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N:\_MGM\_www\EpInf1\Gy-XLF-TeruletIvhossz\"/>
    </mc:Choice>
  </mc:AlternateContent>
  <xr:revisionPtr revIDLastSave="0" documentId="13_ncr:1_{017D5D51-F370-46EF-8F6A-1B33FA43C767}" xr6:coauthVersionLast="47" xr6:coauthVersionMax="47" xr10:uidLastSave="{00000000-0000-0000-0000-000000000000}"/>
  <bookViews>
    <workbookView xWindow="4608" yWindow="0" windowWidth="18192" windowHeight="12240" xr2:uid="{00000000-000D-0000-FFFF-FFFF00000000}"/>
  </bookViews>
  <sheets>
    <sheet name="_C" sheetId="2" r:id="rId1"/>
  </sheets>
  <definedNames>
    <definedName name="_i" localSheetId="0">_xlfn.ANCHORARRAY(_C!$B$11)</definedName>
    <definedName name="_x" localSheetId="0">_xlfn.ANCHORARRAY(_C!$C$11)</definedName>
    <definedName name="_xa" localSheetId="0">OFFSET(_C!_x,1,0)</definedName>
    <definedName name="_y" localSheetId="0">_xlfn.ANCHORARRAY(_C!$F$11)</definedName>
    <definedName name="_ya" localSheetId="0">OFFSET(_C!_y,1,0)</definedName>
    <definedName name="_yg" localSheetId="0">_xlfn.ANCHORARRAY(_C!$E$11)</definedName>
    <definedName name="_yp" localSheetId="0">_xlfn.ANCHORARRAY(_C!$D$11)</definedName>
    <definedName name="b" localSheetId="0">_C!$C$6</definedName>
    <definedName name="h1g" localSheetId="0">_C!$E$4</definedName>
    <definedName name="h1p" localSheetId="0">_C!$D$4</definedName>
    <definedName name="h2g" localSheetId="0">_C!$E$6</definedName>
    <definedName name="h2p" localSheetId="0">_C!$D$6</definedName>
    <definedName name="n" localSheetId="0">_C!$B$6</definedName>
    <definedName name="xs" localSheetId="0">_C!$C$1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2" l="1" a="1"/>
  <c r="B11" i="2" s="1"/>
  <c r="C10" i="2"/>
  <c r="C9" i="2"/>
  <c r="C8" i="2"/>
  <c r="E1" i="2"/>
  <c r="D1" i="2"/>
  <c r="F1" i="2" s="1"/>
  <c r="C11" i="2" l="1" a="1"/>
  <c r="C11" i="2" s="1"/>
  <c r="E11" i="2" l="1" a="1"/>
  <c r="E11" i="2" s="1"/>
  <c r="D11" i="2" a="1"/>
  <c r="D11" i="2" s="1"/>
  <c r="F11" i="2" l="1" a="1"/>
  <c r="F11" i="2" s="1"/>
  <c r="F8" i="2" l="1"/>
  <c r="G11" i="2" a="1"/>
  <c r="G11" i="2" s="1"/>
  <c r="G5" i="2" s="1"/>
  <c r="H11" i="2" a="1"/>
  <c r="H11" i="2" s="1"/>
  <c r="H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<sst xmlns="http://schemas.openxmlformats.org/spreadsheetml/2006/main" count="18" uniqueCount="18">
  <si>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i</t>
  </si>
  <si>
    <t>∆ív</t>
  </si>
  <si>
    <t>Ívhossz:</t>
  </si>
  <si>
    <t>∆ter</t>
  </si>
  <si>
    <t>Terület:</t>
  </si>
  <si>
    <t>n:</t>
  </si>
  <si>
    <t>b:</t>
  </si>
  <si>
    <t>h2p:</t>
  </si>
  <si>
    <t>h2g:</t>
  </si>
  <si>
    <t>h1p:</t>
  </si>
  <si>
    <t>h1g:</t>
  </si>
  <si>
    <t>(C3-C2) * (F3+F2)/2</t>
  </si>
  <si>
    <t>SQRT( (C3-C2)^2 + (F3-F2)^2 )</t>
  </si>
  <si>
    <t> yg </t>
  </si>
  <si>
    <t> yp </t>
  </si>
  <si>
    <t> x </t>
  </si>
  <si>
    <t> yc </t>
  </si>
  <si>
    <t>xs: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</si>
</sst>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&quot; m&quot;"/>
    <numFmt numFmtId="165" formatCode="#,##0.0&quot; m²&quot;"/>
    <numFmt numFmtId="166" formatCode="#,##0.00&quot; m&quot;"/>
    <numFmt numFmtId="167" formatCode="#,##0.000&quot; m&quot;"/>
    <numFmt numFmtId="168" formatCode="#,##0.00&quot; mm&quot;"/>
  </numFmts>
  <fonts count="7" x14ac:knownFonts="1">
    <font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3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165" fontId="2" fillId="2" borderId="0" xfId="0" applyNumberFormat="1" applyFont="1" applyFill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6" fontId="1" fillId="2" borderId="1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Continuous"/>
    </xf>
    <xf numFmtId="1" fontId="3" fillId="0" borderId="0" xfId="0" applyNumberFormat="1" applyFont="1" applyAlignment="1">
      <alignment horizontal="centerContinuous"/>
    </xf>
    <xf numFmtId="1" fontId="2" fillId="9" borderId="0" xfId="0" applyNumberFormat="1" applyFont="1" applyFill="1"/>
    <xf numFmtId="1" fontId="4" fillId="10" borderId="0" xfId="0" applyNumberFormat="1" applyFont="1" applyFill="1" applyAlignment="1">
      <alignment horizontal="center"/>
    </xf>
    <xf numFmtId="166" fontId="0" fillId="0" borderId="0" xfId="0" applyNumberFormat="1"/>
    <xf numFmtId="1" fontId="0" fillId="0" borderId="0" xfId="0" applyNumberFormat="1"/>
    <xf numFmtId="165" fontId="0" fillId="0" borderId="0" xfId="0" applyNumberFormat="1"/>
    <xf numFmtId="164" fontId="0" fillId="0" borderId="0" xfId="0" applyNumberFormat="1"/>
    <xf numFmtId="166" fontId="4" fillId="0" borderId="0" xfId="0" applyNumberFormat="1" applyFont="1"/>
    <xf numFmtId="166" fontId="2" fillId="11" borderId="0" xfId="0" applyNumberFormat="1" applyFont="1" applyFill="1"/>
    <xf numFmtId="166" fontId="2" fillId="8" borderId="0" xfId="0" applyNumberFormat="1" applyFont="1" applyFill="1"/>
    <xf numFmtId="166" fontId="4" fillId="12" borderId="0" xfId="0" applyNumberFormat="1" applyFont="1" applyFill="1"/>
    <xf numFmtId="166" fontId="4" fillId="13" borderId="0" xfId="0" applyNumberFormat="1" applyFont="1" applyFill="1"/>
    <xf numFmtId="165" fontId="0" fillId="2" borderId="0" xfId="0" applyNumberFormat="1" applyFill="1"/>
    <xf numFmtId="166" fontId="0" fillId="2" borderId="0" xfId="0" applyNumberFormat="1" applyFill="1"/>
    <xf numFmtId="1" fontId="1" fillId="10" borderId="1" xfId="0" applyNumberFormat="1" applyFont="1" applyFill="1" applyBorder="1" applyAlignment="1">
      <alignment horizontal="center"/>
    </xf>
    <xf numFmtId="166" fontId="1" fillId="12" borderId="1" xfId="0" applyNumberFormat="1" applyFont="1" applyFill="1" applyBorder="1" applyAlignment="1">
      <alignment horizontal="center"/>
    </xf>
    <xf numFmtId="166" fontId="1" fillId="13" borderId="1" xfId="0" applyNumberFormat="1" applyFont="1" applyFill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" fontId="0" fillId="9" borderId="0" xfId="0" applyNumberFormat="1" applyFill="1" applyAlignment="1">
      <alignment horizontal="center"/>
    </xf>
    <xf numFmtId="166" fontId="0" fillId="11" borderId="0" xfId="0" applyNumberFormat="1" applyFill="1"/>
    <xf numFmtId="166" fontId="0" fillId="8" borderId="0" xfId="0" applyNumberFormat="1" applyFill="1"/>
    <xf numFmtId="165" fontId="0" fillId="3" borderId="0" xfId="0" applyNumberFormat="1" applyFill="1"/>
    <xf numFmtId="166" fontId="0" fillId="3" borderId="0" xfId="0" applyNumberFormat="1" applyFill="1"/>
    <xf numFmtId="1" fontId="0" fillId="10" borderId="0" xfId="0" applyNumberFormat="1" applyFill="1" applyAlignment="1">
      <alignment horizontal="center"/>
    </xf>
    <xf numFmtId="166" fontId="0" fillId="12" borderId="0" xfId="0" applyNumberFormat="1" applyFill="1"/>
    <xf numFmtId="166" fontId="0" fillId="13" borderId="0" xfId="0" applyNumberFormat="1" applyFill="1"/>
    <xf numFmtId="167" fontId="5" fillId="9" borderId="0" xfId="0" applyNumberFormat="1" applyFont="1" applyFill="1"/>
    <xf numFmtId="166" fontId="0" fillId="6" borderId="0" xfId="0" applyNumberFormat="1" applyFill="1"/>
    <xf numFmtId="166" fontId="1" fillId="7" borderId="1" xfId="0" applyNumberFormat="1" applyFont="1" applyFill="1" applyBorder="1" applyAlignment="1">
      <alignment horizontal="center"/>
    </xf>
    <xf numFmtId="166" fontId="0" fillId="7" borderId="0" xfId="0" applyNumberFormat="1" applyFill="1"/>
    <xf numFmtId="166" fontId="2" fillId="4" borderId="0" xfId="0" applyNumberFormat="1" applyFont="1" applyFill="1"/>
    <xf numFmtId="166" fontId="0" fillId="4" borderId="0" xfId="0" applyNumberFormat="1" applyFill="1"/>
    <xf numFmtId="166" fontId="0" fillId="5" borderId="0" xfId="0" applyNumberFormat="1" applyFill="1"/>
    <xf numFmtId="166" fontId="4" fillId="5" borderId="0" xfId="0" applyNumberFormat="1" applyFont="1" applyFill="1"/>
    <xf numFmtId="166" fontId="1" fillId="5" borderId="1" xfId="0" applyNumberFormat="1" applyFont="1" applyFill="1" applyBorder="1" applyAlignment="1">
      <alignment horizontal="center"/>
    </xf>
    <xf numFmtId="167" fontId="3" fillId="13" borderId="0" xfId="0" applyNumberFormat="1" applyFont="1" applyFill="1"/>
    <xf numFmtId="168" fontId="3" fillId="7" borderId="0" xfId="0" applyNumberFormat="1" applyFont="1" applyFill="1"/>
    <xf numFmtId="1" fontId="2" fillId="8" borderId="0" xfId="0" applyNumberFormat="1" applyFont="1" applyFill="1" applyAlignment="1">
      <alignment horizontal="right"/>
    </xf>
    <xf numFmtId="165" fontId="6" fillId="0" borderId="0" xfId="0" applyNumberFormat="1" applyFont="1" applyAlignment="1">
      <alignment horizontal="right"/>
    </xf>
    <xf numFmtId="166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7202494835751601E-2"/>
          <c:y val="1.5892707421988918E-2"/>
          <c:w val="0.94785911311726212"/>
          <c:h val="0.93145026793525809"/>
        </c:manualLayout>
      </c:layout>
      <c:scatterChart>
        <c:scatterStyle val="lineMarker"/>
        <c:varyColors val="0"/>
        <c:ser>
          <c:idx val="0"/>
          <c:order val="0"/>
          <c:tx>
            <c:strRef>
              <c:f>_C!$D$7</c:f>
              <c:strCache>
                <c:ptCount val="1"/>
                <c:pt idx="0">
                  <c:v> yp </c:v>
                </c:pt>
              </c:strCache>
            </c:strRef>
          </c:tx>
          <c:spPr>
            <a:ln w="25400" cap="rnd">
              <a:solidFill>
                <a:schemeClr val="accent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_C!$C$8:$C$61</c:f>
              <c:numCache>
                <c:formatCode>#\ ##0.00" m"</c:formatCode>
                <c:ptCount val="54"/>
                <c:pt idx="0">
                  <c:v>8</c:v>
                </c:pt>
                <c:pt idx="1">
                  <c:v>8</c:v>
                </c:pt>
                <c:pt idx="2">
                  <c:v>-8</c:v>
                </c:pt>
                <c:pt idx="3">
                  <c:v>-8</c:v>
                </c:pt>
                <c:pt idx="4">
                  <c:v>-7</c:v>
                </c:pt>
                <c:pt idx="5">
                  <c:v>-6</c:v>
                </c:pt>
                <c:pt idx="6">
                  <c:v>-5</c:v>
                </c:pt>
                <c:pt idx="7">
                  <c:v>-4</c:v>
                </c:pt>
                <c:pt idx="8">
                  <c:v>-3</c:v>
                </c:pt>
                <c:pt idx="9">
                  <c:v>-2</c:v>
                </c:pt>
                <c:pt idx="10">
                  <c:v>-1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</c:numCache>
            </c:numRef>
          </c:xVal>
          <c:yVal>
            <c:numRef>
              <c:f>_C!$D$8:$D$61</c:f>
              <c:numCache>
                <c:formatCode>#\ ##0.00" m"</c:formatCode>
                <c:ptCount val="54"/>
                <c:pt idx="3">
                  <c:v>4</c:v>
                </c:pt>
                <c:pt idx="4">
                  <c:v>4.7734375</c:v>
                </c:pt>
                <c:pt idx="5">
                  <c:v>5.4437499999999996</c:v>
                </c:pt>
                <c:pt idx="6">
                  <c:v>6.0109374999999998</c:v>
                </c:pt>
                <c:pt idx="7">
                  <c:v>6.4749999999999996</c:v>
                </c:pt>
                <c:pt idx="8">
                  <c:v>6.8359375</c:v>
                </c:pt>
                <c:pt idx="9">
                  <c:v>7.09375</c:v>
                </c:pt>
                <c:pt idx="10">
                  <c:v>7.2484374999999996</c:v>
                </c:pt>
                <c:pt idx="11">
                  <c:v>7.3</c:v>
                </c:pt>
                <c:pt idx="12">
                  <c:v>7.2484374999999996</c:v>
                </c:pt>
                <c:pt idx="13">
                  <c:v>7.09375</c:v>
                </c:pt>
                <c:pt idx="14">
                  <c:v>6.8359375</c:v>
                </c:pt>
                <c:pt idx="15">
                  <c:v>6.4749999999999996</c:v>
                </c:pt>
                <c:pt idx="16">
                  <c:v>6.0109374999999998</c:v>
                </c:pt>
                <c:pt idx="17">
                  <c:v>5.4437499999999996</c:v>
                </c:pt>
                <c:pt idx="18">
                  <c:v>4.7734375</c:v>
                </c:pt>
                <c:pt idx="19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42-48DE-AEB9-B7965A83C2CD}"/>
            </c:ext>
          </c:extLst>
        </c:ser>
        <c:ser>
          <c:idx val="1"/>
          <c:order val="1"/>
          <c:tx>
            <c:strRef>
              <c:f>_C!$E$7</c:f>
              <c:strCache>
                <c:ptCount val="1"/>
                <c:pt idx="0">
                  <c:v> yg </c:v>
                </c:pt>
              </c:strCache>
            </c:strRef>
          </c:tx>
          <c:spPr>
            <a:ln w="25400" cap="rnd">
              <a:solidFill>
                <a:schemeClr val="accent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_C!$C$8:$C$61</c:f>
              <c:numCache>
                <c:formatCode>#\ ##0.00" m"</c:formatCode>
                <c:ptCount val="54"/>
                <c:pt idx="0">
                  <c:v>8</c:v>
                </c:pt>
                <c:pt idx="1">
                  <c:v>8</c:v>
                </c:pt>
                <c:pt idx="2">
                  <c:v>-8</c:v>
                </c:pt>
                <c:pt idx="3">
                  <c:v>-8</c:v>
                </c:pt>
                <c:pt idx="4">
                  <c:v>-7</c:v>
                </c:pt>
                <c:pt idx="5">
                  <c:v>-6</c:v>
                </c:pt>
                <c:pt idx="6">
                  <c:v>-5</c:v>
                </c:pt>
                <c:pt idx="7">
                  <c:v>-4</c:v>
                </c:pt>
                <c:pt idx="8">
                  <c:v>-3</c:v>
                </c:pt>
                <c:pt idx="9">
                  <c:v>-2</c:v>
                </c:pt>
                <c:pt idx="10">
                  <c:v>-1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</c:numCache>
            </c:numRef>
          </c:xVal>
          <c:yVal>
            <c:numRef>
              <c:f>_C!$E$8:$E$61</c:f>
              <c:numCache>
                <c:formatCode>#\ ##0.00" m"</c:formatCode>
                <c:ptCount val="54"/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6</c:v>
                </c:pt>
                <c:pt idx="15">
                  <c:v>5</c:v>
                </c:pt>
                <c:pt idx="16">
                  <c:v>4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42-48DE-AEB9-B7965A83C2CD}"/>
            </c:ext>
          </c:extLst>
        </c:ser>
        <c:ser>
          <c:idx val="2"/>
          <c:order val="2"/>
          <c:tx>
            <c:strRef>
              <c:f>_C!$F$7</c:f>
              <c:strCache>
                <c:ptCount val="1"/>
                <c:pt idx="0">
                  <c:v> yc </c:v>
                </c:pt>
              </c:strCache>
            </c:strRef>
          </c:tx>
          <c:spPr>
            <a:ln w="38100" cap="rnd">
              <a:solidFill>
                <a:schemeClr val="accent6">
                  <a:lumMod val="50000"/>
                </a:schemeClr>
              </a:solidFill>
              <a:round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xVal>
            <c:numRef>
              <c:f>_C!$C$8:$C$61</c:f>
              <c:numCache>
                <c:formatCode>#\ ##0.00" m"</c:formatCode>
                <c:ptCount val="54"/>
                <c:pt idx="0">
                  <c:v>8</c:v>
                </c:pt>
                <c:pt idx="1">
                  <c:v>8</c:v>
                </c:pt>
                <c:pt idx="2">
                  <c:v>-8</c:v>
                </c:pt>
                <c:pt idx="3">
                  <c:v>-8</c:v>
                </c:pt>
                <c:pt idx="4">
                  <c:v>-7</c:v>
                </c:pt>
                <c:pt idx="5">
                  <c:v>-6</c:v>
                </c:pt>
                <c:pt idx="6">
                  <c:v>-5</c:v>
                </c:pt>
                <c:pt idx="7">
                  <c:v>-4</c:v>
                </c:pt>
                <c:pt idx="8">
                  <c:v>-3</c:v>
                </c:pt>
                <c:pt idx="9">
                  <c:v>-2</c:v>
                </c:pt>
                <c:pt idx="10">
                  <c:v>-1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</c:numCache>
            </c:numRef>
          </c:xVal>
          <c:yVal>
            <c:numRef>
              <c:f>_C!$F$8:$F$61</c:f>
              <c:numCache>
                <c:formatCode>#\ ##0.00" m"</c:formatCode>
                <c:ptCount val="54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4.7734375</c:v>
                </c:pt>
                <c:pt idx="5">
                  <c:v>5.4437499999999996</c:v>
                </c:pt>
                <c:pt idx="6">
                  <c:v>6.0109374999999998</c:v>
                </c:pt>
                <c:pt idx="7">
                  <c:v>6.4749999999999996</c:v>
                </c:pt>
                <c:pt idx="8">
                  <c:v>6.8359375</c:v>
                </c:pt>
                <c:pt idx="9">
                  <c:v>7.09375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  <c:pt idx="13">
                  <c:v>7.09375</c:v>
                </c:pt>
                <c:pt idx="14">
                  <c:v>6.8359375</c:v>
                </c:pt>
                <c:pt idx="15">
                  <c:v>6.4749999999999996</c:v>
                </c:pt>
                <c:pt idx="16">
                  <c:v>6.0109374999999998</c:v>
                </c:pt>
                <c:pt idx="17">
                  <c:v>5.4437499999999996</c:v>
                </c:pt>
                <c:pt idx="18">
                  <c:v>4.7734375</c:v>
                </c:pt>
                <c:pt idx="19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442-48DE-AEB9-B7965A83C2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3616200"/>
        <c:axId val="703618944"/>
      </c:scatterChart>
      <c:valAx>
        <c:axId val="703616200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381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618944"/>
        <c:crosses val="autoZero"/>
        <c:crossBetween val="midCat"/>
        <c:majorUnit val="1"/>
      </c:valAx>
      <c:valAx>
        <c:axId val="703618944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61620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0905787037037036E-2"/>
          <c:y val="4.1957870370370368E-2"/>
          <c:w val="0.17990972222222223"/>
          <c:h val="0.255014351851851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1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6" fmlaLink="$B$6" max="12" min="1" page="10" val="8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411480</xdr:colOff>
      <xdr:row>12</xdr:row>
      <xdr:rowOff>0</xdr:rowOff>
    </xdr:from>
    <xdr:to>
      <xdr:col>14</xdr:col>
      <xdr:colOff>395700</xdr:colOff>
      <xdr:row>24</xdr:row>
      <xdr:rowOff>56880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2</xdr:row>
          <xdr:rowOff>0</xdr:rowOff>
        </xdr:from>
        <xdr:to>
          <xdr:col>2</xdr:col>
          <xdr:colOff>0</xdr:colOff>
          <xdr:row>4</xdr:row>
          <xdr:rowOff>0</xdr:rowOff>
        </xdr:to>
        <xdr:sp macro="" textlink="">
          <xdr:nvSpPr>
            <xdr:cNvPr id="2051" name="Spinner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AppleS">
      <a:dk1>
        <a:srgbClr val="000000"/>
      </a:dk1>
      <a:lt1>
        <a:srgbClr val="FFFFFF"/>
      </a:lt1>
      <a:dk2>
        <a:srgbClr val="666666"/>
      </a:dk2>
      <a:lt2>
        <a:srgbClr val="CCCCCC"/>
      </a:lt2>
      <a:accent1>
        <a:srgbClr val="22AAFF"/>
      </a:accent1>
      <a:accent2>
        <a:srgbClr val="22DDCC"/>
      </a:accent2>
      <a:accent3>
        <a:srgbClr val="66DD55"/>
      </a:accent3>
      <a:accent4>
        <a:srgbClr val="FFCC33"/>
      </a:accent4>
      <a:accent5>
        <a:srgbClr val="FF6655"/>
      </a:accent5>
      <a:accent6>
        <a:srgbClr val="EE66AA"/>
      </a:accent6>
      <a:hlink>
        <a:srgbClr val="0000FF"/>
      </a:hlink>
      <a:folHlink>
        <a:srgbClr val="FF00FF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502A-6021-4E79-B217-1C589B18BC86}">
  <sheetPr codeName="Sheet1"/>
  <dimension ref="A1:S61"/>
  <sheetViews>
    <sheetView showGridLines="0" tabSelected="1" zoomScaleNormal="100" workbookViewId="0">
      <selection activeCell="B6" sqref="B6"/>
    </sheetView>
  </sheetViews>
  <sheetFormatPr defaultColWidth="0" defaultRowHeight="13.95" customHeight="1" x14ac:dyDescent="0.3"/>
  <cols>
    <col min="1" max="1" width="1.77734375" customWidth="1"/>
    <col min="2" max="2" width="5.77734375" style="10" customWidth="1"/>
    <col min="3" max="6" width="8.77734375" style="9" customWidth="1"/>
    <col min="7" max="7" width="8.77734375" style="11" customWidth="1"/>
    <col min="8" max="8" width="8.77734375" style="9" customWidth="1"/>
    <col min="9" max="9" width="1.77734375" style="12" customWidth="1"/>
    <col min="10" max="14" width="8.77734375" style="12" customWidth="1"/>
    <col min="15" max="19" width="8.77734375" customWidth="1"/>
    <col min="20" max="26" width="8.77734375" hidden="1" customWidth="1"/>
    <col min="27" max="16384" width="8.77734375" hidden="1"/>
  </cols>
  <sheetData>
    <row r="1" spans="2:11" ht="14.4" x14ac:dyDescent="0.3">
      <c r="B1" s="43" t="s">
        <v>17</v>
      </c>
      <c r="C1" s="41">
        <v>1.8828298241146</v>
      </c>
      <c r="D1" s="32">
        <f>h1p +h2p *( 1 - xs^2 / b^2 )</f>
        <v>7.1172084549422046</v>
      </c>
      <c r="E1" s="32">
        <f>h1g +h2g *( 1 - ABS( xs/b ) )</f>
        <v>7.1171701758854002</v>
      </c>
      <c r="F1" s="42">
        <f>ABS(D1-E1)*1000</f>
        <v>3.8279056804313427E-2</v>
      </c>
    </row>
    <row r="2" spans="2:11" ht="7.05" customHeight="1" x14ac:dyDescent="0.3"/>
    <row r="3" spans="2:11" ht="13.95" customHeight="1" x14ac:dyDescent="0.3">
      <c r="B3" s="6"/>
      <c r="C3" s="13"/>
      <c r="D3" s="14" t="s">
        <v>9</v>
      </c>
      <c r="E3" s="36" t="s">
        <v>10</v>
      </c>
      <c r="F3" s="5"/>
      <c r="G3" s="44" t="s">
        <v>11</v>
      </c>
      <c r="H3" s="45" t="s">
        <v>12</v>
      </c>
    </row>
    <row r="4" spans="2:11" ht="13.95" customHeight="1" x14ac:dyDescent="0.3">
      <c r="D4" s="16">
        <v>4</v>
      </c>
      <c r="E4" s="39">
        <v>1</v>
      </c>
      <c r="G4" s="1" t="s">
        <v>4</v>
      </c>
      <c r="H4" s="3" t="s">
        <v>2</v>
      </c>
    </row>
    <row r="5" spans="2:11" ht="13.95" customHeight="1" x14ac:dyDescent="0.3">
      <c r="B5" s="7" t="s">
        <v>5</v>
      </c>
      <c r="C5" s="15" t="s">
        <v>6</v>
      </c>
      <c r="D5" s="14" t="s">
        <v>7</v>
      </c>
      <c r="E5" s="36" t="s">
        <v>8</v>
      </c>
      <c r="G5" s="18">
        <f ca="1">SUM(_xlfn.ANCHORARRAY(G11))</f>
        <v>102.265625</v>
      </c>
      <c r="H5" s="19">
        <f ca="1">SUM(_xlfn.ANCHORARRAY(H11))</f>
        <v>19.159540594890224</v>
      </c>
    </row>
    <row r="6" spans="2:11" ht="13.95" customHeight="1" thickBot="1" x14ac:dyDescent="0.35">
      <c r="B6" s="8">
        <v>8</v>
      </c>
      <c r="C6" s="17">
        <v>8</v>
      </c>
      <c r="D6" s="16">
        <v>3.3</v>
      </c>
      <c r="E6" s="39">
        <v>8</v>
      </c>
      <c r="G6" s="27"/>
      <c r="H6" s="28"/>
    </row>
    <row r="7" spans="2:11" ht="13.95" customHeight="1" thickBot="1" x14ac:dyDescent="0.35">
      <c r="B7" s="20" t="s">
        <v>0</v>
      </c>
      <c r="C7" s="22" t="s">
        <v>15</v>
      </c>
      <c r="D7" s="21" t="s">
        <v>14</v>
      </c>
      <c r="E7" s="40" t="s">
        <v>13</v>
      </c>
      <c r="F7" s="34" t="s">
        <v>16</v>
      </c>
      <c r="G7" s="2" t="s">
        <v>3</v>
      </c>
      <c r="H7" s="4" t="s">
        <v>1</v>
      </c>
      <c r="I7" s="23"/>
      <c r="J7" s="23"/>
      <c r="K7" s="23"/>
    </row>
    <row r="8" spans="2:11" ht="13.95" customHeight="1" x14ac:dyDescent="0.3">
      <c r="B8" s="24"/>
      <c r="C8" s="26">
        <f>b</f>
        <v>8</v>
      </c>
      <c r="D8" s="25"/>
      <c r="E8" s="37"/>
      <c r="F8" s="33">
        <f>F11</f>
        <v>4</v>
      </c>
      <c r="G8" s="27"/>
      <c r="H8" s="28"/>
    </row>
    <row r="9" spans="2:11" ht="13.95" customHeight="1" x14ac:dyDescent="0.3">
      <c r="B9" s="24"/>
      <c r="C9" s="26">
        <f>b</f>
        <v>8</v>
      </c>
      <c r="D9" s="25"/>
      <c r="E9" s="37"/>
      <c r="F9" s="33">
        <v>0</v>
      </c>
      <c r="G9" s="27"/>
      <c r="H9" s="28"/>
    </row>
    <row r="10" spans="2:11" ht="13.95" customHeight="1" x14ac:dyDescent="0.3">
      <c r="B10" s="24"/>
      <c r="C10" s="26">
        <f>-b</f>
        <v>-8</v>
      </c>
      <c r="D10" s="25"/>
      <c r="E10" s="37"/>
      <c r="F10" s="33">
        <v>0</v>
      </c>
      <c r="G10" s="27"/>
      <c r="H10" s="28"/>
    </row>
    <row r="11" spans="2:11" ht="13.95" customHeight="1" x14ac:dyDescent="0.3">
      <c r="B11" s="29" cm="1">
        <f t="array" ref="B11:B27">_xlfn.SEQUENCE(2*n+1,,-n)</f>
        <v>-8</v>
      </c>
      <c r="C11" s="31" cm="1">
        <f t="array" ref="C11:C27">_i/n * b</f>
        <v>-8</v>
      </c>
      <c r="D11" s="30" cm="1">
        <f t="array" ref="D11:D27">h1p +h2p *( 1 - _x^2 / b^2 )</f>
        <v>4</v>
      </c>
      <c r="E11" s="38" cm="1">
        <f t="array" ref="E11:E27" xml:space="preserve"> h1g +h2g *( 1 - ABS( _x/b ) )</f>
        <v>1</v>
      </c>
      <c r="F11" s="35" cm="1">
        <f t="array" ref="F11:F27">IF(_yp&gt;_yg, _yp, _yg)</f>
        <v>4</v>
      </c>
      <c r="G11" s="18" cm="1">
        <f t="array" aca="1" ref="G11:G27" ca="1">IF(_i=n, "", (_xa - _x) * (_ya + _y) /2)</f>
        <v>4.38671875</v>
      </c>
      <c r="H11" s="19" cm="1">
        <f t="array" aca="1" ref="H11:H27" ca="1">IF(_i=n, "", SQRT(  (_xa - _x)^2 +  (_ya - _y)^2 ) )</f>
        <v>1.2642015529203601</v>
      </c>
    </row>
    <row r="12" spans="2:11" ht="13.95" customHeight="1" x14ac:dyDescent="0.3">
      <c r="B12" s="24">
        <v>-7</v>
      </c>
      <c r="C12" s="26">
        <v>-7</v>
      </c>
      <c r="D12" s="25">
        <v>4.7734375</v>
      </c>
      <c r="E12" s="37">
        <v>2</v>
      </c>
      <c r="F12" s="33">
        <v>4.7734375</v>
      </c>
      <c r="G12" s="27">
        <f ca="1"/>
        <v>5.1085937499999998</v>
      </c>
      <c r="H12" s="28">
        <f ca="1"/>
        <v>1.2038765915392862</v>
      </c>
    </row>
    <row r="13" spans="2:11" ht="13.95" customHeight="1" x14ac:dyDescent="0.3">
      <c r="B13" s="24">
        <v>-6</v>
      </c>
      <c r="C13" s="26">
        <v>-6</v>
      </c>
      <c r="D13" s="25">
        <v>5.4437499999999996</v>
      </c>
      <c r="E13" s="37">
        <v>3</v>
      </c>
      <c r="F13" s="33">
        <v>5.4437499999999996</v>
      </c>
      <c r="G13" s="27">
        <f ca="1"/>
        <v>5.7273437499999993</v>
      </c>
      <c r="H13" s="28">
        <f ca="1"/>
        <v>1.1496528433210829</v>
      </c>
    </row>
    <row r="14" spans="2:11" ht="13.95" customHeight="1" x14ac:dyDescent="0.3">
      <c r="B14" s="24">
        <v>-5</v>
      </c>
      <c r="C14" s="26">
        <v>-5</v>
      </c>
      <c r="D14" s="25">
        <v>6.0109374999999998</v>
      </c>
      <c r="E14" s="37">
        <v>4</v>
      </c>
      <c r="F14" s="33">
        <v>6.0109374999999998</v>
      </c>
      <c r="G14" s="27">
        <f ca="1"/>
        <v>6.2429687499999993</v>
      </c>
      <c r="H14" s="28">
        <f ca="1"/>
        <v>1.1024309519903048</v>
      </c>
    </row>
    <row r="15" spans="2:11" ht="13.95" customHeight="1" x14ac:dyDescent="0.3">
      <c r="B15" s="24">
        <v>-4</v>
      </c>
      <c r="C15" s="26">
        <v>-4</v>
      </c>
      <c r="D15" s="25">
        <v>6.4749999999999996</v>
      </c>
      <c r="E15" s="37">
        <v>5</v>
      </c>
      <c r="F15" s="33">
        <v>6.4749999999999996</v>
      </c>
      <c r="G15" s="27">
        <f ca="1"/>
        <v>6.6554687499999998</v>
      </c>
      <c r="H15" s="28">
        <f ca="1"/>
        <v>1.063144335876484</v>
      </c>
    </row>
    <row r="16" spans="2:11" ht="13.95" customHeight="1" x14ac:dyDescent="0.3">
      <c r="B16" s="24">
        <v>-3</v>
      </c>
      <c r="C16" s="26">
        <v>-3</v>
      </c>
      <c r="D16" s="25">
        <v>6.8359375</v>
      </c>
      <c r="E16" s="37">
        <v>6</v>
      </c>
      <c r="F16" s="33">
        <v>6.8359375</v>
      </c>
      <c r="G16" s="27">
        <f ca="1"/>
        <v>6.96484375</v>
      </c>
      <c r="H16" s="28">
        <f ca="1"/>
        <v>1.0326990293189251</v>
      </c>
    </row>
    <row r="17" spans="2:8" ht="13.95" customHeight="1" x14ac:dyDescent="0.3">
      <c r="B17" s="24">
        <v>-2</v>
      </c>
      <c r="C17" s="26">
        <v>-2</v>
      </c>
      <c r="D17" s="25">
        <v>7.09375</v>
      </c>
      <c r="E17" s="37">
        <v>7</v>
      </c>
      <c r="F17" s="33">
        <v>7.09375</v>
      </c>
      <c r="G17" s="27">
        <f ca="1"/>
        <v>7.546875</v>
      </c>
      <c r="H17" s="28">
        <f ca="1"/>
        <v>1.349551430105574</v>
      </c>
    </row>
    <row r="18" spans="2:8" ht="13.95" customHeight="1" x14ac:dyDescent="0.3">
      <c r="B18" s="24">
        <v>-1</v>
      </c>
      <c r="C18" s="26">
        <v>-1</v>
      </c>
      <c r="D18" s="25">
        <v>7.2484374999999996</v>
      </c>
      <c r="E18" s="37">
        <v>8</v>
      </c>
      <c r="F18" s="33">
        <v>8</v>
      </c>
      <c r="G18" s="27">
        <f ca="1"/>
        <v>8.5</v>
      </c>
      <c r="H18" s="28">
        <f ca="1"/>
        <v>1.4142135623730951</v>
      </c>
    </row>
    <row r="19" spans="2:8" ht="13.95" customHeight="1" x14ac:dyDescent="0.3">
      <c r="B19" s="24">
        <v>0</v>
      </c>
      <c r="C19" s="26">
        <v>0</v>
      </c>
      <c r="D19" s="25">
        <v>7.3</v>
      </c>
      <c r="E19" s="37">
        <v>9</v>
      </c>
      <c r="F19" s="33">
        <v>9</v>
      </c>
      <c r="G19" s="27">
        <f ca="1"/>
        <v>8.5</v>
      </c>
      <c r="H19" s="28">
        <f ca="1"/>
        <v>1.4142135623730951</v>
      </c>
    </row>
    <row r="20" spans="2:8" ht="13.95" customHeight="1" x14ac:dyDescent="0.3">
      <c r="B20" s="24">
        <v>1</v>
      </c>
      <c r="C20" s="26">
        <v>1</v>
      </c>
      <c r="D20" s="25">
        <v>7.2484374999999996</v>
      </c>
      <c r="E20" s="37">
        <v>8</v>
      </c>
      <c r="F20" s="33">
        <v>8</v>
      </c>
      <c r="G20" s="27">
        <f ca="1"/>
        <v>7.546875</v>
      </c>
      <c r="H20" s="28">
        <f ca="1"/>
        <v>1.349551430105574</v>
      </c>
    </row>
    <row r="21" spans="2:8" ht="13.95" customHeight="1" x14ac:dyDescent="0.3">
      <c r="B21" s="24">
        <v>2</v>
      </c>
      <c r="C21" s="26">
        <v>2</v>
      </c>
      <c r="D21" s="25">
        <v>7.09375</v>
      </c>
      <c r="E21" s="37">
        <v>7</v>
      </c>
      <c r="F21" s="33">
        <v>7.09375</v>
      </c>
      <c r="G21" s="27">
        <f ca="1"/>
        <v>6.96484375</v>
      </c>
      <c r="H21" s="28">
        <f ca="1"/>
        <v>1.0326990293189251</v>
      </c>
    </row>
    <row r="22" spans="2:8" ht="13.95" customHeight="1" x14ac:dyDescent="0.3">
      <c r="B22" s="24">
        <v>3</v>
      </c>
      <c r="C22" s="26">
        <v>3</v>
      </c>
      <c r="D22" s="25">
        <v>6.8359375</v>
      </c>
      <c r="E22" s="37">
        <v>6</v>
      </c>
      <c r="F22" s="33">
        <v>6.8359375</v>
      </c>
      <c r="G22" s="27">
        <f ca="1"/>
        <v>6.6554687499999998</v>
      </c>
      <c r="H22" s="28">
        <f ca="1"/>
        <v>1.063144335876484</v>
      </c>
    </row>
    <row r="23" spans="2:8" ht="13.95" customHeight="1" x14ac:dyDescent="0.3">
      <c r="B23" s="24">
        <v>4</v>
      </c>
      <c r="C23" s="26">
        <v>4</v>
      </c>
      <c r="D23" s="25">
        <v>6.4749999999999996</v>
      </c>
      <c r="E23" s="37">
        <v>5</v>
      </c>
      <c r="F23" s="33">
        <v>6.4749999999999996</v>
      </c>
      <c r="G23" s="27">
        <f ca="1"/>
        <v>6.2429687499999993</v>
      </c>
      <c r="H23" s="28">
        <f ca="1"/>
        <v>1.1024309519903048</v>
      </c>
    </row>
    <row r="24" spans="2:8" ht="13.95" customHeight="1" x14ac:dyDescent="0.3">
      <c r="B24" s="24">
        <v>5</v>
      </c>
      <c r="C24" s="26">
        <v>5</v>
      </c>
      <c r="D24" s="25">
        <v>6.0109374999999998</v>
      </c>
      <c r="E24" s="37">
        <v>4</v>
      </c>
      <c r="F24" s="33">
        <v>6.0109374999999998</v>
      </c>
      <c r="G24" s="27">
        <f ca="1"/>
        <v>5.7273437499999993</v>
      </c>
      <c r="H24" s="28">
        <f ca="1"/>
        <v>1.1496528433210829</v>
      </c>
    </row>
    <row r="25" spans="2:8" ht="13.95" customHeight="1" x14ac:dyDescent="0.3">
      <c r="B25" s="24">
        <v>6</v>
      </c>
      <c r="C25" s="26">
        <v>6</v>
      </c>
      <c r="D25" s="25">
        <v>5.4437499999999996</v>
      </c>
      <c r="E25" s="37">
        <v>3</v>
      </c>
      <c r="F25" s="33">
        <v>5.4437499999999996</v>
      </c>
      <c r="G25" s="27">
        <f ca="1"/>
        <v>5.1085937499999998</v>
      </c>
      <c r="H25" s="28">
        <f ca="1"/>
        <v>1.2038765915392862</v>
      </c>
    </row>
    <row r="26" spans="2:8" ht="13.95" customHeight="1" x14ac:dyDescent="0.3">
      <c r="B26" s="24">
        <v>7</v>
      </c>
      <c r="C26" s="26">
        <v>7</v>
      </c>
      <c r="D26" s="25">
        <v>4.7734375</v>
      </c>
      <c r="E26" s="37">
        <v>2</v>
      </c>
      <c r="F26" s="33">
        <v>4.7734375</v>
      </c>
      <c r="G26" s="27">
        <f ca="1"/>
        <v>4.38671875</v>
      </c>
      <c r="H26" s="28">
        <f ca="1"/>
        <v>1.2642015529203601</v>
      </c>
    </row>
    <row r="27" spans="2:8" ht="13.95" customHeight="1" x14ac:dyDescent="0.3">
      <c r="B27" s="24">
        <v>8</v>
      </c>
      <c r="C27" s="26">
        <v>8</v>
      </c>
      <c r="D27" s="25">
        <v>4</v>
      </c>
      <c r="E27" s="37">
        <v>1</v>
      </c>
      <c r="F27" s="33">
        <v>4</v>
      </c>
      <c r="G27" s="27" t="str">
        <f ca="1"/>
        <v/>
      </c>
      <c r="H27" s="28" t="str">
        <f ca="1"/>
        <v/>
      </c>
    </row>
    <row r="28" spans="2:8" ht="13.95" customHeight="1" x14ac:dyDescent="0.3">
      <c r="B28" s="24"/>
      <c r="C28" s="26"/>
      <c r="D28" s="25"/>
      <c r="E28" s="37"/>
      <c r="F28" s="33"/>
      <c r="G28" s="27"/>
      <c r="H28" s="28"/>
    </row>
    <row r="29" spans="2:8" ht="13.95" customHeight="1" x14ac:dyDescent="0.3">
      <c r="B29" s="24"/>
      <c r="C29" s="26"/>
      <c r="D29" s="25"/>
      <c r="E29" s="37"/>
      <c r="F29" s="33"/>
      <c r="G29" s="27"/>
      <c r="H29" s="28"/>
    </row>
    <row r="30" spans="2:8" ht="13.95" customHeight="1" x14ac:dyDescent="0.3">
      <c r="B30" s="24"/>
      <c r="C30" s="26"/>
      <c r="D30" s="25"/>
      <c r="E30" s="37"/>
      <c r="F30" s="33"/>
      <c r="G30" s="27"/>
      <c r="H30" s="28"/>
    </row>
    <row r="31" spans="2:8" ht="13.95" customHeight="1" x14ac:dyDescent="0.3">
      <c r="B31" s="24"/>
      <c r="C31" s="26"/>
      <c r="D31" s="25"/>
      <c r="E31" s="37"/>
      <c r="F31" s="33"/>
      <c r="G31" s="27"/>
      <c r="H31" s="28"/>
    </row>
    <row r="32" spans="2:8" ht="13.95" customHeight="1" x14ac:dyDescent="0.3">
      <c r="B32" s="24"/>
      <c r="C32" s="26"/>
      <c r="D32" s="25"/>
      <c r="E32" s="37"/>
      <c r="F32" s="33"/>
      <c r="G32" s="27"/>
      <c r="H32" s="28"/>
    </row>
    <row r="33" spans="2:8" ht="13.95" customHeight="1" x14ac:dyDescent="0.3">
      <c r="B33" s="24"/>
      <c r="C33" s="26"/>
      <c r="D33" s="25"/>
      <c r="E33" s="37"/>
      <c r="F33" s="33"/>
      <c r="G33" s="27"/>
      <c r="H33" s="28"/>
    </row>
    <row r="34" spans="2:8" ht="13.95" customHeight="1" x14ac:dyDescent="0.3">
      <c r="B34" s="24"/>
      <c r="C34" s="26"/>
      <c r="D34" s="25"/>
      <c r="E34" s="37"/>
      <c r="F34" s="33"/>
      <c r="G34" s="27"/>
      <c r="H34" s="28"/>
    </row>
    <row r="35" spans="2:8" ht="13.95" customHeight="1" x14ac:dyDescent="0.3">
      <c r="B35" s="24"/>
      <c r="C35" s="26"/>
      <c r="D35" s="25"/>
      <c r="E35" s="37"/>
      <c r="F35" s="33"/>
      <c r="G35" s="27"/>
      <c r="H35" s="28"/>
    </row>
    <row r="36" spans="2:8" ht="13.95" customHeight="1" x14ac:dyDescent="0.3">
      <c r="B36" s="24"/>
      <c r="C36" s="26"/>
      <c r="D36" s="25"/>
      <c r="E36" s="37"/>
      <c r="F36" s="33"/>
      <c r="G36" s="27"/>
      <c r="H36" s="28"/>
    </row>
    <row r="37" spans="2:8" ht="13.95" customHeight="1" x14ac:dyDescent="0.3">
      <c r="B37" s="24"/>
      <c r="C37" s="26"/>
      <c r="D37" s="25"/>
      <c r="E37" s="37"/>
      <c r="F37" s="33"/>
      <c r="G37" s="27"/>
      <c r="H37" s="28"/>
    </row>
    <row r="38" spans="2:8" ht="13.95" customHeight="1" x14ac:dyDescent="0.3">
      <c r="B38" s="24"/>
      <c r="C38" s="26"/>
      <c r="D38" s="25"/>
      <c r="E38" s="37"/>
      <c r="F38" s="33"/>
      <c r="G38" s="27"/>
      <c r="H38" s="28"/>
    </row>
    <row r="39" spans="2:8" ht="13.95" customHeight="1" x14ac:dyDescent="0.3">
      <c r="B39" s="24"/>
      <c r="C39" s="26"/>
      <c r="D39" s="25"/>
      <c r="E39" s="37"/>
      <c r="F39" s="33"/>
      <c r="G39" s="27"/>
      <c r="H39" s="28"/>
    </row>
    <row r="40" spans="2:8" ht="13.95" customHeight="1" x14ac:dyDescent="0.3">
      <c r="B40" s="24"/>
      <c r="C40" s="26"/>
      <c r="D40" s="25"/>
      <c r="E40" s="37"/>
      <c r="F40" s="33"/>
      <c r="G40" s="27"/>
      <c r="H40" s="28"/>
    </row>
    <row r="41" spans="2:8" ht="13.95" customHeight="1" x14ac:dyDescent="0.3">
      <c r="B41" s="24"/>
      <c r="C41" s="26"/>
      <c r="D41" s="25"/>
      <c r="E41" s="37"/>
      <c r="F41" s="33"/>
      <c r="G41" s="27"/>
      <c r="H41" s="28"/>
    </row>
    <row r="42" spans="2:8" ht="13.95" customHeight="1" x14ac:dyDescent="0.3">
      <c r="B42" s="24"/>
      <c r="C42" s="26"/>
      <c r="D42" s="25"/>
      <c r="E42" s="37"/>
      <c r="F42" s="33"/>
      <c r="G42" s="27"/>
      <c r="H42" s="28"/>
    </row>
    <row r="43" spans="2:8" ht="13.95" customHeight="1" x14ac:dyDescent="0.3">
      <c r="B43" s="24"/>
      <c r="C43" s="26"/>
      <c r="D43" s="25"/>
      <c r="E43" s="37"/>
      <c r="F43" s="33"/>
      <c r="G43" s="27"/>
      <c r="H43" s="28"/>
    </row>
    <row r="44" spans="2:8" ht="13.95" customHeight="1" x14ac:dyDescent="0.3">
      <c r="B44" s="24"/>
      <c r="C44" s="26"/>
      <c r="D44" s="25"/>
      <c r="E44" s="37"/>
      <c r="F44" s="33"/>
      <c r="G44" s="27"/>
      <c r="H44" s="28"/>
    </row>
    <row r="45" spans="2:8" ht="13.95" customHeight="1" x14ac:dyDescent="0.3">
      <c r="B45" s="24"/>
      <c r="C45" s="26"/>
      <c r="D45" s="25"/>
      <c r="E45" s="37"/>
      <c r="F45" s="33"/>
      <c r="G45" s="27"/>
      <c r="H45" s="28"/>
    </row>
    <row r="46" spans="2:8" ht="13.95" customHeight="1" x14ac:dyDescent="0.3">
      <c r="B46" s="24"/>
      <c r="C46" s="26"/>
      <c r="D46" s="25"/>
      <c r="E46" s="37"/>
      <c r="F46" s="33"/>
      <c r="G46" s="27"/>
      <c r="H46" s="28"/>
    </row>
    <row r="47" spans="2:8" ht="13.95" customHeight="1" x14ac:dyDescent="0.3">
      <c r="B47" s="24"/>
      <c r="C47" s="26"/>
      <c r="D47" s="25"/>
      <c r="E47" s="37"/>
      <c r="F47" s="33"/>
      <c r="G47" s="27"/>
      <c r="H47" s="28"/>
    </row>
    <row r="48" spans="2:8" ht="13.95" customHeight="1" x14ac:dyDescent="0.3">
      <c r="B48" s="24"/>
      <c r="C48" s="26"/>
      <c r="D48" s="25"/>
      <c r="E48" s="37"/>
      <c r="F48" s="33"/>
      <c r="G48" s="27"/>
      <c r="H48" s="28"/>
    </row>
    <row r="49" spans="2:8" ht="13.95" customHeight="1" x14ac:dyDescent="0.3">
      <c r="B49" s="24"/>
      <c r="C49" s="26"/>
      <c r="D49" s="25"/>
      <c r="E49" s="37"/>
      <c r="F49" s="33"/>
      <c r="G49" s="27"/>
      <c r="H49" s="28"/>
    </row>
    <row r="50" spans="2:8" ht="13.95" customHeight="1" x14ac:dyDescent="0.3">
      <c r="B50" s="24"/>
      <c r="C50" s="26"/>
      <c r="D50" s="25"/>
      <c r="E50" s="37"/>
      <c r="F50" s="33"/>
      <c r="G50" s="27"/>
      <c r="H50" s="28"/>
    </row>
    <row r="51" spans="2:8" ht="13.95" customHeight="1" x14ac:dyDescent="0.3">
      <c r="B51" s="24"/>
      <c r="C51" s="26"/>
      <c r="D51" s="25"/>
      <c r="E51" s="37"/>
      <c r="F51" s="33"/>
      <c r="G51" s="27"/>
      <c r="H51" s="28"/>
    </row>
    <row r="52" spans="2:8" ht="13.95" customHeight="1" x14ac:dyDescent="0.3">
      <c r="B52" s="24"/>
      <c r="C52" s="26"/>
      <c r="D52" s="25"/>
      <c r="E52" s="37"/>
      <c r="F52" s="33"/>
      <c r="G52" s="27"/>
      <c r="H52" s="28"/>
    </row>
    <row r="53" spans="2:8" ht="13.95" customHeight="1" x14ac:dyDescent="0.3">
      <c r="B53" s="24"/>
      <c r="C53" s="26"/>
      <c r="D53" s="25"/>
      <c r="E53" s="37"/>
      <c r="F53" s="33"/>
      <c r="G53" s="27"/>
      <c r="H53" s="28"/>
    </row>
    <row r="54" spans="2:8" ht="13.95" customHeight="1" x14ac:dyDescent="0.3">
      <c r="B54" s="24"/>
      <c r="C54" s="26"/>
      <c r="D54" s="25"/>
      <c r="E54" s="37"/>
      <c r="F54" s="33"/>
      <c r="G54" s="27"/>
      <c r="H54" s="28"/>
    </row>
    <row r="55" spans="2:8" ht="13.95" customHeight="1" x14ac:dyDescent="0.3">
      <c r="B55" s="24"/>
      <c r="C55" s="26"/>
      <c r="D55" s="25"/>
      <c r="E55" s="37"/>
      <c r="F55" s="33"/>
      <c r="G55" s="27"/>
      <c r="H55" s="28"/>
    </row>
    <row r="56" spans="2:8" ht="13.95" customHeight="1" x14ac:dyDescent="0.3">
      <c r="B56" s="24"/>
      <c r="C56" s="26"/>
      <c r="D56" s="25"/>
      <c r="E56" s="37"/>
      <c r="F56" s="33"/>
      <c r="G56" s="27"/>
      <c r="H56" s="28"/>
    </row>
    <row r="57" spans="2:8" ht="13.95" customHeight="1" x14ac:dyDescent="0.3">
      <c r="B57" s="24"/>
      <c r="C57" s="26"/>
      <c r="D57" s="25"/>
      <c r="E57" s="37"/>
      <c r="F57" s="33"/>
      <c r="G57" s="27"/>
      <c r="H57" s="28"/>
    </row>
    <row r="58" spans="2:8" ht="13.95" customHeight="1" x14ac:dyDescent="0.3">
      <c r="B58" s="24"/>
      <c r="C58" s="26"/>
      <c r="D58" s="25"/>
      <c r="E58" s="37"/>
      <c r="F58" s="33"/>
      <c r="G58" s="27"/>
      <c r="H58" s="28"/>
    </row>
    <row r="59" spans="2:8" ht="13.95" customHeight="1" x14ac:dyDescent="0.3">
      <c r="B59" s="24"/>
      <c r="C59" s="26"/>
      <c r="D59" s="25"/>
      <c r="E59" s="37"/>
      <c r="F59" s="33"/>
      <c r="G59" s="27"/>
      <c r="H59" s="28"/>
    </row>
    <row r="60" spans="2:8" ht="13.95" customHeight="1" x14ac:dyDescent="0.3">
      <c r="B60" s="24"/>
      <c r="C60" s="26"/>
      <c r="D60" s="25"/>
      <c r="E60" s="37"/>
      <c r="F60" s="33"/>
      <c r="G60" s="27"/>
      <c r="H60" s="28"/>
    </row>
    <row r="61" spans="2:8" ht="13.95" customHeight="1" x14ac:dyDescent="0.3">
      <c r="B61" s="24"/>
      <c r="C61" s="26"/>
      <c r="D61" s="25"/>
      <c r="E61" s="37"/>
      <c r="F61" s="33"/>
      <c r="G61" s="27"/>
      <c r="H61" s="28"/>
    </row>
  </sheetData>
  <dataValidations count="1">
    <dataValidation type="whole" errorStyle="warning" allowBlank="1" showErrorMessage="1" sqref="B6" xr:uid="{F7D1EBFD-CF92-4AE4-8699-D7BCFDCD419E}">
      <formula1>1</formula1>
      <formula2>25</formula2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Spinner 3">
              <controlPr defaultSize="0" print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2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_C</vt:lpstr>
      <vt:lpstr>_C!b</vt:lpstr>
      <vt:lpstr>_C!h1g</vt:lpstr>
      <vt:lpstr>_C!h1p</vt:lpstr>
      <vt:lpstr>_C!h2g</vt:lpstr>
      <vt:lpstr>_C!h2p</vt:lpstr>
      <vt:lpstr>_C!n</vt:lpstr>
      <vt:lpstr>_C!xs</vt:lpstr>
    </vt:vector>
  </TitlesOfParts>
  <Company>Department of Architectural Representation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Strommer László</dc:creator>
  <cp:lastModifiedBy>Strommer László</cp:lastModifiedBy>
  <dcterms:created xsi:type="dcterms:W3CDTF">2015-10-29T15:13:11Z</dcterms:created>
  <dcterms:modified xsi:type="dcterms:W3CDTF">2022-11-06T14:34:52Z</dcterms:modified>
</cp:coreProperties>
</file>