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928"/>
  <workbookPr/>
  <mc:AlternateContent xmlns:mc="http://schemas.openxmlformats.org/markup-compatibility/2006">
    <mc:Choice Requires="x15">
      <x15ac:absPath xmlns:x15ac="http://schemas.microsoft.com/office/spreadsheetml/2010/11/ac" url="N:\_MGM\_www\DAB\xlsF2d\"/>
    </mc:Choice>
  </mc:AlternateContent>
  <xr:revisionPtr revIDLastSave="0" documentId="13_ncr:1_{5284336C-27D3-4928-A67A-8D8E64CFCF4A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fab" sheetId="1" r:id="rId1"/>
  </sheets>
  <definedNames>
    <definedName name="_d">_xlfn.ANCHORARRAY(fab!$H$5)</definedName>
    <definedName name="_e">_xlfn.ANCHORARRAY(fab!$D$5)</definedName>
    <definedName name="_f">_xlfn.ANCHORARRAY(fab!$C$5)</definedName>
    <definedName name="_i">_xlfn.ANCHORARRAY(fab!$A$5)</definedName>
    <definedName name="_x">_xlfn.ANCHORARRAY(fab!$B$5)</definedName>
    <definedName name="_xa">OFFSET(_x, 1, 0)</definedName>
    <definedName name="_xᵨ">_xlfn.ANCHORARRAY(fab!$J$5)</definedName>
    <definedName name="_y">_xlfn.ANCHORARRAY(fab!$E$5)</definedName>
    <definedName name="_ya">OFFSET(_y, 1, 0)</definedName>
    <definedName name="_yᵨ">_xlfn.ANCHORARRAY(fab!$K$5)</definedName>
    <definedName name="_β">_xlfn.ANCHORARRAY(fab!$I$5)</definedName>
    <definedName name="b">fab!$B$3</definedName>
    <definedName name="h">fab!$C$3</definedName>
    <definedName name="l">fab!$E$3</definedName>
    <definedName name="m">fab!$D$3</definedName>
    <definedName name="n">fab!$A$3</definedName>
    <definedName name="rᵨ">fab!$K$2</definedName>
    <definedName name="V">fab!$F$1</definedName>
    <definedName name="xs">fab!$P$26</definedName>
    <definedName name="ys">fab!$Q$26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5" i="1" l="1" a="1"/>
  <c r="I5" i="1" s="1"/>
  <c r="A5" i="1" l="1" a="1"/>
  <c r="A5" i="1" s="1"/>
  <c r="B5" i="1" l="1" a="1"/>
  <c r="B5" i="1" s="1"/>
  <c r="D5" i="1" a="1"/>
  <c r="D5" i="1" s="1"/>
  <c r="C5" i="1" l="1" a="1"/>
  <c r="C5" i="1" s="1"/>
  <c r="E5" i="1" s="1" a="1"/>
  <c r="E5" i="1" s="1"/>
  <c r="F5" i="1" l="1" a="1"/>
  <c r="F5" i="1" s="1"/>
  <c r="G5" i="1" a="1"/>
  <c r="G5" i="1" s="1"/>
  <c r="G3" i="1" s="1"/>
  <c r="H5" i="1" a="1"/>
  <c r="H5" i="1" s="1"/>
  <c r="K2" i="1" s="1"/>
  <c r="P26" i="1" s="1" a="1"/>
  <c r="P26" i="1" s="1"/>
  <c r="P29" i="1" l="1"/>
  <c r="Q29" i="1" s="1"/>
  <c r="Q26" i="1"/>
  <c r="R26" i="1" s="1"/>
  <c r="F1" i="1"/>
  <c r="F3" i="1"/>
  <c r="K5" i="1" a="1"/>
  <c r="K5" i="1" s="1"/>
  <c r="J5" i="1" a="1"/>
  <c r="J5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<sst xmlns="http://schemas.openxmlformats.org/spreadsheetml/2006/main" count="26" uniqueCount="26">
  <si>
    <t>i</t>
  </si>
  <si>
    <t>b</t>
  </si>
  <si>
    <t>h</t>
  </si>
  <si>
    <t>l</t>
  </si>
  <si>
    <t>m</t>
  </si>
  <si>
    <t>V</t>
  </si>
  <si>
    <t>n</t>
  </si>
  <si>
    <t>xᵢ</t>
  </si>
  <si>
    <t>yᵨ</t>
  </si>
  <si>
    <t>xᵨ</t>
  </si>
  <si>
    <t>rᵨ</t>
  </si>
  <si>
    <t>ys</t>
  </si>
  <si>
    <t>xs</t>
  </si>
  <si>
    <t>ds</t>
  </si>
  <si>
    <t>⌒</t>
  </si>
  <si>
    <t>∆ter</t>
  </si>
  <si>
    <r>
      <rPr>
        <sz val="11"/>
        <color theme="0"/>
        <rFont val="Fira Sans Condensed"/>
        <family val="2"/>
        <scheme val="minor"/>
      </rPr>
      <t>o</t>
    </r>
    <r>
      <rPr>
        <b/>
        <sz val="11"/>
        <color theme="0"/>
        <rFont val="Fira Sans Condensed"/>
        <family val="2"/>
        <scheme val="minor"/>
      </rPr>
      <t xml:space="preserve"> </t>
    </r>
    <r>
      <rPr>
        <b/>
        <i/>
        <sz val="11"/>
        <color theme="0"/>
        <rFont val="Fira Sans Condensed"/>
        <family val="2"/>
        <scheme val="minor"/>
      </rPr>
      <t>szélsőérték (Solver)</t>
    </r>
  </si>
  <si>
    <r>
      <t xml:space="preserve">× </t>
    </r>
    <r>
      <rPr>
        <b/>
        <i/>
        <sz val="11"/>
        <color theme="0"/>
        <rFont val="Fira Sans Condensed"/>
        <family val="2"/>
        <scheme val="minor"/>
      </rPr>
      <t>szimmetrikus pont</t>
    </r>
  </si>
  <si>
    <t>∆ív</t>
  </si>
  <si>
    <t>∑Ter</t>
  </si>
  <si>
    <t>∑Ív</t>
  </si>
  <si>
    <t>dᵢ</t>
  </si>
  <si>
    <t> fᵢ </t>
  </si>
  <si>
    <t>yᵢ</t>
  </si>
  <si>
    <t>eᵢ</t>
  </si>
  <si>
    <t>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</si>
</sst>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#,##0.00&quot; m&quot;"/>
    <numFmt numFmtId="166" formatCode="@&quot; =&quot;"/>
    <numFmt numFmtId="167" formatCode="#,##0&quot; m³&quot;"/>
    <numFmt numFmtId="168" formatCode="0;\-0;\–"/>
    <numFmt numFmtId="169" formatCode="#,##0.0&quot; m²&quot;"/>
    <numFmt numFmtId="170" formatCode="0.0000;\-0.0000;\–"/>
    <numFmt numFmtId="171" formatCode="#,##0.000&quot; m&quot;"/>
    <numFmt numFmtId="172" formatCode="#,##0&quot; m²&quot;"/>
    <numFmt numFmtId="173" formatCode="#,##0.0&quot; m&quot;"/>
    <numFmt numFmtId="177" formatCode="&quot;↓ &quot;@"/>
  </numFmts>
  <fonts count="23" x14ac:knownFonts="1">
    <font>
      <sz val="11"/>
      <color theme="1"/>
      <name val="Fira Sans Condensed"/>
      <family val="2"/>
      <charset val="238"/>
      <scheme val="minor"/>
    </font>
    <font>
      <b/>
      <sz val="11"/>
      <color theme="1"/>
      <name val="Fira Sans Condensed"/>
      <family val="2"/>
      <charset val="238"/>
      <scheme val="minor"/>
    </font>
    <font>
      <sz val="11"/>
      <color theme="2"/>
      <name val="Fira Sans Condensed"/>
      <family val="2"/>
      <charset val="238"/>
      <scheme val="minor"/>
    </font>
    <font>
      <sz val="11"/>
      <name val="Fira Sans Condensed"/>
      <family val="2"/>
      <scheme val="minor"/>
    </font>
    <font>
      <b/>
      <sz val="11"/>
      <name val="Fira Sans Condensed"/>
      <family val="2"/>
      <scheme val="minor"/>
    </font>
    <font>
      <b/>
      <sz val="11"/>
      <color theme="0"/>
      <name val="Fira Sans Condensed"/>
      <family val="2"/>
      <charset val="238"/>
      <scheme val="minor"/>
    </font>
    <font>
      <sz val="11"/>
      <color theme="0"/>
      <name val="Fira Sans Condensed"/>
      <family val="2"/>
      <charset val="238"/>
      <scheme val="minor"/>
    </font>
    <font>
      <sz val="11"/>
      <color theme="0"/>
      <name val="Fira Sans Condensed"/>
      <family val="2"/>
      <scheme val="minor"/>
    </font>
    <font>
      <b/>
      <i/>
      <sz val="11"/>
      <color theme="0"/>
      <name val="Fira Sans Condensed"/>
      <family val="2"/>
      <scheme val="minor"/>
    </font>
    <font>
      <b/>
      <sz val="11"/>
      <name val="Fira Sans Condensed"/>
      <family val="2"/>
      <charset val="238"/>
      <scheme val="minor"/>
    </font>
    <font>
      <sz val="11"/>
      <name val="Fira Sans Condensed"/>
      <family val="2"/>
      <charset val="238"/>
      <scheme val="minor"/>
    </font>
    <font>
      <b/>
      <sz val="11"/>
      <color theme="0"/>
      <name val="Fira Sans Condensed"/>
      <family val="2"/>
      <scheme val="minor"/>
    </font>
    <font>
      <sz val="11"/>
      <color theme="3" tint="0.59999389629810485"/>
      <name val="Fira Sans Condensed"/>
      <family val="2"/>
      <charset val="238"/>
      <scheme val="minor"/>
    </font>
    <font>
      <sz val="11"/>
      <color theme="8"/>
      <name val="Fira Sans Condensed"/>
      <family val="2"/>
      <scheme val="minor"/>
    </font>
    <font>
      <b/>
      <sz val="11"/>
      <color theme="8"/>
      <name val="Fira Sans Condensed"/>
      <family val="2"/>
      <scheme val="minor"/>
    </font>
    <font>
      <sz val="11"/>
      <color theme="6"/>
      <name val="Fira Sans Condensed"/>
      <family val="2"/>
      <scheme val="minor"/>
    </font>
    <font>
      <sz val="11"/>
      <color theme="6"/>
      <name val="Fira Sans Condensed"/>
      <family val="2"/>
      <charset val="238"/>
      <scheme val="minor"/>
    </font>
    <font>
      <sz val="11"/>
      <color theme="3"/>
      <name val="Fira Sans Condensed"/>
      <family val="2"/>
      <scheme val="minor"/>
    </font>
    <font>
      <sz val="11"/>
      <color theme="4"/>
      <name val="Fira Sans Condensed"/>
      <family val="2"/>
      <scheme val="minor"/>
    </font>
    <font>
      <b/>
      <sz val="11"/>
      <color theme="4"/>
      <name val="Fira Sans Condensed"/>
      <family val="2"/>
      <scheme val="minor"/>
    </font>
    <font>
      <b/>
      <sz val="11"/>
      <color theme="6" tint="-0.249977111117893"/>
      <name val="Fira Sans Condensed"/>
      <family val="2"/>
      <charset val="238"/>
      <scheme val="minor"/>
    </font>
    <font>
      <sz val="11"/>
      <color theme="6" tint="-0.249977111117893"/>
      <name val="Fira Sans Condensed"/>
      <family val="2"/>
      <charset val="238"/>
      <scheme val="minor"/>
    </font>
    <font>
      <b/>
      <sz val="11"/>
      <color theme="2" tint="-0.249977111117893"/>
      <name val="Fira Sans Condensed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39997558519241921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medium">
        <color theme="3"/>
      </bottom>
      <diagonal/>
    </border>
    <border>
      <left/>
      <right/>
      <top/>
      <bottom style="thick">
        <color theme="3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0" fillId="0" borderId="0" xfId="0" applyAlignment="1">
      <alignment vertical="center"/>
    </xf>
    <xf numFmtId="168" fontId="0" fillId="0" borderId="0" xfId="0" applyNumberFormat="1" applyAlignment="1">
      <alignment vertical="center"/>
    </xf>
    <xf numFmtId="170" fontId="0" fillId="0" borderId="0" xfId="0" applyNumberFormat="1" applyAlignment="1">
      <alignment vertical="center"/>
    </xf>
    <xf numFmtId="0" fontId="2" fillId="0" borderId="0" xfId="0" applyFont="1" applyAlignment="1">
      <alignment vertical="center"/>
    </xf>
    <xf numFmtId="0" fontId="5" fillId="3" borderId="1" xfId="0" applyFont="1" applyFill="1" applyBorder="1" applyAlignment="1">
      <alignment horizontal="center" vertical="center"/>
    </xf>
    <xf numFmtId="164" fontId="6" fillId="3" borderId="0" xfId="0" applyNumberFormat="1" applyFont="1" applyFill="1" applyAlignment="1">
      <alignment vertical="center"/>
    </xf>
    <xf numFmtId="171" fontId="8" fillId="3" borderId="0" xfId="0" applyNumberFormat="1" applyFont="1" applyFill="1" applyAlignment="1">
      <alignment vertical="center"/>
    </xf>
    <xf numFmtId="164" fontId="7" fillId="3" borderId="0" xfId="0" applyNumberFormat="1" applyFont="1" applyFill="1" applyAlignment="1">
      <alignment vertical="center"/>
    </xf>
    <xf numFmtId="0" fontId="5" fillId="4" borderId="1" xfId="0" applyFont="1" applyFill="1" applyBorder="1" applyAlignment="1">
      <alignment horizontal="center" vertical="center"/>
    </xf>
    <xf numFmtId="164" fontId="6" fillId="4" borderId="0" xfId="0" applyNumberFormat="1" applyFont="1" applyFill="1" applyAlignment="1">
      <alignment vertical="center"/>
    </xf>
    <xf numFmtId="0" fontId="5" fillId="5" borderId="1" xfId="0" applyFont="1" applyFill="1" applyBorder="1" applyAlignment="1">
      <alignment horizontal="center" vertical="center"/>
    </xf>
    <xf numFmtId="164" fontId="6" fillId="5" borderId="0" xfId="0" applyNumberFormat="1" applyFont="1" applyFill="1" applyAlignment="1">
      <alignment vertical="center"/>
    </xf>
    <xf numFmtId="168" fontId="1" fillId="6" borderId="1" xfId="0" applyNumberFormat="1" applyFont="1" applyFill="1" applyBorder="1" applyAlignment="1">
      <alignment horizontal="center" vertical="center"/>
    </xf>
    <xf numFmtId="168" fontId="0" fillId="6" borderId="0" xfId="0" applyNumberFormat="1" applyFill="1" applyAlignment="1">
      <alignment horizontal="center" vertical="center"/>
    </xf>
    <xf numFmtId="164" fontId="11" fillId="4" borderId="0" xfId="0" applyNumberFormat="1" applyFont="1" applyFill="1" applyAlignment="1">
      <alignment vertical="center"/>
    </xf>
    <xf numFmtId="164" fontId="7" fillId="4" borderId="0" xfId="0" applyNumberFormat="1" applyFont="1" applyFill="1" applyAlignment="1">
      <alignment vertical="center"/>
    </xf>
    <xf numFmtId="164" fontId="12" fillId="4" borderId="0" xfId="0" applyNumberFormat="1" applyFont="1" applyFill="1" applyAlignment="1">
      <alignment vertical="center"/>
    </xf>
    <xf numFmtId="0" fontId="13" fillId="0" borderId="0" xfId="0" applyFont="1" applyAlignment="1">
      <alignment vertical="center"/>
    </xf>
    <xf numFmtId="0" fontId="14" fillId="0" borderId="1" xfId="0" applyFont="1" applyBorder="1" applyAlignment="1">
      <alignment horizontal="center" vertical="center"/>
    </xf>
    <xf numFmtId="164" fontId="13" fillId="0" borderId="0" xfId="0" applyNumberFormat="1" applyFont="1" applyAlignment="1">
      <alignment vertical="center"/>
    </xf>
    <xf numFmtId="0" fontId="15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3" fillId="0" borderId="0" xfId="0" applyFont="1" applyFill="1" applyAlignment="1">
      <alignment vertical="center"/>
    </xf>
    <xf numFmtId="173" fontId="14" fillId="6" borderId="0" xfId="0" applyNumberFormat="1" applyFont="1" applyFill="1" applyAlignment="1">
      <alignment horizontal="center" vertical="center"/>
    </xf>
    <xf numFmtId="170" fontId="9" fillId="6" borderId="1" xfId="0" applyNumberFormat="1" applyFont="1" applyFill="1" applyBorder="1" applyAlignment="1">
      <alignment horizontal="center" vertical="center"/>
    </xf>
    <xf numFmtId="170" fontId="10" fillId="6" borderId="0" xfId="0" applyNumberFormat="1" applyFont="1" applyFill="1" applyAlignment="1">
      <alignment horizontal="center" vertical="center"/>
    </xf>
    <xf numFmtId="170" fontId="10" fillId="6" borderId="0" xfId="0" applyNumberFormat="1" applyFont="1" applyFill="1" applyAlignment="1">
      <alignment vertical="center"/>
    </xf>
    <xf numFmtId="0" fontId="0" fillId="8" borderId="0" xfId="0" applyFill="1" applyAlignment="1">
      <alignment vertical="center"/>
    </xf>
    <xf numFmtId="166" fontId="11" fillId="3" borderId="0" xfId="0" applyNumberFormat="1" applyFont="1" applyFill="1" applyAlignment="1">
      <alignment horizontal="center" vertical="center"/>
    </xf>
    <xf numFmtId="0" fontId="4" fillId="8" borderId="0" xfId="0" applyFont="1" applyFill="1" applyAlignment="1">
      <alignment horizontal="centerContinuous" vertical="center"/>
    </xf>
    <xf numFmtId="0" fontId="16" fillId="8" borderId="0" xfId="0" applyFont="1" applyFill="1" applyAlignment="1">
      <alignment vertical="center"/>
    </xf>
    <xf numFmtId="0" fontId="20" fillId="8" borderId="1" xfId="0" applyFont="1" applyFill="1" applyBorder="1" applyAlignment="1">
      <alignment horizontal="center" vertical="center"/>
    </xf>
    <xf numFmtId="164" fontId="21" fillId="8" borderId="0" xfId="0" applyNumberFormat="1" applyFont="1" applyFill="1" applyAlignment="1">
      <alignment vertical="center"/>
    </xf>
    <xf numFmtId="166" fontId="5" fillId="2" borderId="0" xfId="0" applyNumberFormat="1" applyFont="1" applyFill="1" applyAlignment="1">
      <alignment horizontal="right" vertical="center"/>
    </xf>
    <xf numFmtId="167" fontId="11" fillId="2" borderId="0" xfId="0" applyNumberFormat="1" applyFont="1" applyFill="1" applyAlignment="1">
      <alignment vertical="center"/>
    </xf>
    <xf numFmtId="0" fontId="19" fillId="0" borderId="1" xfId="0" applyFont="1" applyBorder="1" applyAlignment="1">
      <alignment horizontal="center" vertical="center"/>
    </xf>
    <xf numFmtId="164" fontId="18" fillId="0" borderId="0" xfId="0" applyNumberFormat="1" applyFont="1" applyAlignment="1">
      <alignment vertical="center"/>
    </xf>
    <xf numFmtId="169" fontId="18" fillId="0" borderId="0" xfId="0" applyNumberFormat="1" applyFont="1" applyAlignment="1">
      <alignment vertical="center"/>
    </xf>
    <xf numFmtId="164" fontId="19" fillId="6" borderId="0" xfId="0" applyNumberFormat="1" applyFont="1" applyFill="1" applyAlignment="1">
      <alignment horizontal="center" vertical="center"/>
    </xf>
    <xf numFmtId="172" fontId="19" fillId="6" borderId="0" xfId="0" applyNumberFormat="1" applyFont="1" applyFill="1" applyAlignment="1">
      <alignment vertical="center"/>
    </xf>
    <xf numFmtId="164" fontId="11" fillId="7" borderId="0" xfId="0" applyNumberFormat="1" applyFont="1" applyFill="1" applyAlignment="1">
      <alignment horizontal="center" vertical="center"/>
    </xf>
    <xf numFmtId="164" fontId="11" fillId="2" borderId="0" xfId="0" applyNumberFormat="1" applyFont="1" applyFill="1" applyAlignment="1">
      <alignment horizontal="center" vertical="center"/>
    </xf>
    <xf numFmtId="168" fontId="4" fillId="9" borderId="0" xfId="0" applyNumberFormat="1" applyFont="1" applyFill="1" applyAlignment="1">
      <alignment horizontal="center" vertical="center"/>
    </xf>
    <xf numFmtId="171" fontId="11" fillId="3" borderId="0" xfId="0" applyNumberFormat="1" applyFont="1" applyFill="1" applyAlignment="1">
      <alignment horizontal="center" vertical="center"/>
    </xf>
    <xf numFmtId="177" fontId="9" fillId="9" borderId="0" xfId="0" applyNumberFormat="1" applyFont="1" applyFill="1" applyAlignment="1">
      <alignment horizontal="center" vertical="center"/>
    </xf>
    <xf numFmtId="177" fontId="5" fillId="7" borderId="0" xfId="0" applyNumberFormat="1" applyFont="1" applyFill="1" applyAlignment="1">
      <alignment horizontal="center" vertical="center"/>
    </xf>
    <xf numFmtId="177" fontId="19" fillId="6" borderId="0" xfId="0" applyNumberFormat="1" applyFont="1" applyFill="1" applyAlignment="1">
      <alignment horizontal="center" vertical="center"/>
    </xf>
    <xf numFmtId="177" fontId="5" fillId="2" borderId="0" xfId="0" applyNumberFormat="1" applyFont="1" applyFill="1" applyAlignment="1">
      <alignment horizontal="center" vertical="center"/>
    </xf>
    <xf numFmtId="177" fontId="14" fillId="6" borderId="0" xfId="0" applyNumberFormat="1" applyFont="1" applyFill="1" applyAlignment="1">
      <alignment horizontal="center" vertical="center"/>
    </xf>
    <xf numFmtId="0" fontId="22" fillId="8" borderId="0" xfId="0" applyFont="1" applyFill="1" applyAlignment="1">
      <alignment horizontal="centerContinuous" vertical="center"/>
    </xf>
    <xf numFmtId="0" fontId="11" fillId="4" borderId="2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/>
    </xf>
    <xf numFmtId="164" fontId="11" fillId="7" borderId="2" xfId="0" applyNumberFormat="1" applyFont="1" applyFill="1" applyBorder="1" applyAlignment="1">
      <alignment horizontal="centerContinuous" vertical="center"/>
    </xf>
    <xf numFmtId="164" fontId="7" fillId="7" borderId="2" xfId="0" applyNumberFormat="1" applyFont="1" applyFill="1" applyBorder="1" applyAlignment="1">
      <alignment horizontal="centerContinuous" vertical="center"/>
    </xf>
    <xf numFmtId="164" fontId="6" fillId="7" borderId="2" xfId="0" applyNumberFormat="1" applyFont="1" applyFill="1" applyBorder="1" applyAlignment="1">
      <alignment horizontal="centerContinuous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857333892546059E-2"/>
          <c:y val="2.4172518769178523E-2"/>
          <c:w val="0.94589147973418297"/>
          <c:h val="0.89573710501556802"/>
        </c:manualLayout>
      </c:layout>
      <c:scatterChart>
        <c:scatterStyle val="lineMarker"/>
        <c:varyColors val="0"/>
        <c:ser>
          <c:idx val="0"/>
          <c:order val="0"/>
          <c:tx>
            <c:strRef>
              <c:f>fab!$C$4</c:f>
              <c:strCache>
                <c:ptCount val="1"/>
                <c:pt idx="0">
                  <c:v> fᵢ </c:v>
                </c:pt>
              </c:strCache>
            </c:strRef>
          </c:tx>
          <c:spPr>
            <a:ln w="38100" cap="rnd">
              <a:solidFill>
                <a:schemeClr val="accent4"/>
              </a:solidFill>
              <a:round/>
            </a:ln>
            <a:effectLst>
              <a:outerShdw blurRad="50800" dist="38100" dir="5400000" algn="t" rotWithShape="0">
                <a:prstClr val="black">
                  <a:alpha val="40000"/>
                </a:prstClr>
              </a:outerShdw>
            </a:effectLst>
          </c:spPr>
          <c:marker>
            <c:symbol val="none"/>
          </c:marker>
          <c:xVal>
            <c:numRef>
              <c:f>[0]!_x</c:f>
              <c:numCache>
                <c:formatCode>#\ ##0.00" m"</c:formatCode>
                <c:ptCount val="21"/>
                <c:pt idx="0">
                  <c:v>-12</c:v>
                </c:pt>
                <c:pt idx="1">
                  <c:v>-10.8</c:v>
                </c:pt>
                <c:pt idx="2">
                  <c:v>-9.6000000000000014</c:v>
                </c:pt>
                <c:pt idx="3">
                  <c:v>-8.3999999999999986</c:v>
                </c:pt>
                <c:pt idx="4">
                  <c:v>-7.1999999999999993</c:v>
                </c:pt>
                <c:pt idx="5">
                  <c:v>-6</c:v>
                </c:pt>
                <c:pt idx="6">
                  <c:v>-4.8000000000000007</c:v>
                </c:pt>
                <c:pt idx="7">
                  <c:v>-3.5999999999999996</c:v>
                </c:pt>
                <c:pt idx="8">
                  <c:v>-2.4000000000000004</c:v>
                </c:pt>
                <c:pt idx="9">
                  <c:v>-1.2000000000000002</c:v>
                </c:pt>
                <c:pt idx="10">
                  <c:v>0</c:v>
                </c:pt>
                <c:pt idx="11">
                  <c:v>1.2000000000000002</c:v>
                </c:pt>
                <c:pt idx="12">
                  <c:v>2.4000000000000004</c:v>
                </c:pt>
                <c:pt idx="13">
                  <c:v>3.5999999999999996</c:v>
                </c:pt>
                <c:pt idx="14">
                  <c:v>4.8000000000000007</c:v>
                </c:pt>
                <c:pt idx="15">
                  <c:v>6</c:v>
                </c:pt>
                <c:pt idx="16">
                  <c:v>7.1999999999999993</c:v>
                </c:pt>
                <c:pt idx="17">
                  <c:v>8.3999999999999986</c:v>
                </c:pt>
                <c:pt idx="18">
                  <c:v>9.6000000000000014</c:v>
                </c:pt>
                <c:pt idx="19">
                  <c:v>10.8</c:v>
                </c:pt>
                <c:pt idx="20">
                  <c:v>12</c:v>
                </c:pt>
              </c:numCache>
            </c:numRef>
          </c:xVal>
          <c:yVal>
            <c:numRef>
              <c:f>[0]!_f</c:f>
              <c:numCache>
                <c:formatCode>#\ ##0.00" m"</c:formatCode>
                <c:ptCount val="21"/>
                <c:pt idx="0">
                  <c:v>0</c:v>
                </c:pt>
                <c:pt idx="1">
                  <c:v>1.7199999999999998</c:v>
                </c:pt>
                <c:pt idx="2">
                  <c:v>2.9599999999999982</c:v>
                </c:pt>
                <c:pt idx="3">
                  <c:v>3.8400000000000012</c:v>
                </c:pt>
                <c:pt idx="4">
                  <c:v>4.4800000000000004</c:v>
                </c:pt>
                <c:pt idx="5">
                  <c:v>5</c:v>
                </c:pt>
                <c:pt idx="6">
                  <c:v>5.52</c:v>
                </c:pt>
                <c:pt idx="7">
                  <c:v>6.16</c:v>
                </c:pt>
                <c:pt idx="8">
                  <c:v>7.0399999999999991</c:v>
                </c:pt>
                <c:pt idx="9">
                  <c:v>8.2799999999999994</c:v>
                </c:pt>
                <c:pt idx="10">
                  <c:v>10</c:v>
                </c:pt>
                <c:pt idx="11">
                  <c:v>8.2799999999999994</c:v>
                </c:pt>
                <c:pt idx="12">
                  <c:v>7.0399999999999991</c:v>
                </c:pt>
                <c:pt idx="13">
                  <c:v>6.16</c:v>
                </c:pt>
                <c:pt idx="14">
                  <c:v>5.52</c:v>
                </c:pt>
                <c:pt idx="15">
                  <c:v>5</c:v>
                </c:pt>
                <c:pt idx="16">
                  <c:v>4.4800000000000004</c:v>
                </c:pt>
                <c:pt idx="17">
                  <c:v>3.8400000000000012</c:v>
                </c:pt>
                <c:pt idx="18">
                  <c:v>2.9599999999999982</c:v>
                </c:pt>
                <c:pt idx="19">
                  <c:v>1.7199999999999998</c:v>
                </c:pt>
                <c:pt idx="2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EFE-46FF-A370-05AC9A940950}"/>
            </c:ext>
          </c:extLst>
        </c:ser>
        <c:ser>
          <c:idx val="3"/>
          <c:order val="1"/>
          <c:tx>
            <c:strRef>
              <c:f>fab!$J$3</c:f>
              <c:strCache>
                <c:ptCount val="1"/>
                <c:pt idx="0">
                  <c:v>⌒</c:v>
                </c:pt>
              </c:strCache>
            </c:strRef>
          </c:tx>
          <c:spPr>
            <a:ln w="38100" cap="rnd">
              <a:solidFill>
                <a:schemeClr val="bg2"/>
              </a:solidFill>
              <a:round/>
            </a:ln>
            <a:effectLst>
              <a:outerShdw blurRad="50800" dist="38100" dir="5400000" algn="t" rotWithShape="0">
                <a:prstClr val="black">
                  <a:alpha val="40000"/>
                </a:prstClr>
              </a:outerShdw>
            </a:effectLst>
          </c:spPr>
          <c:marker>
            <c:symbol val="none"/>
          </c:marker>
          <c:xVal>
            <c:numRef>
              <c:f>[0]!_xᵨ</c:f>
              <c:numCache>
                <c:formatCode>#\ ##0.00" m"</c:formatCode>
                <c:ptCount val="21"/>
                <c:pt idx="0">
                  <c:v>7.1348160452810552</c:v>
                </c:pt>
                <c:pt idx="1">
                  <c:v>7.0469746202152086</c:v>
                </c:pt>
                <c:pt idx="2">
                  <c:v>6.7856132924317647</c:v>
                </c:pt>
                <c:pt idx="3">
                  <c:v>6.3571676452292696</c:v>
                </c:pt>
                <c:pt idx="4">
                  <c:v>5.7721874323714282</c:v>
                </c:pt>
                <c:pt idx="5">
                  <c:v>5.0450768081368196</c:v>
                </c:pt>
                <c:pt idx="6">
                  <c:v>4.1937396492359102</c:v>
                </c:pt>
                <c:pt idx="7">
                  <c:v>3.2391387019468834</c:v>
                </c:pt>
                <c:pt idx="8">
                  <c:v>2.2047794097309006</c:v>
                </c:pt>
                <c:pt idx="9">
                  <c:v>1.1161311312039979</c:v>
                </c:pt>
                <c:pt idx="10">
                  <c:v>4.3706044269666575E-16</c:v>
                </c:pt>
                <c:pt idx="11">
                  <c:v>-1.1161311312039988</c:v>
                </c:pt>
                <c:pt idx="12">
                  <c:v>-2.2047794097308997</c:v>
                </c:pt>
                <c:pt idx="13">
                  <c:v>-3.2391387019468825</c:v>
                </c:pt>
                <c:pt idx="14">
                  <c:v>-4.1937396492359094</c:v>
                </c:pt>
                <c:pt idx="15">
                  <c:v>-5.0450768081368187</c:v>
                </c:pt>
                <c:pt idx="16">
                  <c:v>-5.7721874323714273</c:v>
                </c:pt>
                <c:pt idx="17">
                  <c:v>-6.3571676452292687</c:v>
                </c:pt>
                <c:pt idx="18">
                  <c:v>-6.7856132924317647</c:v>
                </c:pt>
                <c:pt idx="19">
                  <c:v>-7.0469746202152077</c:v>
                </c:pt>
                <c:pt idx="20">
                  <c:v>-7.1348160452810552</c:v>
                </c:pt>
              </c:numCache>
            </c:numRef>
          </c:xVal>
          <c:yVal>
            <c:numRef>
              <c:f>[0]!_yᵨ</c:f>
              <c:numCache>
                <c:formatCode>#\ ##0.00" m"</c:formatCode>
                <c:ptCount val="21"/>
                <c:pt idx="0">
                  <c:v>0</c:v>
                </c:pt>
                <c:pt idx="1">
                  <c:v>1.1161311312039974</c:v>
                </c:pt>
                <c:pt idx="2">
                  <c:v>2.2047794097309001</c:v>
                </c:pt>
                <c:pt idx="3">
                  <c:v>3.2391387019468829</c:v>
                </c:pt>
                <c:pt idx="4">
                  <c:v>4.1937396492359102</c:v>
                </c:pt>
                <c:pt idx="5">
                  <c:v>5.0450768081368187</c:v>
                </c:pt>
                <c:pt idx="6">
                  <c:v>5.7721874323714282</c:v>
                </c:pt>
                <c:pt idx="7">
                  <c:v>6.3571676452292687</c:v>
                </c:pt>
                <c:pt idx="8">
                  <c:v>6.7856132924317647</c:v>
                </c:pt>
                <c:pt idx="9">
                  <c:v>7.0469746202152086</c:v>
                </c:pt>
                <c:pt idx="10">
                  <c:v>7.1348160452810552</c:v>
                </c:pt>
                <c:pt idx="11">
                  <c:v>7.0469746202152077</c:v>
                </c:pt>
                <c:pt idx="12">
                  <c:v>6.7856132924317656</c:v>
                </c:pt>
                <c:pt idx="13">
                  <c:v>6.3571676452292696</c:v>
                </c:pt>
                <c:pt idx="14">
                  <c:v>5.7721874323714282</c:v>
                </c:pt>
                <c:pt idx="15">
                  <c:v>5.0450768081368196</c:v>
                </c:pt>
                <c:pt idx="16">
                  <c:v>4.1937396492359111</c:v>
                </c:pt>
                <c:pt idx="17">
                  <c:v>3.2391387019468838</c:v>
                </c:pt>
                <c:pt idx="18">
                  <c:v>2.204779409730901</c:v>
                </c:pt>
                <c:pt idx="19">
                  <c:v>1.1161311312039983</c:v>
                </c:pt>
                <c:pt idx="20">
                  <c:v>8.741208853933315E-16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B7A-4A3F-A409-83090D9FCF72}"/>
            </c:ext>
          </c:extLst>
        </c:ser>
        <c:ser>
          <c:idx val="1"/>
          <c:order val="2"/>
          <c:tx>
            <c:v>…</c:v>
          </c:tx>
          <c:spPr>
            <a:ln w="38100" cap="rnd" cmpd="sng">
              <a:solidFill>
                <a:schemeClr val="tx2"/>
              </a:solidFill>
              <a:prstDash val="sysDot"/>
              <a:round/>
            </a:ln>
            <a:effectLst>
              <a:outerShdw blurRad="50800" dist="38100" dir="5400000" algn="t" rotWithShape="0">
                <a:prstClr val="black">
                  <a:alpha val="40000"/>
                </a:prstClr>
              </a:outerShdw>
            </a:effectLst>
          </c:spPr>
          <c:marker>
            <c:symbol val="circle"/>
            <c:size val="5"/>
            <c:spPr>
              <a:solidFill>
                <a:schemeClr val="bg1"/>
              </a:solidFill>
              <a:ln w="19050">
                <a:solidFill>
                  <a:schemeClr val="tx2"/>
                </a:solidFill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marker>
          <c:xVal>
            <c:numRef>
              <c:f>fab!$P$26:$P$27</c:f>
              <c:numCache>
                <c:formatCode>#\ ##0.00" m"</c:formatCode>
                <c:ptCount val="2"/>
                <c:pt idx="0">
                  <c:v>3.5999999999999996</c:v>
                </c:pt>
                <c:pt idx="1">
                  <c:v>0</c:v>
                </c:pt>
              </c:numCache>
            </c:numRef>
          </c:xVal>
          <c:yVal>
            <c:numRef>
              <c:f>fab!$Q$26:$Q$27</c:f>
              <c:numCache>
                <c:formatCode>#\ ##0.00" m"</c:formatCode>
                <c:ptCount val="2"/>
                <c:pt idx="0">
                  <c:v>6.16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B7B-4038-B804-75C6E4C45034}"/>
            </c:ext>
          </c:extLst>
        </c:ser>
        <c:ser>
          <c:idx val="2"/>
          <c:order val="3"/>
          <c:tx>
            <c:v>   </c:v>
          </c:tx>
          <c:spPr>
            <a:ln w="19050" cap="rnd">
              <a:noFill/>
              <a:round/>
            </a:ln>
            <a:effectLst/>
          </c:spPr>
          <c:marker>
            <c:symbol val="x"/>
            <c:size val="5"/>
            <c:spPr>
              <a:noFill/>
              <a:ln w="19050">
                <a:solidFill>
                  <a:schemeClr val="tx2"/>
                </a:solidFill>
              </a:ln>
              <a:effectLst/>
            </c:spPr>
          </c:marker>
          <c:xVal>
            <c:numRef>
              <c:f>fab!$P$29</c:f>
              <c:numCache>
                <c:formatCode>#\ ##0.00" m"</c:formatCode>
                <c:ptCount val="1"/>
                <c:pt idx="0">
                  <c:v>-3.5999999999999996</c:v>
                </c:pt>
              </c:numCache>
            </c:numRef>
          </c:xVal>
          <c:yVal>
            <c:numRef>
              <c:f>fab!$Q$29</c:f>
              <c:numCache>
                <c:formatCode>#\ ##0.00" m"</c:formatCode>
                <c:ptCount val="1"/>
                <c:pt idx="0">
                  <c:v>6.16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B7B-4038-B804-75C6E4C450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04217088"/>
        <c:axId val="504215912"/>
      </c:scatterChart>
      <c:valAx>
        <c:axId val="504217088"/>
        <c:scaling>
          <c:orientation val="minMax"/>
          <c:max val="12"/>
          <c:min val="-12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 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4215912"/>
        <c:crosses val="autoZero"/>
        <c:crossBetween val="midCat"/>
        <c:majorUnit val="1"/>
        <c:minorUnit val="0.5"/>
      </c:valAx>
      <c:valAx>
        <c:axId val="504215912"/>
        <c:scaling>
          <c:orientation val="minMax"/>
          <c:max val="1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 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4217088"/>
        <c:crosses val="autoZero"/>
        <c:crossBetween val="midCat"/>
        <c:majorUnit val="1"/>
        <c:minorUnit val="0.5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5.3757638888888883E-2"/>
          <c:y val="0.10583333333333333"/>
          <c:w val="0.16472378472222224"/>
          <c:h val="0.2888374999999999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6622685185185182E-2"/>
          <c:y val="3.175E-2"/>
          <c:w val="0.93163472222222221"/>
          <c:h val="0.8629458333333333"/>
        </c:manualLayout>
      </c:layout>
      <c:scatterChart>
        <c:scatterStyle val="lineMarker"/>
        <c:varyColors val="0"/>
        <c:ser>
          <c:idx val="0"/>
          <c:order val="0"/>
          <c:tx>
            <c:strRef>
              <c:f>fab!$C$4</c:f>
              <c:strCache>
                <c:ptCount val="1"/>
                <c:pt idx="0">
                  <c:v> fᵢ </c:v>
                </c:pt>
              </c:strCache>
            </c:strRef>
          </c:tx>
          <c:spPr>
            <a:ln w="38100" cap="rnd">
              <a:solidFill>
                <a:schemeClr val="accent4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xVal>
            <c:numRef>
              <c:f>[0]!_x</c:f>
              <c:numCache>
                <c:formatCode>#\ ##0.00" m"</c:formatCode>
                <c:ptCount val="21"/>
                <c:pt idx="0">
                  <c:v>-12</c:v>
                </c:pt>
                <c:pt idx="1">
                  <c:v>-10.8</c:v>
                </c:pt>
                <c:pt idx="2">
                  <c:v>-9.6000000000000014</c:v>
                </c:pt>
                <c:pt idx="3">
                  <c:v>-8.3999999999999986</c:v>
                </c:pt>
                <c:pt idx="4">
                  <c:v>-7.1999999999999993</c:v>
                </c:pt>
                <c:pt idx="5">
                  <c:v>-6</c:v>
                </c:pt>
                <c:pt idx="6">
                  <c:v>-4.8000000000000007</c:v>
                </c:pt>
                <c:pt idx="7">
                  <c:v>-3.5999999999999996</c:v>
                </c:pt>
                <c:pt idx="8">
                  <c:v>-2.4000000000000004</c:v>
                </c:pt>
                <c:pt idx="9">
                  <c:v>-1.2000000000000002</c:v>
                </c:pt>
                <c:pt idx="10">
                  <c:v>0</c:v>
                </c:pt>
                <c:pt idx="11">
                  <c:v>1.2000000000000002</c:v>
                </c:pt>
                <c:pt idx="12">
                  <c:v>2.4000000000000004</c:v>
                </c:pt>
                <c:pt idx="13">
                  <c:v>3.5999999999999996</c:v>
                </c:pt>
                <c:pt idx="14">
                  <c:v>4.8000000000000007</c:v>
                </c:pt>
                <c:pt idx="15">
                  <c:v>6</c:v>
                </c:pt>
                <c:pt idx="16">
                  <c:v>7.1999999999999993</c:v>
                </c:pt>
                <c:pt idx="17">
                  <c:v>8.3999999999999986</c:v>
                </c:pt>
                <c:pt idx="18">
                  <c:v>9.6000000000000014</c:v>
                </c:pt>
                <c:pt idx="19">
                  <c:v>10.8</c:v>
                </c:pt>
                <c:pt idx="20">
                  <c:v>12</c:v>
                </c:pt>
              </c:numCache>
            </c:numRef>
          </c:xVal>
          <c:yVal>
            <c:numRef>
              <c:f>[0]!_f</c:f>
              <c:numCache>
                <c:formatCode>#\ ##0.00" m"</c:formatCode>
                <c:ptCount val="21"/>
                <c:pt idx="0">
                  <c:v>0</c:v>
                </c:pt>
                <c:pt idx="1">
                  <c:v>1.7199999999999998</c:v>
                </c:pt>
                <c:pt idx="2">
                  <c:v>2.9599999999999982</c:v>
                </c:pt>
                <c:pt idx="3">
                  <c:v>3.8400000000000012</c:v>
                </c:pt>
                <c:pt idx="4">
                  <c:v>4.4800000000000004</c:v>
                </c:pt>
                <c:pt idx="5">
                  <c:v>5</c:v>
                </c:pt>
                <c:pt idx="6">
                  <c:v>5.52</c:v>
                </c:pt>
                <c:pt idx="7">
                  <c:v>6.16</c:v>
                </c:pt>
                <c:pt idx="8">
                  <c:v>7.0399999999999991</c:v>
                </c:pt>
                <c:pt idx="9">
                  <c:v>8.2799999999999994</c:v>
                </c:pt>
                <c:pt idx="10">
                  <c:v>10</c:v>
                </c:pt>
                <c:pt idx="11">
                  <c:v>8.2799999999999994</c:v>
                </c:pt>
                <c:pt idx="12">
                  <c:v>7.0399999999999991</c:v>
                </c:pt>
                <c:pt idx="13">
                  <c:v>6.16</c:v>
                </c:pt>
                <c:pt idx="14">
                  <c:v>5.52</c:v>
                </c:pt>
                <c:pt idx="15">
                  <c:v>5</c:v>
                </c:pt>
                <c:pt idx="16">
                  <c:v>4.4800000000000004</c:v>
                </c:pt>
                <c:pt idx="17">
                  <c:v>3.8400000000000012</c:v>
                </c:pt>
                <c:pt idx="18">
                  <c:v>2.9599999999999982</c:v>
                </c:pt>
                <c:pt idx="19">
                  <c:v>1.7199999999999998</c:v>
                </c:pt>
                <c:pt idx="2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5CA-4DBB-B23F-49089A388BBF}"/>
            </c:ext>
          </c:extLst>
        </c:ser>
        <c:ser>
          <c:idx val="1"/>
          <c:order val="1"/>
          <c:tx>
            <c:strRef>
              <c:f>fab!$D$4</c:f>
              <c:strCache>
                <c:ptCount val="1"/>
                <c:pt idx="0">
                  <c:v>eᵢ</c:v>
                </c:pt>
              </c:strCache>
            </c:strRef>
          </c:tx>
          <c:spPr>
            <a:ln w="25400" cap="rnd" cmpd="sng">
              <a:solidFill>
                <a:schemeClr val="accent1"/>
              </a:solidFill>
              <a:prstDash val="sysDot"/>
              <a:round/>
            </a:ln>
            <a:effectLst/>
          </c:spPr>
          <c:marker>
            <c:symbol val="none"/>
          </c:marker>
          <c:xVal>
            <c:numRef>
              <c:f>[0]!_x</c:f>
              <c:numCache>
                <c:formatCode>#\ ##0.00" m"</c:formatCode>
                <c:ptCount val="21"/>
                <c:pt idx="0">
                  <c:v>-12</c:v>
                </c:pt>
                <c:pt idx="1">
                  <c:v>-10.8</c:v>
                </c:pt>
                <c:pt idx="2">
                  <c:v>-9.6000000000000014</c:v>
                </c:pt>
                <c:pt idx="3">
                  <c:v>-8.3999999999999986</c:v>
                </c:pt>
                <c:pt idx="4">
                  <c:v>-7.1999999999999993</c:v>
                </c:pt>
                <c:pt idx="5">
                  <c:v>-6</c:v>
                </c:pt>
                <c:pt idx="6">
                  <c:v>-4.8000000000000007</c:v>
                </c:pt>
                <c:pt idx="7">
                  <c:v>-3.5999999999999996</c:v>
                </c:pt>
                <c:pt idx="8">
                  <c:v>-2.4000000000000004</c:v>
                </c:pt>
                <c:pt idx="9">
                  <c:v>-1.2000000000000002</c:v>
                </c:pt>
                <c:pt idx="10">
                  <c:v>0</c:v>
                </c:pt>
                <c:pt idx="11">
                  <c:v>1.2000000000000002</c:v>
                </c:pt>
                <c:pt idx="12">
                  <c:v>2.4000000000000004</c:v>
                </c:pt>
                <c:pt idx="13">
                  <c:v>3.5999999999999996</c:v>
                </c:pt>
                <c:pt idx="14">
                  <c:v>4.8000000000000007</c:v>
                </c:pt>
                <c:pt idx="15">
                  <c:v>6</c:v>
                </c:pt>
                <c:pt idx="16">
                  <c:v>7.1999999999999993</c:v>
                </c:pt>
                <c:pt idx="17">
                  <c:v>8.3999999999999986</c:v>
                </c:pt>
                <c:pt idx="18">
                  <c:v>9.6000000000000014</c:v>
                </c:pt>
                <c:pt idx="19">
                  <c:v>10.8</c:v>
                </c:pt>
                <c:pt idx="20">
                  <c:v>12</c:v>
                </c:pt>
              </c:numCache>
            </c:numRef>
          </c:xVal>
          <c:yVal>
            <c:numRef>
              <c:f>[0]!_e</c:f>
              <c:numCache>
                <c:formatCode>#\ ##0.00" m"</c:formatCode>
                <c:ptCount val="21"/>
                <c:pt idx="0">
                  <c:v>5.2242597101449295</c:v>
                </c:pt>
                <c:pt idx="1">
                  <c:v>5.2242597101449295</c:v>
                </c:pt>
                <c:pt idx="2">
                  <c:v>5.2242597101449295</c:v>
                </c:pt>
                <c:pt idx="3">
                  <c:v>5.2242597101449295</c:v>
                </c:pt>
                <c:pt idx="4">
                  <c:v>5.2242597101449295</c:v>
                </c:pt>
                <c:pt idx="5">
                  <c:v>5.2242597101449295</c:v>
                </c:pt>
                <c:pt idx="6">
                  <c:v>5.2242597101449295</c:v>
                </c:pt>
                <c:pt idx="7">
                  <c:v>5.2242597101449295</c:v>
                </c:pt>
                <c:pt idx="8">
                  <c:v>5.2242597101449295</c:v>
                </c:pt>
                <c:pt idx="9">
                  <c:v>5.2242597101449295</c:v>
                </c:pt>
                <c:pt idx="10">
                  <c:v>5.2242597101449295</c:v>
                </c:pt>
                <c:pt idx="11">
                  <c:v>5.2242597101449295</c:v>
                </c:pt>
                <c:pt idx="12">
                  <c:v>5.2242597101449295</c:v>
                </c:pt>
                <c:pt idx="13">
                  <c:v>5.2242597101449295</c:v>
                </c:pt>
                <c:pt idx="14">
                  <c:v>5.2242597101449295</c:v>
                </c:pt>
                <c:pt idx="15">
                  <c:v>5.2242597101449295</c:v>
                </c:pt>
                <c:pt idx="16">
                  <c:v>5.2242597101449295</c:v>
                </c:pt>
                <c:pt idx="17">
                  <c:v>5.2242597101449295</c:v>
                </c:pt>
                <c:pt idx="18">
                  <c:v>5.2242597101449295</c:v>
                </c:pt>
                <c:pt idx="19">
                  <c:v>5.2242597101449295</c:v>
                </c:pt>
                <c:pt idx="20">
                  <c:v>5.2242597101449295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5CA-4DBB-B23F-49089A388BBF}"/>
            </c:ext>
          </c:extLst>
        </c:ser>
        <c:ser>
          <c:idx val="2"/>
          <c:order val="2"/>
          <c:tx>
            <c:strRef>
              <c:f>fab!$E$4</c:f>
              <c:strCache>
                <c:ptCount val="1"/>
                <c:pt idx="0">
                  <c:v>yᵢ</c:v>
                </c:pt>
              </c:strCache>
            </c:strRef>
          </c:tx>
          <c:spPr>
            <a:ln w="38100" cap="rnd">
              <a:solidFill>
                <a:schemeClr val="bg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xVal>
            <c:numRef>
              <c:f>[0]!_x</c:f>
              <c:numCache>
                <c:formatCode>#\ ##0.00" m"</c:formatCode>
                <c:ptCount val="21"/>
                <c:pt idx="0">
                  <c:v>-12</c:v>
                </c:pt>
                <c:pt idx="1">
                  <c:v>-10.8</c:v>
                </c:pt>
                <c:pt idx="2">
                  <c:v>-9.6000000000000014</c:v>
                </c:pt>
                <c:pt idx="3">
                  <c:v>-8.3999999999999986</c:v>
                </c:pt>
                <c:pt idx="4">
                  <c:v>-7.1999999999999993</c:v>
                </c:pt>
                <c:pt idx="5">
                  <c:v>-6</c:v>
                </c:pt>
                <c:pt idx="6">
                  <c:v>-4.8000000000000007</c:v>
                </c:pt>
                <c:pt idx="7">
                  <c:v>-3.5999999999999996</c:v>
                </c:pt>
                <c:pt idx="8">
                  <c:v>-2.4000000000000004</c:v>
                </c:pt>
                <c:pt idx="9">
                  <c:v>-1.2000000000000002</c:v>
                </c:pt>
                <c:pt idx="10">
                  <c:v>0</c:v>
                </c:pt>
                <c:pt idx="11">
                  <c:v>1.2000000000000002</c:v>
                </c:pt>
                <c:pt idx="12">
                  <c:v>2.4000000000000004</c:v>
                </c:pt>
                <c:pt idx="13">
                  <c:v>3.5999999999999996</c:v>
                </c:pt>
                <c:pt idx="14">
                  <c:v>4.8000000000000007</c:v>
                </c:pt>
                <c:pt idx="15">
                  <c:v>6</c:v>
                </c:pt>
                <c:pt idx="16">
                  <c:v>7.1999999999999993</c:v>
                </c:pt>
                <c:pt idx="17">
                  <c:v>8.3999999999999986</c:v>
                </c:pt>
                <c:pt idx="18">
                  <c:v>9.6000000000000014</c:v>
                </c:pt>
                <c:pt idx="19">
                  <c:v>10.8</c:v>
                </c:pt>
                <c:pt idx="20">
                  <c:v>12</c:v>
                </c:pt>
              </c:numCache>
            </c:numRef>
          </c:xVal>
          <c:yVal>
            <c:numRef>
              <c:f>[0]!_y</c:f>
              <c:numCache>
                <c:formatCode>#\ ##0.00" m"</c:formatCode>
                <c:ptCount val="21"/>
                <c:pt idx="0">
                  <c:v>0</c:v>
                </c:pt>
                <c:pt idx="1">
                  <c:v>1.7199999999999998</c:v>
                </c:pt>
                <c:pt idx="2">
                  <c:v>2.9599999999999982</c:v>
                </c:pt>
                <c:pt idx="3">
                  <c:v>3.8400000000000012</c:v>
                </c:pt>
                <c:pt idx="4">
                  <c:v>4.4800000000000004</c:v>
                </c:pt>
                <c:pt idx="5">
                  <c:v>5</c:v>
                </c:pt>
                <c:pt idx="6">
                  <c:v>5.2242597101449295</c:v>
                </c:pt>
                <c:pt idx="7">
                  <c:v>5.2242597101449295</c:v>
                </c:pt>
                <c:pt idx="8">
                  <c:v>5.2242597101449295</c:v>
                </c:pt>
                <c:pt idx="9">
                  <c:v>5.2242597101449295</c:v>
                </c:pt>
                <c:pt idx="10">
                  <c:v>5.2242597101449295</c:v>
                </c:pt>
                <c:pt idx="11">
                  <c:v>5.2242597101449295</c:v>
                </c:pt>
                <c:pt idx="12">
                  <c:v>5.2242597101449295</c:v>
                </c:pt>
                <c:pt idx="13">
                  <c:v>5.2242597101449295</c:v>
                </c:pt>
                <c:pt idx="14">
                  <c:v>5.2242597101449295</c:v>
                </c:pt>
                <c:pt idx="15">
                  <c:v>5</c:v>
                </c:pt>
                <c:pt idx="16">
                  <c:v>4.4800000000000004</c:v>
                </c:pt>
                <c:pt idx="17">
                  <c:v>3.8400000000000012</c:v>
                </c:pt>
                <c:pt idx="18">
                  <c:v>2.9599999999999982</c:v>
                </c:pt>
                <c:pt idx="19">
                  <c:v>1.7199999999999998</c:v>
                </c:pt>
                <c:pt idx="2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5CA-4DBB-B23F-49089A388B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31951712"/>
        <c:axId val="1331957952"/>
      </c:scatterChart>
      <c:valAx>
        <c:axId val="1331951712"/>
        <c:scaling>
          <c:orientation val="minMax"/>
          <c:max val="12"/>
          <c:min val="-12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 ##0" sourceLinked="0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31957952"/>
        <c:crosses val="autoZero"/>
        <c:crossBetween val="midCat"/>
        <c:majorUnit val="1"/>
        <c:minorUnit val="0.5"/>
      </c:valAx>
      <c:valAx>
        <c:axId val="1331957952"/>
        <c:scaling>
          <c:orientation val="minMax"/>
          <c:max val="12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 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31951712"/>
        <c:crosses val="autoZero"/>
        <c:crossBetween val="midCat"/>
        <c:majorUnit val="1"/>
        <c:minorUnit val="0.5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5.5878703703703708E-2"/>
          <c:y val="9.4074074074074074E-2"/>
          <c:w val="0.15591018518518515"/>
          <c:h val="0.2157351851851851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4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trlProps/ctrlProp1.xml><?xml version="1.0" encoding="utf-8"?>
<formControlPr xmlns="http://schemas.microsoft.com/office/spreadsheetml/2009/9/main" objectType="Spin" dx="26" fmlaLink="$A$3" max="25" min="1" page="10" val="10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5</xdr:row>
      <xdr:rowOff>0</xdr:rowOff>
    </xdr:from>
    <xdr:to>
      <xdr:col>22</xdr:col>
      <xdr:colOff>502200</xdr:colOff>
      <xdr:row>22</xdr:row>
      <xdr:rowOff>30120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0</xdr:colOff>
      <xdr:row>29</xdr:row>
      <xdr:rowOff>0</xdr:rowOff>
    </xdr:from>
    <xdr:to>
      <xdr:col>22</xdr:col>
      <xdr:colOff>489500</xdr:colOff>
      <xdr:row>46</xdr:row>
      <xdr:rowOff>73300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32EEABE-7E92-CC7F-E93B-0C6412CA36B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0</xdr:colOff>
          <xdr:row>1</xdr:row>
          <xdr:rowOff>0</xdr:rowOff>
        </xdr:from>
        <xdr:to>
          <xdr:col>14</xdr:col>
          <xdr:colOff>0</xdr:colOff>
          <xdr:row>4</xdr:row>
          <xdr:rowOff>0</xdr:rowOff>
        </xdr:to>
        <xdr:sp macro="" textlink="">
          <xdr:nvSpPr>
            <xdr:cNvPr id="1025" name="Spinner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724D8710-2E0A-0485-4BF3-BEDAA3E169E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Plum">
      <a:dk1>
        <a:sysClr val="windowText" lastClr="000000"/>
      </a:dk1>
      <a:lt1>
        <a:sysClr val="window" lastClr="FFFFFF"/>
      </a:lt1>
      <a:dk2>
        <a:srgbClr val="667788"/>
      </a:dk2>
      <a:lt2>
        <a:srgbClr val="CC9933"/>
      </a:lt2>
      <a:accent1>
        <a:srgbClr val="883366"/>
      </a:accent1>
      <a:accent2>
        <a:srgbClr val="993311"/>
      </a:accent2>
      <a:accent3>
        <a:srgbClr val="115544"/>
      </a:accent3>
      <a:accent4>
        <a:srgbClr val="006677"/>
      </a:accent4>
      <a:accent5>
        <a:srgbClr val="113366"/>
      </a:accent5>
      <a:accent6>
        <a:srgbClr val="553377"/>
      </a:accent6>
      <a:hlink>
        <a:srgbClr val="333366"/>
      </a:hlink>
      <a:folHlink>
        <a:srgbClr val="553377"/>
      </a:folHlink>
    </a:clrScheme>
    <a:fontScheme name="FiraSC · Cambria">
      <a:majorFont>
        <a:latin typeface="Cambria"/>
        <a:ea typeface=""/>
        <a:cs typeface=""/>
      </a:majorFont>
      <a:minorFont>
        <a:latin typeface="Fira Sans Condensed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/>
  </sheetPr>
  <dimension ref="A1:AA55"/>
  <sheetViews>
    <sheetView showGridLines="0" tabSelected="1" zoomScaleNormal="100" workbookViewId="0">
      <pane ySplit="5" topLeftCell="A6" activePane="bottomLeft" state="frozen"/>
      <selection pane="bottomLeft" activeCell="A3" sqref="A3"/>
    </sheetView>
  </sheetViews>
  <sheetFormatPr defaultColWidth="0" defaultRowHeight="13.5" customHeight="1" x14ac:dyDescent="0.3"/>
  <cols>
    <col min="1" max="1" width="5.6640625" style="2" customWidth="1"/>
    <col min="2" max="2" width="8.77734375" style="1" customWidth="1"/>
    <col min="3" max="3" width="7.6640625" style="1" customWidth="1"/>
    <col min="4" max="4" width="7.77734375" style="22" customWidth="1"/>
    <col min="5" max="5" width="7.77734375" style="4" customWidth="1"/>
    <col min="6" max="6" width="8.77734375" style="21" customWidth="1"/>
    <col min="7" max="7" width="7.77734375" style="18" customWidth="1"/>
    <col min="8" max="8" width="7.6640625" style="1" customWidth="1"/>
    <col min="9" max="9" width="8.6640625" style="3" customWidth="1"/>
    <col min="10" max="11" width="7.6640625" style="1" customWidth="1"/>
    <col min="12" max="12" width="2.6640625" style="1" customWidth="1"/>
    <col min="13" max="24" width="7.6640625" style="1" customWidth="1"/>
    <col min="25" max="26" width="0" style="1" hidden="1" customWidth="1"/>
    <col min="27" max="27" width="0" style="1" hidden="1"/>
    <col min="28" max="16384" width="9.6640625" style="1" hidden="1"/>
  </cols>
  <sheetData>
    <row r="1" spans="1:11" ht="13.5" customHeight="1" x14ac:dyDescent="0.3">
      <c r="D1" s="23"/>
      <c r="E1" s="34" t="s">
        <v>5</v>
      </c>
      <c r="F1" s="35">
        <f ca="1">SUM(_xlfn.ANCHORARRAY(F5))*l</f>
        <v>1992.4400973913052</v>
      </c>
    </row>
    <row r="2" spans="1:11" ht="13.5" customHeight="1" x14ac:dyDescent="0.3">
      <c r="A2" s="45" t="s">
        <v>6</v>
      </c>
      <c r="B2" s="46" t="s">
        <v>1</v>
      </c>
      <c r="C2" s="46" t="s">
        <v>2</v>
      </c>
      <c r="D2" s="47" t="s">
        <v>4</v>
      </c>
      <c r="E2" s="48" t="s">
        <v>3</v>
      </c>
      <c r="F2" s="47" t="s">
        <v>19</v>
      </c>
      <c r="G2" s="49" t="s">
        <v>20</v>
      </c>
      <c r="H2" s="31"/>
      <c r="I2" s="28"/>
      <c r="J2" s="29" t="s">
        <v>10</v>
      </c>
      <c r="K2" s="44">
        <f>MIN(_d)</f>
        <v>7.1348160452810552</v>
      </c>
    </row>
    <row r="3" spans="1:11" ht="13.5" customHeight="1" x14ac:dyDescent="0.3">
      <c r="A3" s="43">
        <v>10</v>
      </c>
      <c r="B3" s="41">
        <v>12</v>
      </c>
      <c r="C3" s="41">
        <v>10</v>
      </c>
      <c r="D3" s="39">
        <v>5.2242597101449295</v>
      </c>
      <c r="E3" s="42">
        <v>20</v>
      </c>
      <c r="F3" s="40">
        <f ca="1">SUM(_xlfn.ANCHORARRAY(F5))</f>
        <v>99.622004869565259</v>
      </c>
      <c r="G3" s="24">
        <f ca="1">SUM(_xlfn.ANCHORARRAY(G5))</f>
        <v>27.998985234016899</v>
      </c>
      <c r="H3" s="31"/>
      <c r="I3" s="23"/>
      <c r="J3" s="50" t="s">
        <v>14</v>
      </c>
      <c r="K3" s="30"/>
    </row>
    <row r="4" spans="1:11" ht="13.5" customHeight="1" thickBot="1" x14ac:dyDescent="0.35">
      <c r="A4" s="13" t="s">
        <v>0</v>
      </c>
      <c r="B4" s="9" t="s">
        <v>7</v>
      </c>
      <c r="C4" s="9" t="s">
        <v>22</v>
      </c>
      <c r="D4" s="36" t="s">
        <v>24</v>
      </c>
      <c r="E4" s="5" t="s">
        <v>23</v>
      </c>
      <c r="F4" s="36" t="s">
        <v>15</v>
      </c>
      <c r="G4" s="19" t="s">
        <v>18</v>
      </c>
      <c r="H4" s="32" t="s">
        <v>21</v>
      </c>
      <c r="I4" s="25" t="s">
        <v>25</v>
      </c>
      <c r="J4" s="11" t="s">
        <v>9</v>
      </c>
      <c r="K4" s="11" t="s">
        <v>8</v>
      </c>
    </row>
    <row r="5" spans="1:11" ht="13.5" customHeight="1" x14ac:dyDescent="0.3">
      <c r="A5" s="14" cm="1">
        <f t="array" ref="A5:A25">_xlfn.SEQUENCE(2*n+1,,-n)</f>
        <v>-10</v>
      </c>
      <c r="B5" s="10" cm="1">
        <f t="array" ref="B5:B25">_i/n*b</f>
        <v>-12</v>
      </c>
      <c r="C5" s="10" cm="1">
        <f t="array" ref="C5:C25">h/4*(2+(1-ABS(_x)*2/b)^3+(1-ABS(_x)*2/b))</f>
        <v>0</v>
      </c>
      <c r="D5" s="37" cm="1">
        <f t="array" ref="D5:D25">m+_i-_i</f>
        <v>5.2242597101449295</v>
      </c>
      <c r="E5" s="6" cm="1">
        <f t="array" ref="E5:E25">IF(_f&lt;m, _f, m)</f>
        <v>0</v>
      </c>
      <c r="F5" s="38" cm="1">
        <f t="array" aca="1" ref="F5:F25" ca="1">IF(_i=n, "", (_xa - _x) * (_ya + _y) /2)</f>
        <v>1.0319999999999991</v>
      </c>
      <c r="G5" s="20" cm="1">
        <f t="array" aca="1" ref="G5:G25" ca="1">IF(_i=n, "", SQRT( (_xa - _x)^2 + (_ya - _y)^2 ) )</f>
        <v>2.0972362766269321</v>
      </c>
      <c r="H5" s="33" cm="1">
        <f t="array" ref="H5:H25">(_x^2+_f^2)^(1/2)</f>
        <v>12</v>
      </c>
      <c r="I5" s="26" cm="1">
        <f t="array" ref="I5:I25">_xlfn.SEQUENCE(2*n+1,,0)/(2*n)*PI()</f>
        <v>0</v>
      </c>
      <c r="J5" s="12" cm="1">
        <f t="array" ref="J5:J25">rᵨ*COS(_β)</f>
        <v>7.1348160452810552</v>
      </c>
      <c r="K5" s="12" cm="1">
        <f t="array" ref="K5:K25">rᵨ*SIN(_β)</f>
        <v>0</v>
      </c>
    </row>
    <row r="6" spans="1:11" ht="13.5" customHeight="1" x14ac:dyDescent="0.3">
      <c r="A6" s="14">
        <v>-9</v>
      </c>
      <c r="B6" s="10">
        <v>-10.8</v>
      </c>
      <c r="C6" s="10">
        <v>1.7199999999999998</v>
      </c>
      <c r="D6" s="37">
        <v>5.2242597101449295</v>
      </c>
      <c r="E6" s="6">
        <v>1.7199999999999998</v>
      </c>
      <c r="F6" s="38">
        <f ca="1"/>
        <v>2.8079999999999972</v>
      </c>
      <c r="G6" s="20">
        <f ca="1"/>
        <v>1.7255723688098377</v>
      </c>
      <c r="H6" s="33">
        <v>10.936105339653601</v>
      </c>
      <c r="I6" s="26">
        <v>0.15707963267948966</v>
      </c>
      <c r="J6" s="12">
        <v>7.0469746202152086</v>
      </c>
      <c r="K6" s="12">
        <v>1.1161311312039974</v>
      </c>
    </row>
    <row r="7" spans="1:11" ht="13.5" customHeight="1" x14ac:dyDescent="0.3">
      <c r="A7" s="14">
        <v>-8</v>
      </c>
      <c r="B7" s="10">
        <v>-9.6000000000000014</v>
      </c>
      <c r="C7" s="10">
        <v>2.9599999999999982</v>
      </c>
      <c r="D7" s="37">
        <v>5.2242597101449295</v>
      </c>
      <c r="E7" s="6">
        <v>2.9599999999999982</v>
      </c>
      <c r="F7" s="38">
        <f ca="1"/>
        <v>4.080000000000009</v>
      </c>
      <c r="G7" s="20">
        <f ca="1"/>
        <v>1.4880860190190659</v>
      </c>
      <c r="H7" s="33">
        <v>10.045974318103745</v>
      </c>
      <c r="I7" s="26">
        <v>0.31415926535897931</v>
      </c>
      <c r="J7" s="12">
        <v>6.7856132924317647</v>
      </c>
      <c r="K7" s="12">
        <v>2.2047794097309001</v>
      </c>
    </row>
    <row r="8" spans="1:11" ht="13.5" customHeight="1" x14ac:dyDescent="0.3">
      <c r="A8" s="14">
        <v>-7</v>
      </c>
      <c r="B8" s="10">
        <v>-8.3999999999999986</v>
      </c>
      <c r="C8" s="10">
        <v>3.8400000000000012</v>
      </c>
      <c r="D8" s="37">
        <v>5.2242597101449295</v>
      </c>
      <c r="E8" s="6">
        <v>3.8400000000000012</v>
      </c>
      <c r="F8" s="38">
        <f ca="1"/>
        <v>4.9919999999999982</v>
      </c>
      <c r="G8" s="20">
        <f ca="1"/>
        <v>1.359999999999999</v>
      </c>
      <c r="H8" s="33">
        <v>9.2361030743490513</v>
      </c>
      <c r="I8" s="26">
        <v>0.47123889803846897</v>
      </c>
      <c r="J8" s="12">
        <v>6.3571676452292696</v>
      </c>
      <c r="K8" s="12">
        <v>3.2391387019468829</v>
      </c>
    </row>
    <row r="9" spans="1:11" ht="13.5" customHeight="1" x14ac:dyDescent="0.3">
      <c r="A9" s="14">
        <v>-6</v>
      </c>
      <c r="B9" s="10">
        <v>-7.1999999999999993</v>
      </c>
      <c r="C9" s="10">
        <v>4.4800000000000004</v>
      </c>
      <c r="D9" s="37">
        <v>5.2242597101449295</v>
      </c>
      <c r="E9" s="6">
        <v>4.4800000000000004</v>
      </c>
      <c r="F9" s="38">
        <f ca="1"/>
        <v>5.6879999999999971</v>
      </c>
      <c r="G9" s="20">
        <f ca="1"/>
        <v>1.3078226179417445</v>
      </c>
      <c r="H9" s="33">
        <v>8.48</v>
      </c>
      <c r="I9" s="26">
        <v>0.62831853071795862</v>
      </c>
      <c r="J9" s="12">
        <v>5.7721874323714282</v>
      </c>
      <c r="K9" s="12">
        <v>4.1937396492359102</v>
      </c>
    </row>
    <row r="10" spans="1:11" ht="13.5" customHeight="1" x14ac:dyDescent="0.3">
      <c r="A10" s="14">
        <v>-5</v>
      </c>
      <c r="B10" s="10">
        <v>-6</v>
      </c>
      <c r="C10" s="10">
        <v>5</v>
      </c>
      <c r="D10" s="37">
        <v>5.2242597101449295</v>
      </c>
      <c r="E10" s="6">
        <v>5</v>
      </c>
      <c r="F10" s="38">
        <f ca="1"/>
        <v>6.1345558260869542</v>
      </c>
      <c r="G10" s="20">
        <f ca="1"/>
        <v>1.2207753346108718</v>
      </c>
      <c r="H10" s="33">
        <v>7.810249675906654</v>
      </c>
      <c r="I10" s="26">
        <v>0.78539816339744828</v>
      </c>
      <c r="J10" s="12">
        <v>5.0450768081368196</v>
      </c>
      <c r="K10" s="12">
        <v>5.0450768081368187</v>
      </c>
    </row>
    <row r="11" spans="1:11" ht="13.5" customHeight="1" x14ac:dyDescent="0.3">
      <c r="A11" s="14">
        <v>-4</v>
      </c>
      <c r="B11" s="10">
        <v>-4.8000000000000007</v>
      </c>
      <c r="C11" s="10">
        <v>5.52</v>
      </c>
      <c r="D11" s="37">
        <v>5.2242597101449295</v>
      </c>
      <c r="E11" s="6">
        <v>5.2242597101449295</v>
      </c>
      <c r="F11" s="38">
        <f ca="1"/>
        <v>6.2691116521739207</v>
      </c>
      <c r="G11" s="20">
        <f ca="1"/>
        <v>1.2000000000000011</v>
      </c>
      <c r="H11" s="33">
        <v>7.3150803139815217</v>
      </c>
      <c r="I11" s="26">
        <v>0.94247779607693793</v>
      </c>
      <c r="J11" s="12">
        <v>4.1937396492359102</v>
      </c>
      <c r="K11" s="12">
        <v>5.7721874323714282</v>
      </c>
    </row>
    <row r="12" spans="1:11" ht="13.5" customHeight="1" x14ac:dyDescent="0.3">
      <c r="A12" s="14">
        <v>-3</v>
      </c>
      <c r="B12" s="10">
        <v>-3.5999999999999996</v>
      </c>
      <c r="C12" s="10">
        <v>6.16</v>
      </c>
      <c r="D12" s="37">
        <v>5.2242597101449295</v>
      </c>
      <c r="E12" s="6">
        <v>5.2242597101449295</v>
      </c>
      <c r="F12" s="38">
        <f ca="1"/>
        <v>6.2691116521739119</v>
      </c>
      <c r="G12" s="20">
        <f ca="1"/>
        <v>1.1999999999999993</v>
      </c>
      <c r="H12" s="33">
        <v>7.1348160452810552</v>
      </c>
      <c r="I12" s="26">
        <v>1.0995574287564276</v>
      </c>
      <c r="J12" s="12">
        <v>3.2391387019468834</v>
      </c>
      <c r="K12" s="12">
        <v>6.3571676452292687</v>
      </c>
    </row>
    <row r="13" spans="1:11" ht="13.5" customHeight="1" x14ac:dyDescent="0.3">
      <c r="A13" s="14">
        <v>-2</v>
      </c>
      <c r="B13" s="10">
        <v>-2.4000000000000004</v>
      </c>
      <c r="C13" s="10">
        <v>7.0399999999999991</v>
      </c>
      <c r="D13" s="37">
        <v>5.2242597101449295</v>
      </c>
      <c r="E13" s="6">
        <v>5.2242597101449295</v>
      </c>
      <c r="F13" s="38">
        <f ca="1"/>
        <v>6.2691116521739163</v>
      </c>
      <c r="G13" s="20">
        <f ca="1"/>
        <v>1.2000000000000002</v>
      </c>
      <c r="H13" s="33">
        <v>7.4378491514684528</v>
      </c>
      <c r="I13" s="26">
        <v>1.2566370614359172</v>
      </c>
      <c r="J13" s="12">
        <v>2.2047794097309006</v>
      </c>
      <c r="K13" s="12">
        <v>6.7856132924317647</v>
      </c>
    </row>
    <row r="14" spans="1:11" ht="13.5" customHeight="1" x14ac:dyDescent="0.3">
      <c r="A14" s="14">
        <v>-1</v>
      </c>
      <c r="B14" s="10">
        <v>-1.2000000000000002</v>
      </c>
      <c r="C14" s="10">
        <v>8.2799999999999994</v>
      </c>
      <c r="D14" s="37">
        <v>5.2242597101449295</v>
      </c>
      <c r="E14" s="6">
        <v>5.2242597101449295</v>
      </c>
      <c r="F14" s="38">
        <f ca="1"/>
        <v>6.2691116521739163</v>
      </c>
      <c r="G14" s="20">
        <f ca="1"/>
        <v>1.2000000000000002</v>
      </c>
      <c r="H14" s="33">
        <v>8.3665046465056108</v>
      </c>
      <c r="I14" s="26">
        <v>1.4137166941154069</v>
      </c>
      <c r="J14" s="12">
        <v>1.1161311312039979</v>
      </c>
      <c r="K14" s="12">
        <v>7.0469746202152086</v>
      </c>
    </row>
    <row r="15" spans="1:11" ht="13.5" customHeight="1" x14ac:dyDescent="0.3">
      <c r="A15" s="14">
        <v>0</v>
      </c>
      <c r="B15" s="10">
        <v>0</v>
      </c>
      <c r="C15" s="10">
        <v>10</v>
      </c>
      <c r="D15" s="37">
        <v>5.2242597101449295</v>
      </c>
      <c r="E15" s="6">
        <v>5.2242597101449295</v>
      </c>
      <c r="F15" s="38">
        <f ca="1"/>
        <v>6.2691116521739163</v>
      </c>
      <c r="G15" s="20">
        <f ca="1"/>
        <v>1.2000000000000002</v>
      </c>
      <c r="H15" s="33">
        <v>10</v>
      </c>
      <c r="I15" s="26">
        <v>1.5707963267948966</v>
      </c>
      <c r="J15" s="12">
        <v>4.3706044269666575E-16</v>
      </c>
      <c r="K15" s="12">
        <v>7.1348160452810552</v>
      </c>
    </row>
    <row r="16" spans="1:11" ht="13.5" customHeight="1" x14ac:dyDescent="0.3">
      <c r="A16" s="14">
        <v>1</v>
      </c>
      <c r="B16" s="10">
        <v>1.2000000000000002</v>
      </c>
      <c r="C16" s="10">
        <v>8.2799999999999994</v>
      </c>
      <c r="D16" s="37">
        <v>5.2242597101449295</v>
      </c>
      <c r="E16" s="6">
        <v>5.2242597101449295</v>
      </c>
      <c r="F16" s="38">
        <f ca="1"/>
        <v>6.2691116521739163</v>
      </c>
      <c r="G16" s="20">
        <f ca="1"/>
        <v>1.2000000000000002</v>
      </c>
      <c r="H16" s="33">
        <v>8.3665046465056108</v>
      </c>
      <c r="I16" s="26">
        <v>1.7278759594743864</v>
      </c>
      <c r="J16" s="12">
        <v>-1.1161311312039988</v>
      </c>
      <c r="K16" s="12">
        <v>7.0469746202152077</v>
      </c>
    </row>
    <row r="17" spans="1:18" ht="13.5" customHeight="1" x14ac:dyDescent="0.3">
      <c r="A17" s="14">
        <v>2</v>
      </c>
      <c r="B17" s="10">
        <v>2.4000000000000004</v>
      </c>
      <c r="C17" s="10">
        <v>7.0399999999999991</v>
      </c>
      <c r="D17" s="37">
        <v>5.2242597101449295</v>
      </c>
      <c r="E17" s="6">
        <v>5.2242597101449295</v>
      </c>
      <c r="F17" s="38">
        <f ca="1"/>
        <v>6.2691116521739119</v>
      </c>
      <c r="G17" s="20">
        <f ca="1"/>
        <v>1.1999999999999993</v>
      </c>
      <c r="H17" s="33">
        <v>7.4378491514684528</v>
      </c>
      <c r="I17" s="26">
        <v>1.8849555921538759</v>
      </c>
      <c r="J17" s="12">
        <v>-2.2047794097308997</v>
      </c>
      <c r="K17" s="12">
        <v>6.7856132924317656</v>
      </c>
    </row>
    <row r="18" spans="1:18" ht="13.5" customHeight="1" x14ac:dyDescent="0.3">
      <c r="A18" s="14">
        <v>3</v>
      </c>
      <c r="B18" s="10">
        <v>3.5999999999999996</v>
      </c>
      <c r="C18" s="10">
        <v>6.16</v>
      </c>
      <c r="D18" s="37">
        <v>5.2242597101449295</v>
      </c>
      <c r="E18" s="6">
        <v>5.2242597101449295</v>
      </c>
      <c r="F18" s="38">
        <f ca="1"/>
        <v>6.2691116521739207</v>
      </c>
      <c r="G18" s="20">
        <f ca="1"/>
        <v>1.2000000000000011</v>
      </c>
      <c r="H18" s="33">
        <v>7.1348160452810552</v>
      </c>
      <c r="I18" s="26">
        <v>2.0420352248333655</v>
      </c>
      <c r="J18" s="12">
        <v>-3.2391387019468825</v>
      </c>
      <c r="K18" s="12">
        <v>6.3571676452292696</v>
      </c>
    </row>
    <row r="19" spans="1:18" ht="13.5" customHeight="1" x14ac:dyDescent="0.3">
      <c r="A19" s="14">
        <v>4</v>
      </c>
      <c r="B19" s="10">
        <v>4.8000000000000007</v>
      </c>
      <c r="C19" s="10">
        <v>5.52</v>
      </c>
      <c r="D19" s="37">
        <v>5.2242597101449295</v>
      </c>
      <c r="E19" s="6">
        <v>5.2242597101449295</v>
      </c>
      <c r="F19" s="38">
        <f ca="1"/>
        <v>6.1345558260869542</v>
      </c>
      <c r="G19" s="20">
        <f ca="1"/>
        <v>1.2207753346108718</v>
      </c>
      <c r="H19" s="33">
        <v>7.3150803139815217</v>
      </c>
      <c r="I19" s="26">
        <v>2.1991148575128552</v>
      </c>
      <c r="J19" s="12">
        <v>-4.1937396492359094</v>
      </c>
      <c r="K19" s="12">
        <v>5.7721874323714282</v>
      </c>
    </row>
    <row r="20" spans="1:18" ht="13.5" customHeight="1" x14ac:dyDescent="0.3">
      <c r="A20" s="14">
        <v>5</v>
      </c>
      <c r="B20" s="10">
        <v>6</v>
      </c>
      <c r="C20" s="10">
        <v>5</v>
      </c>
      <c r="D20" s="37">
        <v>5.2242597101449295</v>
      </c>
      <c r="E20" s="6">
        <v>5</v>
      </c>
      <c r="F20" s="38">
        <f ca="1"/>
        <v>5.6879999999999971</v>
      </c>
      <c r="G20" s="20">
        <f ca="1"/>
        <v>1.3078226179417445</v>
      </c>
      <c r="H20" s="33">
        <v>7.810249675906654</v>
      </c>
      <c r="I20" s="26">
        <v>2.3561944901923448</v>
      </c>
      <c r="J20" s="12">
        <v>-5.0450768081368187</v>
      </c>
      <c r="K20" s="12">
        <v>5.0450768081368196</v>
      </c>
    </row>
    <row r="21" spans="1:18" ht="13.5" customHeight="1" x14ac:dyDescent="0.3">
      <c r="A21" s="14">
        <v>6</v>
      </c>
      <c r="B21" s="10">
        <v>7.1999999999999993</v>
      </c>
      <c r="C21" s="10">
        <v>4.4800000000000004</v>
      </c>
      <c r="D21" s="37">
        <v>5.2242597101449295</v>
      </c>
      <c r="E21" s="6">
        <v>4.4800000000000004</v>
      </c>
      <c r="F21" s="38">
        <f ca="1"/>
        <v>4.9919999999999982</v>
      </c>
      <c r="G21" s="20">
        <f ca="1"/>
        <v>1.359999999999999</v>
      </c>
      <c r="H21" s="33">
        <v>8.48</v>
      </c>
      <c r="I21" s="26">
        <v>2.5132741228718345</v>
      </c>
      <c r="J21" s="12">
        <v>-5.7721874323714273</v>
      </c>
      <c r="K21" s="12">
        <v>4.1937396492359111</v>
      </c>
    </row>
    <row r="22" spans="1:18" ht="13.5" customHeight="1" x14ac:dyDescent="0.3">
      <c r="A22" s="14">
        <v>7</v>
      </c>
      <c r="B22" s="10">
        <v>8.3999999999999986</v>
      </c>
      <c r="C22" s="10">
        <v>3.8400000000000012</v>
      </c>
      <c r="D22" s="37">
        <v>5.2242597101449295</v>
      </c>
      <c r="E22" s="6">
        <v>3.8400000000000012</v>
      </c>
      <c r="F22" s="38">
        <f ca="1"/>
        <v>4.080000000000009</v>
      </c>
      <c r="G22" s="20">
        <f ca="1"/>
        <v>1.4880860190190659</v>
      </c>
      <c r="H22" s="33">
        <v>9.2361030743490513</v>
      </c>
      <c r="I22" s="26">
        <v>2.6703537555513241</v>
      </c>
      <c r="J22" s="12">
        <v>-6.3571676452292687</v>
      </c>
      <c r="K22" s="12">
        <v>3.2391387019468838</v>
      </c>
    </row>
    <row r="23" spans="1:18" ht="13.5" customHeight="1" x14ac:dyDescent="0.3">
      <c r="A23" s="14">
        <v>8</v>
      </c>
      <c r="B23" s="10">
        <v>9.6000000000000014</v>
      </c>
      <c r="C23" s="10">
        <v>2.9599999999999982</v>
      </c>
      <c r="D23" s="37">
        <v>5.2242597101449295</v>
      </c>
      <c r="E23" s="6">
        <v>2.9599999999999982</v>
      </c>
      <c r="F23" s="38">
        <f ca="1"/>
        <v>2.8079999999999972</v>
      </c>
      <c r="G23" s="20">
        <f ca="1"/>
        <v>1.7255723688098377</v>
      </c>
      <c r="H23" s="33">
        <v>10.045974318103745</v>
      </c>
      <c r="I23" s="26">
        <v>2.8274333882308138</v>
      </c>
      <c r="J23" s="12">
        <v>-6.7856132924317647</v>
      </c>
      <c r="K23" s="12">
        <v>2.204779409730901</v>
      </c>
    </row>
    <row r="24" spans="1:18" ht="13.5" customHeight="1" thickBot="1" x14ac:dyDescent="0.35">
      <c r="A24" s="14">
        <v>9</v>
      </c>
      <c r="B24" s="10">
        <v>10.8</v>
      </c>
      <c r="C24" s="10">
        <v>1.7199999999999998</v>
      </c>
      <c r="D24" s="37">
        <v>5.2242597101449295</v>
      </c>
      <c r="E24" s="6">
        <v>1.7199999999999998</v>
      </c>
      <c r="F24" s="38">
        <f ca="1"/>
        <v>1.0319999999999991</v>
      </c>
      <c r="G24" s="20">
        <f ca="1"/>
        <v>2.0972362766269321</v>
      </c>
      <c r="H24" s="33">
        <v>10.936105339653601</v>
      </c>
      <c r="I24" s="26">
        <v>2.9845130209103035</v>
      </c>
      <c r="J24" s="12">
        <v>-7.0469746202152077</v>
      </c>
      <c r="K24" s="12">
        <v>1.1161311312039983</v>
      </c>
      <c r="P24" s="53" t="s">
        <v>16</v>
      </c>
      <c r="Q24" s="54"/>
      <c r="R24" s="54"/>
    </row>
    <row r="25" spans="1:18" ht="13.5" customHeight="1" thickTop="1" thickBot="1" x14ac:dyDescent="0.35">
      <c r="A25" s="14">
        <v>10</v>
      </c>
      <c r="B25" s="10">
        <v>12</v>
      </c>
      <c r="C25" s="10">
        <v>0</v>
      </c>
      <c r="D25" s="37">
        <v>5.2242597101449295</v>
      </c>
      <c r="E25" s="6">
        <v>0</v>
      </c>
      <c r="F25" s="38" t="str">
        <f ca="1"/>
        <v/>
      </c>
      <c r="G25" s="20" t="str">
        <f ca="1"/>
        <v/>
      </c>
      <c r="H25" s="33">
        <v>12</v>
      </c>
      <c r="I25" s="26">
        <v>3.1415926535897931</v>
      </c>
      <c r="J25" s="12">
        <v>-7.1348160452810552</v>
      </c>
      <c r="K25" s="12">
        <v>8.741208853933315E-16</v>
      </c>
      <c r="P25" s="51" t="s">
        <v>12</v>
      </c>
      <c r="Q25" s="51" t="s">
        <v>11</v>
      </c>
      <c r="R25" s="52" t="s">
        <v>13</v>
      </c>
    </row>
    <row r="26" spans="1:18" ht="13.5" customHeight="1" thickTop="1" x14ac:dyDescent="0.3">
      <c r="A26" s="14"/>
      <c r="B26" s="10"/>
      <c r="C26" s="10"/>
      <c r="D26" s="37"/>
      <c r="E26" s="6"/>
      <c r="F26" s="38"/>
      <c r="G26" s="20"/>
      <c r="H26" s="33"/>
      <c r="I26" s="27"/>
      <c r="J26" s="12"/>
      <c r="K26" s="12"/>
      <c r="P26" s="15" cm="1">
        <f t="array" ref="P26">-_xlfn.XLOOKUP( rᵨ, _d, _x)</f>
        <v>3.5999999999999996</v>
      </c>
      <c r="Q26" s="17">
        <f>h/4*(2+(1-ABS(P26)*2/b)^3+(1-ABS(P26)*2/b))</f>
        <v>6.16</v>
      </c>
      <c r="R26" s="7">
        <f>(xs^2+ys^2)^(1/2)</f>
        <v>7.1348160452810552</v>
      </c>
    </row>
    <row r="27" spans="1:18" ht="13.5" customHeight="1" x14ac:dyDescent="0.3">
      <c r="A27" s="14"/>
      <c r="B27" s="10"/>
      <c r="C27" s="10"/>
      <c r="D27" s="37"/>
      <c r="E27" s="6"/>
      <c r="F27" s="38"/>
      <c r="G27" s="20"/>
      <c r="H27" s="33"/>
      <c r="I27" s="27"/>
      <c r="J27" s="12"/>
      <c r="K27" s="12"/>
      <c r="P27" s="16">
        <v>0</v>
      </c>
      <c r="Q27" s="17">
        <v>0</v>
      </c>
      <c r="R27" s="8"/>
    </row>
    <row r="28" spans="1:18" ht="13.5" customHeight="1" thickBot="1" x14ac:dyDescent="0.35">
      <c r="A28" s="14"/>
      <c r="B28" s="10"/>
      <c r="C28" s="10"/>
      <c r="D28" s="37"/>
      <c r="E28" s="6"/>
      <c r="F28" s="38"/>
      <c r="G28" s="20"/>
      <c r="H28" s="33"/>
      <c r="I28" s="27"/>
      <c r="J28" s="12"/>
      <c r="K28" s="12"/>
      <c r="P28" s="53" t="s">
        <v>17</v>
      </c>
      <c r="Q28" s="55"/>
      <c r="R28" s="54"/>
    </row>
    <row r="29" spans="1:18" ht="13.5" customHeight="1" thickTop="1" x14ac:dyDescent="0.3">
      <c r="A29" s="14"/>
      <c r="B29" s="10"/>
      <c r="C29" s="10"/>
      <c r="D29" s="37"/>
      <c r="E29" s="6"/>
      <c r="F29" s="38"/>
      <c r="G29" s="20"/>
      <c r="H29" s="33"/>
      <c r="I29" s="27"/>
      <c r="J29" s="12"/>
      <c r="K29" s="12"/>
      <c r="P29" s="15">
        <f>-xs</f>
        <v>-3.5999999999999996</v>
      </c>
      <c r="Q29" s="17">
        <f>h/4*(2+(1-ABS(P29)*2/b)^3+(1-ABS(P29)*2/b))</f>
        <v>6.16</v>
      </c>
      <c r="R29" s="8"/>
    </row>
    <row r="30" spans="1:18" ht="13.5" customHeight="1" x14ac:dyDescent="0.3">
      <c r="A30" s="14"/>
      <c r="B30" s="10"/>
      <c r="C30" s="10"/>
      <c r="D30" s="37"/>
      <c r="E30" s="6"/>
      <c r="F30" s="38"/>
      <c r="G30" s="20"/>
      <c r="H30" s="33"/>
      <c r="I30" s="27"/>
      <c r="J30" s="12"/>
      <c r="K30" s="12"/>
    </row>
    <row r="31" spans="1:18" ht="13.5" customHeight="1" x14ac:dyDescent="0.3">
      <c r="A31" s="14"/>
      <c r="B31" s="10"/>
      <c r="C31" s="10"/>
      <c r="D31" s="37"/>
      <c r="E31" s="6"/>
      <c r="F31" s="38"/>
      <c r="G31" s="20"/>
      <c r="H31" s="33"/>
      <c r="I31" s="27"/>
      <c r="J31" s="12"/>
      <c r="K31" s="12"/>
    </row>
    <row r="32" spans="1:18" ht="13.5" customHeight="1" x14ac:dyDescent="0.3">
      <c r="A32" s="14"/>
      <c r="B32" s="10"/>
      <c r="C32" s="10"/>
      <c r="D32" s="37"/>
      <c r="E32" s="6"/>
      <c r="F32" s="38"/>
      <c r="G32" s="20"/>
      <c r="H32" s="33"/>
      <c r="I32" s="27"/>
      <c r="J32" s="12"/>
      <c r="K32" s="12"/>
    </row>
    <row r="33" spans="1:11" ht="13.5" customHeight="1" x14ac:dyDescent="0.3">
      <c r="A33" s="14"/>
      <c r="B33" s="10"/>
      <c r="C33" s="10"/>
      <c r="D33" s="37"/>
      <c r="E33" s="6"/>
      <c r="F33" s="38"/>
      <c r="G33" s="20"/>
      <c r="H33" s="33"/>
      <c r="I33" s="27"/>
      <c r="J33" s="12"/>
      <c r="K33" s="12"/>
    </row>
    <row r="34" spans="1:11" ht="13.5" customHeight="1" x14ac:dyDescent="0.3">
      <c r="A34" s="14"/>
      <c r="B34" s="10"/>
      <c r="C34" s="10"/>
      <c r="D34" s="37"/>
      <c r="E34" s="6"/>
      <c r="F34" s="38"/>
      <c r="G34" s="20"/>
      <c r="H34" s="33"/>
      <c r="I34" s="27"/>
      <c r="J34" s="12"/>
      <c r="K34" s="12"/>
    </row>
    <row r="35" spans="1:11" ht="13.5" customHeight="1" x14ac:dyDescent="0.3">
      <c r="A35" s="14"/>
      <c r="B35" s="10"/>
      <c r="C35" s="10"/>
      <c r="D35" s="37"/>
      <c r="E35" s="6"/>
      <c r="F35" s="38"/>
      <c r="G35" s="20"/>
      <c r="H35" s="33"/>
      <c r="I35" s="27"/>
      <c r="J35" s="12"/>
      <c r="K35" s="12"/>
    </row>
    <row r="36" spans="1:11" ht="13.5" customHeight="1" x14ac:dyDescent="0.3">
      <c r="A36" s="14"/>
      <c r="B36" s="10"/>
      <c r="C36" s="10"/>
      <c r="D36" s="37"/>
      <c r="E36" s="6"/>
      <c r="F36" s="38"/>
      <c r="G36" s="20"/>
      <c r="H36" s="33"/>
      <c r="I36" s="27"/>
      <c r="J36" s="12"/>
      <c r="K36" s="12"/>
    </row>
    <row r="37" spans="1:11" ht="13.5" customHeight="1" x14ac:dyDescent="0.3">
      <c r="A37" s="14"/>
      <c r="B37" s="10"/>
      <c r="C37" s="10"/>
      <c r="D37" s="37"/>
      <c r="E37" s="6"/>
      <c r="F37" s="38"/>
      <c r="G37" s="20"/>
      <c r="H37" s="33"/>
      <c r="I37" s="27"/>
      <c r="J37" s="12"/>
      <c r="K37" s="12"/>
    </row>
    <row r="38" spans="1:11" ht="13.5" customHeight="1" x14ac:dyDescent="0.3">
      <c r="A38" s="14"/>
      <c r="B38" s="10"/>
      <c r="C38" s="10"/>
      <c r="D38" s="37"/>
      <c r="E38" s="6"/>
      <c r="F38" s="38"/>
      <c r="G38" s="20"/>
      <c r="H38" s="33"/>
      <c r="I38" s="27"/>
      <c r="J38" s="12"/>
      <c r="K38" s="12"/>
    </row>
    <row r="39" spans="1:11" ht="13.5" customHeight="1" x14ac:dyDescent="0.3">
      <c r="A39" s="14"/>
      <c r="B39" s="10"/>
      <c r="C39" s="10"/>
      <c r="D39" s="37"/>
      <c r="E39" s="6"/>
      <c r="F39" s="38"/>
      <c r="G39" s="20"/>
      <c r="H39" s="33"/>
      <c r="I39" s="27"/>
      <c r="J39" s="12"/>
      <c r="K39" s="12"/>
    </row>
    <row r="40" spans="1:11" ht="13.5" customHeight="1" x14ac:dyDescent="0.3">
      <c r="A40" s="14"/>
      <c r="B40" s="10"/>
      <c r="C40" s="10"/>
      <c r="D40" s="37"/>
      <c r="E40" s="6"/>
      <c r="F40" s="38"/>
      <c r="G40" s="20"/>
      <c r="H40" s="33"/>
      <c r="I40" s="27"/>
      <c r="J40" s="12"/>
      <c r="K40" s="12"/>
    </row>
    <row r="41" spans="1:11" ht="13.5" customHeight="1" x14ac:dyDescent="0.3">
      <c r="A41" s="14"/>
      <c r="B41" s="10"/>
      <c r="C41" s="10"/>
      <c r="D41" s="37"/>
      <c r="E41" s="6"/>
      <c r="F41" s="38"/>
      <c r="G41" s="20"/>
      <c r="H41" s="33"/>
      <c r="I41" s="27"/>
      <c r="J41" s="12"/>
      <c r="K41" s="12"/>
    </row>
    <row r="42" spans="1:11" ht="13.5" customHeight="1" x14ac:dyDescent="0.3">
      <c r="A42" s="14"/>
      <c r="B42" s="10"/>
      <c r="C42" s="10"/>
      <c r="D42" s="37"/>
      <c r="E42" s="6"/>
      <c r="F42" s="38"/>
      <c r="G42" s="20"/>
      <c r="H42" s="33"/>
      <c r="I42" s="27"/>
      <c r="J42" s="12"/>
      <c r="K42" s="12"/>
    </row>
    <row r="43" spans="1:11" ht="13.5" customHeight="1" x14ac:dyDescent="0.3">
      <c r="A43" s="14"/>
      <c r="B43" s="10"/>
      <c r="C43" s="10"/>
      <c r="D43" s="37"/>
      <c r="E43" s="6"/>
      <c r="F43" s="38"/>
      <c r="G43" s="20"/>
      <c r="H43" s="33"/>
      <c r="I43" s="27"/>
      <c r="J43" s="12"/>
      <c r="K43" s="12"/>
    </row>
    <row r="44" spans="1:11" ht="13.5" customHeight="1" x14ac:dyDescent="0.3">
      <c r="A44" s="14"/>
      <c r="B44" s="10"/>
      <c r="C44" s="10"/>
      <c r="D44" s="37"/>
      <c r="E44" s="6"/>
      <c r="F44" s="38"/>
      <c r="G44" s="20"/>
      <c r="H44" s="33"/>
      <c r="I44" s="27"/>
      <c r="J44" s="12"/>
      <c r="K44" s="12"/>
    </row>
    <row r="45" spans="1:11" ht="13.5" customHeight="1" x14ac:dyDescent="0.3">
      <c r="A45" s="14"/>
      <c r="B45" s="10"/>
      <c r="C45" s="10"/>
      <c r="D45" s="37"/>
      <c r="E45" s="6"/>
      <c r="F45" s="38"/>
      <c r="G45" s="20"/>
      <c r="H45" s="33"/>
      <c r="I45" s="27"/>
      <c r="J45" s="12"/>
      <c r="K45" s="12"/>
    </row>
    <row r="46" spans="1:11" ht="13.5" customHeight="1" x14ac:dyDescent="0.3">
      <c r="A46" s="14"/>
      <c r="B46" s="10"/>
      <c r="C46" s="10"/>
      <c r="D46" s="37"/>
      <c r="E46" s="6"/>
      <c r="F46" s="38"/>
      <c r="G46" s="20"/>
      <c r="H46" s="33"/>
      <c r="I46" s="27"/>
      <c r="J46" s="12"/>
      <c r="K46" s="12"/>
    </row>
    <row r="47" spans="1:11" ht="13.5" customHeight="1" x14ac:dyDescent="0.3">
      <c r="A47" s="14"/>
      <c r="B47" s="10"/>
      <c r="C47" s="10"/>
      <c r="D47" s="37"/>
      <c r="E47" s="6"/>
      <c r="F47" s="38"/>
      <c r="G47" s="20"/>
      <c r="H47" s="33"/>
      <c r="I47" s="27"/>
      <c r="J47" s="12"/>
      <c r="K47" s="12"/>
    </row>
    <row r="48" spans="1:11" ht="13.5" customHeight="1" x14ac:dyDescent="0.3">
      <c r="A48" s="14"/>
      <c r="B48" s="10"/>
      <c r="C48" s="10"/>
      <c r="D48" s="37"/>
      <c r="E48" s="6"/>
      <c r="F48" s="38"/>
      <c r="G48" s="20"/>
      <c r="H48" s="33"/>
      <c r="I48" s="27"/>
      <c r="J48" s="12"/>
      <c r="K48" s="12"/>
    </row>
    <row r="49" spans="1:11" ht="13.5" customHeight="1" x14ac:dyDescent="0.3">
      <c r="A49" s="14"/>
      <c r="B49" s="10"/>
      <c r="C49" s="10"/>
      <c r="D49" s="37"/>
      <c r="E49" s="6"/>
      <c r="F49" s="38"/>
      <c r="G49" s="20"/>
      <c r="H49" s="33"/>
      <c r="I49" s="27"/>
      <c r="J49" s="12"/>
      <c r="K49" s="12"/>
    </row>
    <row r="50" spans="1:11" ht="13.5" customHeight="1" x14ac:dyDescent="0.3">
      <c r="A50" s="14"/>
      <c r="B50" s="10"/>
      <c r="C50" s="10"/>
      <c r="D50" s="37"/>
      <c r="E50" s="6"/>
      <c r="F50" s="38"/>
      <c r="G50" s="20"/>
      <c r="H50" s="33"/>
      <c r="I50" s="27"/>
      <c r="J50" s="12"/>
      <c r="K50" s="12"/>
    </row>
    <row r="51" spans="1:11" ht="13.5" customHeight="1" x14ac:dyDescent="0.3">
      <c r="A51" s="14"/>
      <c r="B51" s="10"/>
      <c r="C51" s="10"/>
      <c r="D51" s="37"/>
      <c r="E51" s="6"/>
      <c r="F51" s="38"/>
      <c r="G51" s="20"/>
      <c r="H51" s="33"/>
      <c r="I51" s="27"/>
      <c r="J51" s="12"/>
      <c r="K51" s="12"/>
    </row>
    <row r="52" spans="1:11" ht="13.5" customHeight="1" x14ac:dyDescent="0.3">
      <c r="A52" s="14"/>
      <c r="B52" s="10"/>
      <c r="C52" s="10"/>
      <c r="D52" s="37"/>
      <c r="E52" s="6"/>
      <c r="F52" s="38"/>
      <c r="G52" s="20"/>
      <c r="H52" s="33"/>
      <c r="I52" s="27"/>
      <c r="J52" s="12"/>
      <c r="K52" s="12"/>
    </row>
    <row r="53" spans="1:11" ht="13.5" customHeight="1" x14ac:dyDescent="0.3">
      <c r="A53" s="14"/>
      <c r="B53" s="10"/>
      <c r="C53" s="10"/>
      <c r="D53" s="37"/>
      <c r="E53" s="6"/>
      <c r="F53" s="38"/>
      <c r="G53" s="20"/>
      <c r="H53" s="33"/>
      <c r="I53" s="27"/>
      <c r="J53" s="12"/>
      <c r="K53" s="12"/>
    </row>
    <row r="54" spans="1:11" ht="13.5" customHeight="1" x14ac:dyDescent="0.3">
      <c r="A54" s="14"/>
      <c r="B54" s="10"/>
      <c r="C54" s="10"/>
      <c r="D54" s="37"/>
      <c r="E54" s="6"/>
      <c r="F54" s="38"/>
      <c r="G54" s="20"/>
      <c r="H54" s="33"/>
      <c r="I54" s="27"/>
      <c r="J54" s="12"/>
      <c r="K54" s="12"/>
    </row>
    <row r="55" spans="1:11" ht="13.5" customHeight="1" x14ac:dyDescent="0.3">
      <c r="A55" s="14"/>
      <c r="B55" s="10"/>
      <c r="C55" s="10"/>
      <c r="D55" s="37"/>
      <c r="E55" s="6"/>
      <c r="F55" s="38"/>
      <c r="G55" s="20"/>
      <c r="H55" s="33"/>
      <c r="I55" s="27"/>
      <c r="J55" s="12"/>
      <c r="K55" s="12"/>
    </row>
  </sheetData>
  <dataValidations count="1">
    <dataValidation type="whole" allowBlank="1" sqref="A3" xr:uid="{223D2EA8-8B11-4212-98E1-9D1B68B6B924}">
      <formula1>0</formula1>
      <formula2>25</formula2>
    </dataValidation>
  </dataValidation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Spinner 1">
              <controlPr defaultSize="0" print="0" autoPict="0">
                <anchor moveWithCells="1">
                  <from>
                    <xdr:col>13</xdr:col>
                    <xdr:colOff>0</xdr:colOff>
                    <xdr:row>1</xdr:row>
                    <xdr:rowOff>0</xdr:rowOff>
                  </from>
                  <to>
                    <xdr:col>14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9</vt:i4>
      </vt:variant>
    </vt:vector>
  </HeadingPairs>
  <TitlesOfParts>
    <vt:vector size="10" baseType="lpstr">
      <vt:lpstr>fab</vt:lpstr>
      <vt:lpstr>b</vt:lpstr>
      <vt:lpstr>h</vt:lpstr>
      <vt:lpstr>l</vt:lpstr>
      <vt:lpstr>m</vt:lpstr>
      <vt:lpstr>n</vt:lpstr>
      <vt:lpstr>rᵨ</vt:lpstr>
      <vt:lpstr>V</vt:lpstr>
      <vt:lpstr>xs</vt:lpstr>
      <vt:lpstr>ys</vt:lpstr>
    </vt:vector>
  </TitlesOfParts>
  <Company>Department of Architectural Representation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2D függvények ábrázolása</dc:title>
  <dc:subject>Digitális ábrázolás tárgy segédanyag</dc:subject>
  <dc:creator>Strommer László</dc:creator>
  <cp:lastModifiedBy>Strommer László</cp:lastModifiedBy>
  <dcterms:created xsi:type="dcterms:W3CDTF">2015-10-10T07:27:32Z</dcterms:created>
  <dcterms:modified xsi:type="dcterms:W3CDTF">2023-01-29T21:12:28Z</dcterms:modified>
</cp:coreProperties>
</file>