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trommer\wMGM\okt\a205h-dab\xlsDtr\"/>
    </mc:Choice>
  </mc:AlternateContent>
  <xr:revisionPtr revIDLastSave="0" documentId="13_ncr:1_{AE57868D-46D2-4EE1-93E6-C7F2277EDBBC}" xr6:coauthVersionLast="47" xr6:coauthVersionMax="47" xr10:uidLastSave="{00000000-0000-0000-0000-000000000000}"/>
  <bookViews>
    <workbookView xWindow="24" yWindow="24" windowWidth="23016" windowHeight="12216" tabRatio="584" xr2:uid="{FF9EAF8C-BC1E-4BF3-AEC1-ADEFB4F213C5}"/>
  </bookViews>
  <sheets>
    <sheet name="hnt_letoltes_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6" i="1" l="1" a="1"/>
  <c r="AO26" i="1" s="1"/>
  <c r="AQ26" i="1" s="1"/>
  <c r="AO27" i="1" a="1"/>
  <c r="AO27" i="1" s="1"/>
  <c r="AQ27" i="1" s="1"/>
  <c r="AO28" i="1" a="1"/>
  <c r="AO28" i="1" s="1"/>
  <c r="AQ28" i="1" s="1"/>
  <c r="AO29" i="1" a="1"/>
  <c r="AO29" i="1" s="1"/>
  <c r="AQ29" i="1" s="1"/>
  <c r="AO30" i="1" a="1"/>
  <c r="AO30" i="1" s="1"/>
  <c r="AQ30" i="1" s="1"/>
  <c r="AO31" i="1" a="1"/>
  <c r="AO31" i="1" s="1"/>
  <c r="AQ31" i="1" s="1"/>
  <c r="AO32" i="1" a="1"/>
  <c r="AO32" i="1" s="1"/>
  <c r="AQ32" i="1" s="1"/>
  <c r="AO33" i="1" a="1"/>
  <c r="AO33" i="1" s="1"/>
  <c r="AQ33" i="1" s="1"/>
  <c r="AO34" i="1" a="1"/>
  <c r="AO34" i="1" s="1"/>
  <c r="AQ34" i="1" s="1"/>
  <c r="AO35" i="1" a="1"/>
  <c r="AO35" i="1" s="1"/>
  <c r="AQ35" i="1" s="1"/>
  <c r="AO36" i="1" a="1"/>
  <c r="AO36" i="1" s="1"/>
  <c r="AQ36" i="1" s="1"/>
  <c r="AO37" i="1" a="1"/>
  <c r="AO37" i="1" s="1"/>
  <c r="AQ37" i="1" s="1"/>
  <c r="AO38" i="1" a="1"/>
  <c r="AO38" i="1" s="1"/>
  <c r="AQ38" i="1" s="1"/>
  <c r="AO39" i="1" a="1"/>
  <c r="AO39" i="1" s="1"/>
  <c r="AQ39" i="1" s="1"/>
  <c r="AO40" i="1" a="1"/>
  <c r="AO40" i="1" s="1"/>
  <c r="AQ40" i="1" s="1"/>
  <c r="AO41" i="1" a="1"/>
  <c r="AO41" i="1" s="1"/>
  <c r="AQ41" i="1" s="1"/>
  <c r="AO42" i="1" a="1"/>
  <c r="AO42" i="1" s="1"/>
  <c r="AQ42" i="1" s="1"/>
  <c r="AO43" i="1" a="1"/>
  <c r="AO43" i="1" s="1"/>
  <c r="AQ43" i="1" s="1"/>
  <c r="AO44" i="1" a="1"/>
  <c r="AO44" i="1" s="1"/>
  <c r="AQ44" i="1" s="1"/>
  <c r="AO45" i="1" a="1"/>
  <c r="AO45" i="1" s="1"/>
  <c r="AQ45" i="1" s="1"/>
  <c r="AO46" i="1" a="1"/>
  <c r="AO46" i="1" s="1"/>
  <c r="AQ46" i="1" s="1"/>
  <c r="AO47" i="1" a="1"/>
  <c r="AO47" i="1" s="1"/>
  <c r="AQ47" i="1" s="1"/>
  <c r="AO48" i="1" a="1"/>
  <c r="AO48" i="1" s="1"/>
  <c r="AQ48" i="1" s="1"/>
  <c r="AO49" i="1" a="1"/>
  <c r="AO49" i="1" s="1"/>
  <c r="AQ49" i="1" s="1"/>
  <c r="AO50" i="1" a="1"/>
  <c r="AO50" i="1" s="1"/>
  <c r="AQ50" i="1" s="1"/>
  <c r="AO51" i="1" a="1"/>
  <c r="AO51" i="1" s="1"/>
  <c r="AQ51" i="1" s="1"/>
  <c r="AO52" i="1" a="1"/>
  <c r="AO52" i="1" s="1"/>
  <c r="AQ52" i="1" s="1"/>
  <c r="AO53" i="1" a="1"/>
  <c r="AO53" i="1" s="1"/>
  <c r="AQ53" i="1" s="1"/>
  <c r="AO54" i="1" a="1"/>
  <c r="AO54" i="1" s="1"/>
  <c r="AQ54" i="1" s="1"/>
  <c r="AO55" i="1" a="1"/>
  <c r="AO55" i="1" s="1"/>
  <c r="AQ55" i="1" s="1"/>
  <c r="AO56" i="1" a="1"/>
  <c r="AO56" i="1" s="1"/>
  <c r="AQ56" i="1" s="1"/>
  <c r="AO57" i="1" a="1"/>
  <c r="AO57" i="1" s="1"/>
  <c r="AQ57" i="1" s="1"/>
  <c r="AO58" i="1" a="1"/>
  <c r="AO58" i="1" s="1"/>
  <c r="AQ58" i="1" s="1"/>
  <c r="AO59" i="1" a="1"/>
  <c r="AO59" i="1" s="1"/>
  <c r="AQ59" i="1" s="1"/>
  <c r="AO60" i="1" a="1"/>
  <c r="AO60" i="1" s="1"/>
  <c r="AQ60" i="1" s="1"/>
  <c r="AO25" i="1" a="1"/>
  <c r="AO25" i="1" s="1"/>
  <c r="AQ25" i="1" s="1"/>
  <c r="AN25" i="1" a="1"/>
  <c r="AN25" i="1" s="1"/>
  <c r="AC398" i="1" l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2071" i="1"/>
  <c r="AC2167" i="1"/>
  <c r="AC2215" i="1"/>
  <c r="AC2253" i="1"/>
  <c r="AC2288" i="1"/>
  <c r="AC2324" i="1"/>
  <c r="AC2351" i="1"/>
  <c r="AC2397" i="1"/>
  <c r="AC2399" i="1"/>
  <c r="AC2421" i="1"/>
  <c r="AC2464" i="1"/>
  <c r="AC2465" i="1"/>
  <c r="AC2481" i="1"/>
  <c r="AC2499" i="1"/>
  <c r="AC2511" i="1"/>
  <c r="AC2512" i="1"/>
  <c r="AC2523" i="1"/>
  <c r="AC2524" i="1"/>
  <c r="AC2536" i="1"/>
  <c r="AC2548" i="1"/>
  <c r="AC2559" i="1"/>
  <c r="AC2560" i="1"/>
  <c r="AC2571" i="1"/>
  <c r="AC2572" i="1"/>
  <c r="AC2583" i="1"/>
  <c r="AC2584" i="1"/>
  <c r="AC2596" i="1"/>
  <c r="AC2607" i="1"/>
  <c r="AC2608" i="1"/>
  <c r="AC2619" i="1"/>
  <c r="AC2620" i="1"/>
  <c r="AC2631" i="1"/>
  <c r="AC2632" i="1"/>
  <c r="AC2644" i="1"/>
  <c r="AC2655" i="1"/>
  <c r="AC2656" i="1"/>
  <c r="AC2668" i="1"/>
  <c r="AC2679" i="1"/>
  <c r="AC2680" i="1"/>
  <c r="AC2691" i="1"/>
  <c r="AC2692" i="1"/>
  <c r="AC2703" i="1"/>
  <c r="AC2716" i="1"/>
  <c r="AC2727" i="1"/>
  <c r="AC2739" i="1"/>
  <c r="AC2751" i="1"/>
  <c r="AC2752" i="1"/>
  <c r="AC2763" i="1"/>
  <c r="AC2764" i="1"/>
  <c r="AC2776" i="1"/>
  <c r="AC2788" i="1"/>
  <c r="AC2800" i="1"/>
  <c r="AC2812" i="1"/>
  <c r="AC2823" i="1"/>
  <c r="AC2824" i="1"/>
  <c r="AC2835" i="1"/>
  <c r="AC2836" i="1"/>
  <c r="AC2847" i="1"/>
  <c r="AC2848" i="1"/>
  <c r="AC2859" i="1"/>
  <c r="AC2860" i="1"/>
  <c r="AC2871" i="1"/>
  <c r="AC2872" i="1"/>
  <c r="AC2883" i="1"/>
  <c r="AC2884" i="1"/>
  <c r="AC2895" i="1"/>
  <c r="AC2896" i="1"/>
  <c r="AC2907" i="1"/>
  <c r="AC2908" i="1"/>
  <c r="AC2919" i="1"/>
  <c r="AC2920" i="1"/>
  <c r="AC2931" i="1"/>
  <c r="AC2932" i="1"/>
  <c r="AC2943" i="1"/>
  <c r="AC2944" i="1"/>
  <c r="AC2955" i="1"/>
  <c r="AC2956" i="1"/>
  <c r="AC2968" i="1"/>
  <c r="AC2978" i="1"/>
  <c r="AC2979" i="1"/>
  <c r="AC2990" i="1"/>
  <c r="AC2991" i="1"/>
  <c r="AC2992" i="1"/>
  <c r="AC3003" i="1"/>
  <c r="AC3004" i="1"/>
  <c r="AC3016" i="1"/>
  <c r="AC3027" i="1"/>
  <c r="AC3028" i="1"/>
  <c r="AC3038" i="1"/>
  <c r="AC3039" i="1"/>
  <c r="AC3040" i="1"/>
  <c r="AC3050" i="1"/>
  <c r="AC3051" i="1"/>
  <c r="AC3052" i="1"/>
  <c r="AC3063" i="1"/>
  <c r="AC3064" i="1"/>
  <c r="AC3075" i="1"/>
  <c r="AC3076" i="1"/>
  <c r="AC3086" i="1"/>
  <c r="AC3088" i="1"/>
  <c r="AC3098" i="1"/>
  <c r="AC3099" i="1"/>
  <c r="AC3100" i="1"/>
  <c r="AC3102" i="1"/>
  <c r="AC3110" i="1"/>
  <c r="AC3111" i="1"/>
  <c r="AC3112" i="1"/>
  <c r="AC3122" i="1"/>
  <c r="AC3123" i="1"/>
  <c r="AC3124" i="1"/>
  <c r="AC3126" i="1"/>
  <c r="AC3134" i="1"/>
  <c r="AC3135" i="1"/>
  <c r="AC3136" i="1"/>
  <c r="AC3138" i="1"/>
  <c r="AC3146" i="1"/>
  <c r="AC3147" i="1"/>
  <c r="AC3148" i="1"/>
  <c r="AC3150" i="1"/>
  <c r="AC3152" i="1"/>
  <c r="AC3158" i="1"/>
  <c r="AC3159" i="1"/>
  <c r="AC3160" i="1"/>
  <c r="AC3171" i="1"/>
  <c r="AC3172" i="1"/>
  <c r="AC3174" i="1"/>
  <c r="AC3179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P4" i="1"/>
  <c r="AC397" i="1" s="1"/>
  <c r="AP5" i="1"/>
  <c r="AC2193" i="1" s="1"/>
  <c r="AP6" i="1"/>
  <c r="AC2284" i="1" s="1"/>
  <c r="AP7" i="1"/>
  <c r="AC1036" i="1" s="1"/>
  <c r="AP8" i="1"/>
  <c r="AC2157" i="1" s="1"/>
  <c r="AP9" i="1"/>
  <c r="AC2119" i="1" s="1"/>
  <c r="AP10" i="1"/>
  <c r="AC2488" i="1" s="1"/>
  <c r="AP11" i="1"/>
  <c r="AC3018" i="1" s="1"/>
  <c r="AP12" i="1"/>
  <c r="AC1143" i="1" s="1"/>
  <c r="AP13" i="1"/>
  <c r="AC783" i="1" s="1"/>
  <c r="AP14" i="1"/>
  <c r="AC1953" i="1" s="1"/>
  <c r="AP15" i="1"/>
  <c r="AC1721" i="1" s="1"/>
  <c r="AP16" i="1"/>
  <c r="AC2567" i="1" s="1"/>
  <c r="AP17" i="1"/>
  <c r="AC2241" i="1" s="1"/>
  <c r="AP18" i="1"/>
  <c r="AC2941" i="1" s="1"/>
  <c r="AP19" i="1"/>
  <c r="AC2870" i="1" s="1"/>
  <c r="AP20" i="1"/>
  <c r="AC1845" i="1" s="1"/>
  <c r="AP21" i="1"/>
  <c r="AC1976" i="1" s="1"/>
  <c r="AP22" i="1"/>
  <c r="AC2738" i="1" s="1"/>
  <c r="AP23" i="1"/>
  <c r="AC613" i="1" s="1"/>
  <c r="AG39" i="1" a="1"/>
  <c r="AG39" i="1" s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E829" i="1"/>
  <c r="AE830" i="1"/>
  <c r="AE831" i="1"/>
  <c r="AE832" i="1"/>
  <c r="AE833" i="1"/>
  <c r="AE834" i="1"/>
  <c r="AE835" i="1"/>
  <c r="AE836" i="1"/>
  <c r="AE837" i="1"/>
  <c r="AE838" i="1"/>
  <c r="AE839" i="1"/>
  <c r="AE840" i="1"/>
  <c r="AE841" i="1"/>
  <c r="AE842" i="1"/>
  <c r="AE843" i="1"/>
  <c r="AE844" i="1"/>
  <c r="AE845" i="1"/>
  <c r="AE846" i="1"/>
  <c r="AE847" i="1"/>
  <c r="AE848" i="1"/>
  <c r="AE849" i="1"/>
  <c r="AE850" i="1"/>
  <c r="AE851" i="1"/>
  <c r="AE852" i="1"/>
  <c r="AE853" i="1"/>
  <c r="AE854" i="1"/>
  <c r="AE855" i="1"/>
  <c r="AE856" i="1"/>
  <c r="AE857" i="1"/>
  <c r="AE858" i="1"/>
  <c r="AE859" i="1"/>
  <c r="AE860" i="1"/>
  <c r="AE861" i="1"/>
  <c r="AE862" i="1"/>
  <c r="AE863" i="1"/>
  <c r="AE864" i="1"/>
  <c r="AE865" i="1"/>
  <c r="AE866" i="1"/>
  <c r="AE867" i="1"/>
  <c r="AE868" i="1"/>
  <c r="AE869" i="1"/>
  <c r="AE870" i="1"/>
  <c r="AE871" i="1"/>
  <c r="AE872" i="1"/>
  <c r="AE873" i="1"/>
  <c r="AE874" i="1"/>
  <c r="AE875" i="1"/>
  <c r="AE876" i="1"/>
  <c r="AE877" i="1"/>
  <c r="AE878" i="1"/>
  <c r="AE879" i="1"/>
  <c r="AE880" i="1"/>
  <c r="AE881" i="1"/>
  <c r="AE882" i="1"/>
  <c r="AE883" i="1"/>
  <c r="AE884" i="1"/>
  <c r="AE885" i="1"/>
  <c r="AE886" i="1"/>
  <c r="AE887" i="1"/>
  <c r="AE888" i="1"/>
  <c r="AE889" i="1"/>
  <c r="AE890" i="1"/>
  <c r="AE891" i="1"/>
  <c r="AE892" i="1"/>
  <c r="AE893" i="1"/>
  <c r="AE894" i="1"/>
  <c r="AE895" i="1"/>
  <c r="AE896" i="1"/>
  <c r="AE897" i="1"/>
  <c r="AE898" i="1"/>
  <c r="AE899" i="1"/>
  <c r="AE900" i="1"/>
  <c r="AE901" i="1"/>
  <c r="AE902" i="1"/>
  <c r="AE903" i="1"/>
  <c r="AE904" i="1"/>
  <c r="AE905" i="1"/>
  <c r="AE906" i="1"/>
  <c r="AE907" i="1"/>
  <c r="AE908" i="1"/>
  <c r="AE909" i="1"/>
  <c r="AE910" i="1"/>
  <c r="AE911" i="1"/>
  <c r="AE912" i="1"/>
  <c r="AE913" i="1"/>
  <c r="AE914" i="1"/>
  <c r="AE915" i="1"/>
  <c r="AE916" i="1"/>
  <c r="AE917" i="1"/>
  <c r="AE918" i="1"/>
  <c r="AE919" i="1"/>
  <c r="AE920" i="1"/>
  <c r="AE921" i="1"/>
  <c r="AE922" i="1"/>
  <c r="AE923" i="1"/>
  <c r="AE924" i="1"/>
  <c r="AE925" i="1"/>
  <c r="AE926" i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71" i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E985" i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1001" i="1"/>
  <c r="AE1002" i="1"/>
  <c r="AE1003" i="1"/>
  <c r="AE1004" i="1"/>
  <c r="AE1005" i="1"/>
  <c r="AE1006" i="1"/>
  <c r="AE1007" i="1"/>
  <c r="AE1008" i="1"/>
  <c r="AE1009" i="1"/>
  <c r="AE1010" i="1"/>
  <c r="AE1011" i="1"/>
  <c r="AE1012" i="1"/>
  <c r="AE1013" i="1"/>
  <c r="AE1014" i="1"/>
  <c r="AE1015" i="1"/>
  <c r="AE1016" i="1"/>
  <c r="AE1017" i="1"/>
  <c r="AE1018" i="1"/>
  <c r="AE1019" i="1"/>
  <c r="AE1020" i="1"/>
  <c r="AE1021" i="1"/>
  <c r="AE1022" i="1"/>
  <c r="AE1023" i="1"/>
  <c r="AE1024" i="1"/>
  <c r="AE1025" i="1"/>
  <c r="AE1026" i="1"/>
  <c r="AE1027" i="1"/>
  <c r="AE1028" i="1"/>
  <c r="AE1029" i="1"/>
  <c r="AE1030" i="1"/>
  <c r="AE1031" i="1"/>
  <c r="AE1032" i="1"/>
  <c r="AE1033" i="1"/>
  <c r="AE1034" i="1"/>
  <c r="AE1035" i="1"/>
  <c r="AE1036" i="1"/>
  <c r="AE1037" i="1"/>
  <c r="AE1038" i="1"/>
  <c r="AE1039" i="1"/>
  <c r="AE1040" i="1"/>
  <c r="AE1041" i="1"/>
  <c r="AE1042" i="1"/>
  <c r="AE1043" i="1"/>
  <c r="AE1044" i="1"/>
  <c r="AE1045" i="1"/>
  <c r="AE1046" i="1"/>
  <c r="AE1047" i="1"/>
  <c r="AE1048" i="1"/>
  <c r="AE1049" i="1"/>
  <c r="AE1050" i="1"/>
  <c r="AE1051" i="1"/>
  <c r="AE1052" i="1"/>
  <c r="AE1053" i="1"/>
  <c r="AE1054" i="1"/>
  <c r="AE1055" i="1"/>
  <c r="AE1056" i="1"/>
  <c r="AE1057" i="1"/>
  <c r="AE1058" i="1"/>
  <c r="AE1059" i="1"/>
  <c r="AE1060" i="1"/>
  <c r="AE1061" i="1"/>
  <c r="AE1062" i="1"/>
  <c r="AE1063" i="1"/>
  <c r="AE1064" i="1"/>
  <c r="AE1065" i="1"/>
  <c r="AE1066" i="1"/>
  <c r="AE1067" i="1"/>
  <c r="AE1068" i="1"/>
  <c r="AE1069" i="1"/>
  <c r="AE1070" i="1"/>
  <c r="AE1071" i="1"/>
  <c r="AE1072" i="1"/>
  <c r="AE1073" i="1"/>
  <c r="AE1074" i="1"/>
  <c r="AE1075" i="1"/>
  <c r="AE1076" i="1"/>
  <c r="AE1077" i="1"/>
  <c r="AE1078" i="1"/>
  <c r="AE1079" i="1"/>
  <c r="AE1080" i="1"/>
  <c r="AE1081" i="1"/>
  <c r="AE1082" i="1"/>
  <c r="AE1083" i="1"/>
  <c r="AE1084" i="1"/>
  <c r="AE1085" i="1"/>
  <c r="AE1086" i="1"/>
  <c r="AE1087" i="1"/>
  <c r="AE1088" i="1"/>
  <c r="AE1089" i="1"/>
  <c r="AE1090" i="1"/>
  <c r="AE1091" i="1"/>
  <c r="AE1092" i="1"/>
  <c r="AE1093" i="1"/>
  <c r="AE1094" i="1"/>
  <c r="AE1095" i="1"/>
  <c r="AE1096" i="1"/>
  <c r="AE1097" i="1"/>
  <c r="AE1098" i="1"/>
  <c r="AE1099" i="1"/>
  <c r="AE1100" i="1"/>
  <c r="AE1101" i="1"/>
  <c r="AE1102" i="1"/>
  <c r="AE1103" i="1"/>
  <c r="AE1104" i="1"/>
  <c r="AE1105" i="1"/>
  <c r="AE1106" i="1"/>
  <c r="AE1107" i="1"/>
  <c r="AE1108" i="1"/>
  <c r="AE1109" i="1"/>
  <c r="AE1110" i="1"/>
  <c r="AE1111" i="1"/>
  <c r="AE1112" i="1"/>
  <c r="AE1113" i="1"/>
  <c r="AE1114" i="1"/>
  <c r="AE1115" i="1"/>
  <c r="AE1116" i="1"/>
  <c r="AE1117" i="1"/>
  <c r="AE1118" i="1"/>
  <c r="AE1119" i="1"/>
  <c r="AE1120" i="1"/>
  <c r="AE1121" i="1"/>
  <c r="AE1122" i="1"/>
  <c r="AE1123" i="1"/>
  <c r="AE1124" i="1"/>
  <c r="AE1125" i="1"/>
  <c r="AE1126" i="1"/>
  <c r="AE1127" i="1"/>
  <c r="AE1128" i="1"/>
  <c r="AE1129" i="1"/>
  <c r="AE1130" i="1"/>
  <c r="AE1131" i="1"/>
  <c r="AE1132" i="1"/>
  <c r="AE1133" i="1"/>
  <c r="AE1134" i="1"/>
  <c r="AE1135" i="1"/>
  <c r="AE1136" i="1"/>
  <c r="AE1137" i="1"/>
  <c r="AE1138" i="1"/>
  <c r="AE1139" i="1"/>
  <c r="AE1140" i="1"/>
  <c r="AE1141" i="1"/>
  <c r="AE1142" i="1"/>
  <c r="AE1143" i="1"/>
  <c r="AE1144" i="1"/>
  <c r="AE1145" i="1"/>
  <c r="AE1146" i="1"/>
  <c r="AE1147" i="1"/>
  <c r="AE1148" i="1"/>
  <c r="AE1149" i="1"/>
  <c r="AE1150" i="1"/>
  <c r="AE1151" i="1"/>
  <c r="AE1152" i="1"/>
  <c r="AE1153" i="1"/>
  <c r="AE1154" i="1"/>
  <c r="AE1155" i="1"/>
  <c r="AE1156" i="1"/>
  <c r="AE1157" i="1"/>
  <c r="AE1158" i="1"/>
  <c r="AE1159" i="1"/>
  <c r="AE1160" i="1"/>
  <c r="AE1161" i="1"/>
  <c r="AE1162" i="1"/>
  <c r="AE1163" i="1"/>
  <c r="AE1164" i="1"/>
  <c r="AE1165" i="1"/>
  <c r="AE1166" i="1"/>
  <c r="AE1167" i="1"/>
  <c r="AE1168" i="1"/>
  <c r="AE1169" i="1"/>
  <c r="AE1170" i="1"/>
  <c r="AE1171" i="1"/>
  <c r="AE1172" i="1"/>
  <c r="AE1173" i="1"/>
  <c r="AE1174" i="1"/>
  <c r="AE1175" i="1"/>
  <c r="AE1176" i="1"/>
  <c r="AE1177" i="1"/>
  <c r="AE1178" i="1"/>
  <c r="AE1179" i="1"/>
  <c r="AE1180" i="1"/>
  <c r="AE1181" i="1"/>
  <c r="AE1182" i="1"/>
  <c r="AE1183" i="1"/>
  <c r="AE1184" i="1"/>
  <c r="AE1185" i="1"/>
  <c r="AE1186" i="1"/>
  <c r="AE1187" i="1"/>
  <c r="AE1188" i="1"/>
  <c r="AE1189" i="1"/>
  <c r="AE1190" i="1"/>
  <c r="AE1191" i="1"/>
  <c r="AE1192" i="1"/>
  <c r="AE1193" i="1"/>
  <c r="AE1194" i="1"/>
  <c r="AE1195" i="1"/>
  <c r="AE1196" i="1"/>
  <c r="AE1197" i="1"/>
  <c r="AE1198" i="1"/>
  <c r="AE1199" i="1"/>
  <c r="AE1200" i="1"/>
  <c r="AE1201" i="1"/>
  <c r="AE1202" i="1"/>
  <c r="AE1203" i="1"/>
  <c r="AE1204" i="1"/>
  <c r="AE1205" i="1"/>
  <c r="AE1206" i="1"/>
  <c r="AE1207" i="1"/>
  <c r="AE1208" i="1"/>
  <c r="AE1209" i="1"/>
  <c r="AE1210" i="1"/>
  <c r="AE1211" i="1"/>
  <c r="AE1212" i="1"/>
  <c r="AE1213" i="1"/>
  <c r="AE1214" i="1"/>
  <c r="AE1215" i="1"/>
  <c r="AE1216" i="1"/>
  <c r="AE1217" i="1"/>
  <c r="AE1218" i="1"/>
  <c r="AE1219" i="1"/>
  <c r="AE1220" i="1"/>
  <c r="AE1221" i="1"/>
  <c r="AE1222" i="1"/>
  <c r="AE1223" i="1"/>
  <c r="AE1224" i="1"/>
  <c r="AE1225" i="1"/>
  <c r="AE1226" i="1"/>
  <c r="AE1227" i="1"/>
  <c r="AE1228" i="1"/>
  <c r="AE1229" i="1"/>
  <c r="AE1230" i="1"/>
  <c r="AE1231" i="1"/>
  <c r="AE1232" i="1"/>
  <c r="AE1233" i="1"/>
  <c r="AE1234" i="1"/>
  <c r="AE1235" i="1"/>
  <c r="AE1236" i="1"/>
  <c r="AE1237" i="1"/>
  <c r="AE1238" i="1"/>
  <c r="AE1239" i="1"/>
  <c r="AE1240" i="1"/>
  <c r="AE1241" i="1"/>
  <c r="AE1242" i="1"/>
  <c r="AE1243" i="1"/>
  <c r="AE1244" i="1"/>
  <c r="AE1245" i="1"/>
  <c r="AE1246" i="1"/>
  <c r="AE1247" i="1"/>
  <c r="AE1248" i="1"/>
  <c r="AE1249" i="1"/>
  <c r="AE1250" i="1"/>
  <c r="AE1251" i="1"/>
  <c r="AE1252" i="1"/>
  <c r="AE1253" i="1"/>
  <c r="AE1254" i="1"/>
  <c r="AE1255" i="1"/>
  <c r="AE1256" i="1"/>
  <c r="AE1257" i="1"/>
  <c r="AE1258" i="1"/>
  <c r="AE1259" i="1"/>
  <c r="AE1260" i="1"/>
  <c r="AE1261" i="1"/>
  <c r="AE1262" i="1"/>
  <c r="AE1263" i="1"/>
  <c r="AE1264" i="1"/>
  <c r="AE1265" i="1"/>
  <c r="AE1266" i="1"/>
  <c r="AE1267" i="1"/>
  <c r="AE1268" i="1"/>
  <c r="AE1269" i="1"/>
  <c r="AE1270" i="1"/>
  <c r="AE1271" i="1"/>
  <c r="AE1272" i="1"/>
  <c r="AE1273" i="1"/>
  <c r="AE1274" i="1"/>
  <c r="AE1275" i="1"/>
  <c r="AE1276" i="1"/>
  <c r="AE1277" i="1"/>
  <c r="AE1278" i="1"/>
  <c r="AE1279" i="1"/>
  <c r="AE1280" i="1"/>
  <c r="AE1281" i="1"/>
  <c r="AE1282" i="1"/>
  <c r="AE1283" i="1"/>
  <c r="AE1284" i="1"/>
  <c r="AE1285" i="1"/>
  <c r="AE1286" i="1"/>
  <c r="AE1287" i="1"/>
  <c r="AE1288" i="1"/>
  <c r="AE1289" i="1"/>
  <c r="AE1290" i="1"/>
  <c r="AE1291" i="1"/>
  <c r="AE1292" i="1"/>
  <c r="AE1293" i="1"/>
  <c r="AE1294" i="1"/>
  <c r="AE1295" i="1"/>
  <c r="AE1296" i="1"/>
  <c r="AE1297" i="1"/>
  <c r="AE1298" i="1"/>
  <c r="AE1299" i="1"/>
  <c r="AE1300" i="1"/>
  <c r="AE1301" i="1"/>
  <c r="AE1302" i="1"/>
  <c r="AE1303" i="1"/>
  <c r="AE1304" i="1"/>
  <c r="AE1305" i="1"/>
  <c r="AE1306" i="1"/>
  <c r="AE1307" i="1"/>
  <c r="AE1308" i="1"/>
  <c r="AE1309" i="1"/>
  <c r="AE1310" i="1"/>
  <c r="AE1311" i="1"/>
  <c r="AE1312" i="1"/>
  <c r="AE1313" i="1"/>
  <c r="AE1314" i="1"/>
  <c r="AE1315" i="1"/>
  <c r="AE1316" i="1"/>
  <c r="AE1317" i="1"/>
  <c r="AE1318" i="1"/>
  <c r="AE1319" i="1"/>
  <c r="AE1320" i="1"/>
  <c r="AE1321" i="1"/>
  <c r="AE1322" i="1"/>
  <c r="AE1323" i="1"/>
  <c r="AE1324" i="1"/>
  <c r="AE1325" i="1"/>
  <c r="AE1326" i="1"/>
  <c r="AE1327" i="1"/>
  <c r="AE1328" i="1"/>
  <c r="AE1329" i="1"/>
  <c r="AE1330" i="1"/>
  <c r="AE1331" i="1"/>
  <c r="AE1332" i="1"/>
  <c r="AE1333" i="1"/>
  <c r="AE1334" i="1"/>
  <c r="AE1335" i="1"/>
  <c r="AE1336" i="1"/>
  <c r="AE1337" i="1"/>
  <c r="AE1338" i="1"/>
  <c r="AE1339" i="1"/>
  <c r="AE1340" i="1"/>
  <c r="AE1341" i="1"/>
  <c r="AE1342" i="1"/>
  <c r="AE1343" i="1"/>
  <c r="AE1344" i="1"/>
  <c r="AE1345" i="1"/>
  <c r="AE1346" i="1"/>
  <c r="AE1347" i="1"/>
  <c r="AE1348" i="1"/>
  <c r="AE1349" i="1"/>
  <c r="AE1350" i="1"/>
  <c r="AE1351" i="1"/>
  <c r="AE1352" i="1"/>
  <c r="AE1353" i="1"/>
  <c r="AE1354" i="1"/>
  <c r="AE1355" i="1"/>
  <c r="AE1356" i="1"/>
  <c r="AE1357" i="1"/>
  <c r="AE1358" i="1"/>
  <c r="AE1359" i="1"/>
  <c r="AE1360" i="1"/>
  <c r="AE1361" i="1"/>
  <c r="AE1362" i="1"/>
  <c r="AE1363" i="1"/>
  <c r="AE1364" i="1"/>
  <c r="AE1365" i="1"/>
  <c r="AE1366" i="1"/>
  <c r="AE1367" i="1"/>
  <c r="AE1368" i="1"/>
  <c r="AE1369" i="1"/>
  <c r="AE1370" i="1"/>
  <c r="AE1371" i="1"/>
  <c r="AE1372" i="1"/>
  <c r="AE1373" i="1"/>
  <c r="AE1374" i="1"/>
  <c r="AE1375" i="1"/>
  <c r="AE1376" i="1"/>
  <c r="AE1377" i="1"/>
  <c r="AE1378" i="1"/>
  <c r="AE1379" i="1"/>
  <c r="AE1380" i="1"/>
  <c r="AE1381" i="1"/>
  <c r="AE1382" i="1"/>
  <c r="AE1383" i="1"/>
  <c r="AE1384" i="1"/>
  <c r="AE1385" i="1"/>
  <c r="AE1386" i="1"/>
  <c r="AE1387" i="1"/>
  <c r="AE1388" i="1"/>
  <c r="AE1389" i="1"/>
  <c r="AE1390" i="1"/>
  <c r="AE1391" i="1"/>
  <c r="AE1392" i="1"/>
  <c r="AE1393" i="1"/>
  <c r="AE1394" i="1"/>
  <c r="AE1395" i="1"/>
  <c r="AE1396" i="1"/>
  <c r="AE1397" i="1"/>
  <c r="AE1398" i="1"/>
  <c r="AE1399" i="1"/>
  <c r="AE1400" i="1"/>
  <c r="AE1401" i="1"/>
  <c r="AE1402" i="1"/>
  <c r="AE1403" i="1"/>
  <c r="AE1404" i="1"/>
  <c r="AE1405" i="1"/>
  <c r="AE1406" i="1"/>
  <c r="AE1407" i="1"/>
  <c r="AE1408" i="1"/>
  <c r="AE1409" i="1"/>
  <c r="AE1410" i="1"/>
  <c r="AE1411" i="1"/>
  <c r="AE1412" i="1"/>
  <c r="AE1413" i="1"/>
  <c r="AE1414" i="1"/>
  <c r="AE1415" i="1"/>
  <c r="AE1416" i="1"/>
  <c r="AE1417" i="1"/>
  <c r="AE1418" i="1"/>
  <c r="AE1419" i="1"/>
  <c r="AE1420" i="1"/>
  <c r="AE1421" i="1"/>
  <c r="AE1422" i="1"/>
  <c r="AE1423" i="1"/>
  <c r="AE1424" i="1"/>
  <c r="AE1425" i="1"/>
  <c r="AE1426" i="1"/>
  <c r="AE1427" i="1"/>
  <c r="AE1428" i="1"/>
  <c r="AE1429" i="1"/>
  <c r="AE1430" i="1"/>
  <c r="AE1431" i="1"/>
  <c r="AE1432" i="1"/>
  <c r="AE1433" i="1"/>
  <c r="AE1434" i="1"/>
  <c r="AE1435" i="1"/>
  <c r="AE1436" i="1"/>
  <c r="AE1437" i="1"/>
  <c r="AE1438" i="1"/>
  <c r="AE1439" i="1"/>
  <c r="AE1440" i="1"/>
  <c r="AE1441" i="1"/>
  <c r="AE1442" i="1"/>
  <c r="AE1443" i="1"/>
  <c r="AE1444" i="1"/>
  <c r="AE1445" i="1"/>
  <c r="AE1446" i="1"/>
  <c r="AE1447" i="1"/>
  <c r="AE1448" i="1"/>
  <c r="AE1449" i="1"/>
  <c r="AE1450" i="1"/>
  <c r="AE1451" i="1"/>
  <c r="AE1452" i="1"/>
  <c r="AE1453" i="1"/>
  <c r="AE1454" i="1"/>
  <c r="AE1455" i="1"/>
  <c r="AE1456" i="1"/>
  <c r="AE1457" i="1"/>
  <c r="AE1458" i="1"/>
  <c r="AE1459" i="1"/>
  <c r="AE1460" i="1"/>
  <c r="AE1461" i="1"/>
  <c r="AE1462" i="1"/>
  <c r="AE1463" i="1"/>
  <c r="AE1464" i="1"/>
  <c r="AE1465" i="1"/>
  <c r="AE1466" i="1"/>
  <c r="AE1467" i="1"/>
  <c r="AE1468" i="1"/>
  <c r="AE1469" i="1"/>
  <c r="AE1470" i="1"/>
  <c r="AE1471" i="1"/>
  <c r="AE1472" i="1"/>
  <c r="AE1473" i="1"/>
  <c r="AE1474" i="1"/>
  <c r="AE1475" i="1"/>
  <c r="AE1476" i="1"/>
  <c r="AE1477" i="1"/>
  <c r="AE1478" i="1"/>
  <c r="AE1479" i="1"/>
  <c r="AE1480" i="1"/>
  <c r="AE1481" i="1"/>
  <c r="AE1482" i="1"/>
  <c r="AE1483" i="1"/>
  <c r="AE1484" i="1"/>
  <c r="AE1485" i="1"/>
  <c r="AE1486" i="1"/>
  <c r="AE1487" i="1"/>
  <c r="AE1488" i="1"/>
  <c r="AE1489" i="1"/>
  <c r="AE1490" i="1"/>
  <c r="AE1491" i="1"/>
  <c r="AE1492" i="1"/>
  <c r="AE1493" i="1"/>
  <c r="AE1494" i="1"/>
  <c r="AE1495" i="1"/>
  <c r="AE1496" i="1"/>
  <c r="AE1497" i="1"/>
  <c r="AE1498" i="1"/>
  <c r="AE1499" i="1"/>
  <c r="AE1500" i="1"/>
  <c r="AE1501" i="1"/>
  <c r="AE1502" i="1"/>
  <c r="AE1503" i="1"/>
  <c r="AE1504" i="1"/>
  <c r="AE1505" i="1"/>
  <c r="AE1506" i="1"/>
  <c r="AE1507" i="1"/>
  <c r="AE1508" i="1"/>
  <c r="AE1509" i="1"/>
  <c r="AE1510" i="1"/>
  <c r="AE1511" i="1"/>
  <c r="AE1512" i="1"/>
  <c r="AE1513" i="1"/>
  <c r="AE1514" i="1"/>
  <c r="AE1515" i="1"/>
  <c r="AE1516" i="1"/>
  <c r="AE1517" i="1"/>
  <c r="AE1518" i="1"/>
  <c r="AE1519" i="1"/>
  <c r="AE1520" i="1"/>
  <c r="AE1521" i="1"/>
  <c r="AE1522" i="1"/>
  <c r="AE1523" i="1"/>
  <c r="AE1524" i="1"/>
  <c r="AE1525" i="1"/>
  <c r="AE1526" i="1"/>
  <c r="AE1527" i="1"/>
  <c r="AE1528" i="1"/>
  <c r="AE1529" i="1"/>
  <c r="AE1530" i="1"/>
  <c r="AE1531" i="1"/>
  <c r="AE1532" i="1"/>
  <c r="AE1533" i="1"/>
  <c r="AE1534" i="1"/>
  <c r="AE1535" i="1"/>
  <c r="AE1536" i="1"/>
  <c r="AE1537" i="1"/>
  <c r="AE1538" i="1"/>
  <c r="AE1539" i="1"/>
  <c r="AE1540" i="1"/>
  <c r="AE1541" i="1"/>
  <c r="AE1542" i="1"/>
  <c r="AE1543" i="1"/>
  <c r="AE1544" i="1"/>
  <c r="AE1545" i="1"/>
  <c r="AE1546" i="1"/>
  <c r="AE1547" i="1"/>
  <c r="AE1548" i="1"/>
  <c r="AE1549" i="1"/>
  <c r="AE1550" i="1"/>
  <c r="AE1551" i="1"/>
  <c r="AE1552" i="1"/>
  <c r="AE1553" i="1"/>
  <c r="AE1554" i="1"/>
  <c r="AE1555" i="1"/>
  <c r="AE1556" i="1"/>
  <c r="AE1557" i="1"/>
  <c r="AE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E1575" i="1"/>
  <c r="AE1576" i="1"/>
  <c r="AE1577" i="1"/>
  <c r="AE1578" i="1"/>
  <c r="AE1579" i="1"/>
  <c r="AE1580" i="1"/>
  <c r="AE1581" i="1"/>
  <c r="AE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E1607" i="1"/>
  <c r="AE1608" i="1"/>
  <c r="AE1609" i="1"/>
  <c r="AE1610" i="1"/>
  <c r="AE1611" i="1"/>
  <c r="AE1612" i="1"/>
  <c r="AE1613" i="1"/>
  <c r="AE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AE1626" i="1"/>
  <c r="AE1627" i="1"/>
  <c r="AE1628" i="1"/>
  <c r="AE1629" i="1"/>
  <c r="AE1630" i="1"/>
  <c r="AE1631" i="1"/>
  <c r="AE1632" i="1"/>
  <c r="AE1633" i="1"/>
  <c r="AE1634" i="1"/>
  <c r="AE1635" i="1"/>
  <c r="AE1636" i="1"/>
  <c r="AE1637" i="1"/>
  <c r="AE1638" i="1"/>
  <c r="AE1639" i="1"/>
  <c r="AE1640" i="1"/>
  <c r="AE1641" i="1"/>
  <c r="AE1642" i="1"/>
  <c r="AE1643" i="1"/>
  <c r="AE1644" i="1"/>
  <c r="AE1645" i="1"/>
  <c r="AE1646" i="1"/>
  <c r="AE1647" i="1"/>
  <c r="AE1648" i="1"/>
  <c r="AE1649" i="1"/>
  <c r="AE1650" i="1"/>
  <c r="AE1651" i="1"/>
  <c r="AE1652" i="1"/>
  <c r="AE1653" i="1"/>
  <c r="AE1654" i="1"/>
  <c r="AE1655" i="1"/>
  <c r="AE1656" i="1"/>
  <c r="AE1657" i="1"/>
  <c r="AE1658" i="1"/>
  <c r="AE1659" i="1"/>
  <c r="AE1660" i="1"/>
  <c r="AE1661" i="1"/>
  <c r="AE1662" i="1"/>
  <c r="AE1663" i="1"/>
  <c r="AE1664" i="1"/>
  <c r="AE1665" i="1"/>
  <c r="AE1666" i="1"/>
  <c r="AE1667" i="1"/>
  <c r="AE1668" i="1"/>
  <c r="AE1669" i="1"/>
  <c r="AE1670" i="1"/>
  <c r="AE1671" i="1"/>
  <c r="AE1672" i="1"/>
  <c r="AE1673" i="1"/>
  <c r="AE1674" i="1"/>
  <c r="AE1675" i="1"/>
  <c r="AE1676" i="1"/>
  <c r="AE1677" i="1"/>
  <c r="AE1678" i="1"/>
  <c r="AE1679" i="1"/>
  <c r="AE1680" i="1"/>
  <c r="AE1681" i="1"/>
  <c r="AE1682" i="1"/>
  <c r="AE1683" i="1"/>
  <c r="AE1684" i="1"/>
  <c r="AE1685" i="1"/>
  <c r="AE1686" i="1"/>
  <c r="AE1687" i="1"/>
  <c r="AE1688" i="1"/>
  <c r="AE1689" i="1"/>
  <c r="AE1690" i="1"/>
  <c r="AE1691" i="1"/>
  <c r="AE1692" i="1"/>
  <c r="AE1693" i="1"/>
  <c r="AE1694" i="1"/>
  <c r="AE1695" i="1"/>
  <c r="AE1696" i="1"/>
  <c r="AE1697" i="1"/>
  <c r="AE1698" i="1"/>
  <c r="AE1699" i="1"/>
  <c r="AE1700" i="1"/>
  <c r="AE1701" i="1"/>
  <c r="AE1702" i="1"/>
  <c r="AE1703" i="1"/>
  <c r="AE1704" i="1"/>
  <c r="AE1705" i="1"/>
  <c r="AE1706" i="1"/>
  <c r="AE1707" i="1"/>
  <c r="AE1708" i="1"/>
  <c r="AE1709" i="1"/>
  <c r="AE1710" i="1"/>
  <c r="AE1711" i="1"/>
  <c r="AE1712" i="1"/>
  <c r="AE1713" i="1"/>
  <c r="AE1714" i="1"/>
  <c r="AE1715" i="1"/>
  <c r="AE1716" i="1"/>
  <c r="AE1717" i="1"/>
  <c r="AE1718" i="1"/>
  <c r="AE1719" i="1"/>
  <c r="AE1720" i="1"/>
  <c r="AE1721" i="1"/>
  <c r="AE1722" i="1"/>
  <c r="AE1723" i="1"/>
  <c r="AE1724" i="1"/>
  <c r="AE1725" i="1"/>
  <c r="AE1726" i="1"/>
  <c r="AE1727" i="1"/>
  <c r="AE1728" i="1"/>
  <c r="AE1729" i="1"/>
  <c r="AE1730" i="1"/>
  <c r="AE1731" i="1"/>
  <c r="AE1732" i="1"/>
  <c r="AE1733" i="1"/>
  <c r="AE1734" i="1"/>
  <c r="AE1735" i="1"/>
  <c r="AE1736" i="1"/>
  <c r="AE1737" i="1"/>
  <c r="AE1738" i="1"/>
  <c r="AE1739" i="1"/>
  <c r="AE1740" i="1"/>
  <c r="AE1741" i="1"/>
  <c r="AE1742" i="1"/>
  <c r="AE1743" i="1"/>
  <c r="AE1744" i="1"/>
  <c r="AE1745" i="1"/>
  <c r="AE1746" i="1"/>
  <c r="AE1747" i="1"/>
  <c r="AE1748" i="1"/>
  <c r="AE1749" i="1"/>
  <c r="AE1750" i="1"/>
  <c r="AE1751" i="1"/>
  <c r="AE1752" i="1"/>
  <c r="AE1753" i="1"/>
  <c r="AE1754" i="1"/>
  <c r="AE1755" i="1"/>
  <c r="AE1756" i="1"/>
  <c r="AE1757" i="1"/>
  <c r="AE1758" i="1"/>
  <c r="AE1759" i="1"/>
  <c r="AE1760" i="1"/>
  <c r="AE1761" i="1"/>
  <c r="AE1762" i="1"/>
  <c r="AE1763" i="1"/>
  <c r="AE1764" i="1"/>
  <c r="AE1765" i="1"/>
  <c r="AE1766" i="1"/>
  <c r="AE1767" i="1"/>
  <c r="AE1768" i="1"/>
  <c r="AE1769" i="1"/>
  <c r="AE1770" i="1"/>
  <c r="AE1771" i="1"/>
  <c r="AE1772" i="1"/>
  <c r="AE1773" i="1"/>
  <c r="AE1774" i="1"/>
  <c r="AE1775" i="1"/>
  <c r="AE1776" i="1"/>
  <c r="AE1777" i="1"/>
  <c r="AE1778" i="1"/>
  <c r="AE1779" i="1"/>
  <c r="AE1780" i="1"/>
  <c r="AE1781" i="1"/>
  <c r="AE1782" i="1"/>
  <c r="AE1783" i="1"/>
  <c r="AE1784" i="1"/>
  <c r="AE1785" i="1"/>
  <c r="AE1786" i="1"/>
  <c r="AE1787" i="1"/>
  <c r="AE1788" i="1"/>
  <c r="AE1789" i="1"/>
  <c r="AE1790" i="1"/>
  <c r="AE1791" i="1"/>
  <c r="AE1792" i="1"/>
  <c r="AE1793" i="1"/>
  <c r="AE1794" i="1"/>
  <c r="AE1795" i="1"/>
  <c r="AE1796" i="1"/>
  <c r="AE1797" i="1"/>
  <c r="AE1798" i="1"/>
  <c r="AE1799" i="1"/>
  <c r="AE1800" i="1"/>
  <c r="AE1801" i="1"/>
  <c r="AE1802" i="1"/>
  <c r="AE1803" i="1"/>
  <c r="AE1804" i="1"/>
  <c r="AE1805" i="1"/>
  <c r="AE1806" i="1"/>
  <c r="AE1807" i="1"/>
  <c r="AE1808" i="1"/>
  <c r="AE1809" i="1"/>
  <c r="AE1810" i="1"/>
  <c r="AE1811" i="1"/>
  <c r="AE1812" i="1"/>
  <c r="AE1813" i="1"/>
  <c r="AE1814" i="1"/>
  <c r="AE1815" i="1"/>
  <c r="AE1816" i="1"/>
  <c r="AE1817" i="1"/>
  <c r="AE1818" i="1"/>
  <c r="AE1819" i="1"/>
  <c r="AE1820" i="1"/>
  <c r="AE1821" i="1"/>
  <c r="AE1822" i="1"/>
  <c r="AE1823" i="1"/>
  <c r="AE1824" i="1"/>
  <c r="AE1825" i="1"/>
  <c r="AE1826" i="1"/>
  <c r="AE1827" i="1"/>
  <c r="AE1828" i="1"/>
  <c r="AE1829" i="1"/>
  <c r="AE1830" i="1"/>
  <c r="AE1831" i="1"/>
  <c r="AE1832" i="1"/>
  <c r="AE1833" i="1"/>
  <c r="AE1834" i="1"/>
  <c r="AE1835" i="1"/>
  <c r="AE1836" i="1"/>
  <c r="AE1837" i="1"/>
  <c r="AE1838" i="1"/>
  <c r="AE1839" i="1"/>
  <c r="AE1840" i="1"/>
  <c r="AE1841" i="1"/>
  <c r="AE1842" i="1"/>
  <c r="AE1843" i="1"/>
  <c r="AE1844" i="1"/>
  <c r="AE1845" i="1"/>
  <c r="AE1846" i="1"/>
  <c r="AE1847" i="1"/>
  <c r="AE1848" i="1"/>
  <c r="AE1849" i="1"/>
  <c r="AE1850" i="1"/>
  <c r="AE1851" i="1"/>
  <c r="AE1852" i="1"/>
  <c r="AE1853" i="1"/>
  <c r="AE1854" i="1"/>
  <c r="AE1855" i="1"/>
  <c r="AE1856" i="1"/>
  <c r="AE1857" i="1"/>
  <c r="AE1858" i="1"/>
  <c r="AE1859" i="1"/>
  <c r="AE1860" i="1"/>
  <c r="AE1861" i="1"/>
  <c r="AE1862" i="1"/>
  <c r="AE1863" i="1"/>
  <c r="AE1864" i="1"/>
  <c r="AE1865" i="1"/>
  <c r="AE1866" i="1"/>
  <c r="AE1867" i="1"/>
  <c r="AE1868" i="1"/>
  <c r="AE1869" i="1"/>
  <c r="AE1870" i="1"/>
  <c r="AE1871" i="1"/>
  <c r="AE1872" i="1"/>
  <c r="AE1873" i="1"/>
  <c r="AE1874" i="1"/>
  <c r="AE1875" i="1"/>
  <c r="AE1876" i="1"/>
  <c r="AE1877" i="1"/>
  <c r="AE1878" i="1"/>
  <c r="AE1879" i="1"/>
  <c r="AE1880" i="1"/>
  <c r="AE1881" i="1"/>
  <c r="AE1882" i="1"/>
  <c r="AE1883" i="1"/>
  <c r="AE1884" i="1"/>
  <c r="AE1885" i="1"/>
  <c r="AE1886" i="1"/>
  <c r="AE1887" i="1"/>
  <c r="AE1888" i="1"/>
  <c r="AE1889" i="1"/>
  <c r="AE1890" i="1"/>
  <c r="AE1891" i="1"/>
  <c r="AE1892" i="1"/>
  <c r="AE1893" i="1"/>
  <c r="AE1894" i="1"/>
  <c r="AE1895" i="1"/>
  <c r="AE1896" i="1"/>
  <c r="AE1897" i="1"/>
  <c r="AE1898" i="1"/>
  <c r="AE1899" i="1"/>
  <c r="AE1900" i="1"/>
  <c r="AE1901" i="1"/>
  <c r="AE1902" i="1"/>
  <c r="AE1903" i="1"/>
  <c r="AE1904" i="1"/>
  <c r="AE1905" i="1"/>
  <c r="AE1906" i="1"/>
  <c r="AE1907" i="1"/>
  <c r="AE1908" i="1"/>
  <c r="AE1909" i="1"/>
  <c r="AE1910" i="1"/>
  <c r="AE1911" i="1"/>
  <c r="AE1912" i="1"/>
  <c r="AE1913" i="1"/>
  <c r="AE1914" i="1"/>
  <c r="AE1915" i="1"/>
  <c r="AE1916" i="1"/>
  <c r="AE1917" i="1"/>
  <c r="AE1918" i="1"/>
  <c r="AE1919" i="1"/>
  <c r="AE1920" i="1"/>
  <c r="AE1921" i="1"/>
  <c r="AE1922" i="1"/>
  <c r="AE1923" i="1"/>
  <c r="AE1924" i="1"/>
  <c r="AE1925" i="1"/>
  <c r="AE1926" i="1"/>
  <c r="AE1927" i="1"/>
  <c r="AE1928" i="1"/>
  <c r="AE1929" i="1"/>
  <c r="AE1930" i="1"/>
  <c r="AE1931" i="1"/>
  <c r="AE1932" i="1"/>
  <c r="AE1933" i="1"/>
  <c r="AE1934" i="1"/>
  <c r="AE1935" i="1"/>
  <c r="AE1936" i="1"/>
  <c r="AE1937" i="1"/>
  <c r="AE1938" i="1"/>
  <c r="AE1939" i="1"/>
  <c r="AE1940" i="1"/>
  <c r="AE1941" i="1"/>
  <c r="AE1942" i="1"/>
  <c r="AE1943" i="1"/>
  <c r="AE1944" i="1"/>
  <c r="AE1945" i="1"/>
  <c r="AE1946" i="1"/>
  <c r="AE1947" i="1"/>
  <c r="AE1948" i="1"/>
  <c r="AE1949" i="1"/>
  <c r="AE1950" i="1"/>
  <c r="AE1951" i="1"/>
  <c r="AE1952" i="1"/>
  <c r="AE1953" i="1"/>
  <c r="AE1954" i="1"/>
  <c r="AE1955" i="1"/>
  <c r="AE1956" i="1"/>
  <c r="AE1957" i="1"/>
  <c r="AE1958" i="1"/>
  <c r="AE1959" i="1"/>
  <c r="AE1960" i="1"/>
  <c r="AE1961" i="1"/>
  <c r="AE1962" i="1"/>
  <c r="AE1963" i="1"/>
  <c r="AE1964" i="1"/>
  <c r="AE1965" i="1"/>
  <c r="AE1966" i="1"/>
  <c r="AE1967" i="1"/>
  <c r="AE1968" i="1"/>
  <c r="AE1969" i="1"/>
  <c r="AE1970" i="1"/>
  <c r="AE1971" i="1"/>
  <c r="AE1972" i="1"/>
  <c r="AE1973" i="1"/>
  <c r="AE1974" i="1"/>
  <c r="AE1975" i="1"/>
  <c r="AE1976" i="1"/>
  <c r="AE1977" i="1"/>
  <c r="AE1978" i="1"/>
  <c r="AE1979" i="1"/>
  <c r="AE1980" i="1"/>
  <c r="AE1981" i="1"/>
  <c r="AE1982" i="1"/>
  <c r="AE1983" i="1"/>
  <c r="AE1984" i="1"/>
  <c r="AE1985" i="1"/>
  <c r="AE1986" i="1"/>
  <c r="AE1987" i="1"/>
  <c r="AE1988" i="1"/>
  <c r="AE1989" i="1"/>
  <c r="AE1990" i="1"/>
  <c r="AE1991" i="1"/>
  <c r="AE1992" i="1"/>
  <c r="AE1993" i="1"/>
  <c r="AE1994" i="1"/>
  <c r="AE1995" i="1"/>
  <c r="AE1996" i="1"/>
  <c r="AE1997" i="1"/>
  <c r="AE1998" i="1"/>
  <c r="AE1999" i="1"/>
  <c r="AE2000" i="1"/>
  <c r="AE2001" i="1"/>
  <c r="AE2002" i="1"/>
  <c r="AE2003" i="1"/>
  <c r="AE2004" i="1"/>
  <c r="AE2005" i="1"/>
  <c r="AE2006" i="1"/>
  <c r="AE2007" i="1"/>
  <c r="AE2008" i="1"/>
  <c r="AE2009" i="1"/>
  <c r="AE2010" i="1"/>
  <c r="AE2011" i="1"/>
  <c r="AE2012" i="1"/>
  <c r="AE2013" i="1"/>
  <c r="AE2014" i="1"/>
  <c r="AE2015" i="1"/>
  <c r="AE2016" i="1"/>
  <c r="AE2017" i="1"/>
  <c r="AE2018" i="1"/>
  <c r="AE2019" i="1"/>
  <c r="AE2020" i="1"/>
  <c r="AE2021" i="1"/>
  <c r="AE2022" i="1"/>
  <c r="AE2023" i="1"/>
  <c r="AE2024" i="1"/>
  <c r="AE2025" i="1"/>
  <c r="AE2026" i="1"/>
  <c r="AE2027" i="1"/>
  <c r="AE2028" i="1"/>
  <c r="AE2029" i="1"/>
  <c r="AE2030" i="1"/>
  <c r="AE2031" i="1"/>
  <c r="AE2032" i="1"/>
  <c r="AE2033" i="1"/>
  <c r="AE2034" i="1"/>
  <c r="AE2035" i="1"/>
  <c r="AE2036" i="1"/>
  <c r="AE2037" i="1"/>
  <c r="AE2038" i="1"/>
  <c r="AE2039" i="1"/>
  <c r="AE2040" i="1"/>
  <c r="AE2041" i="1"/>
  <c r="AE2042" i="1"/>
  <c r="AE2043" i="1"/>
  <c r="AE2044" i="1"/>
  <c r="AE2045" i="1"/>
  <c r="AE2046" i="1"/>
  <c r="AE2047" i="1"/>
  <c r="AE2048" i="1"/>
  <c r="AE2049" i="1"/>
  <c r="AE2050" i="1"/>
  <c r="AE2051" i="1"/>
  <c r="AE2052" i="1"/>
  <c r="AE2053" i="1"/>
  <c r="AE2054" i="1"/>
  <c r="AE2055" i="1"/>
  <c r="AE2056" i="1"/>
  <c r="AE2057" i="1"/>
  <c r="AE2058" i="1"/>
  <c r="AE2059" i="1"/>
  <c r="AE2060" i="1"/>
  <c r="AE2061" i="1"/>
  <c r="AE2062" i="1"/>
  <c r="AE2063" i="1"/>
  <c r="AE2064" i="1"/>
  <c r="AE2065" i="1"/>
  <c r="AE2066" i="1"/>
  <c r="AE2067" i="1"/>
  <c r="AE2068" i="1"/>
  <c r="AE2069" i="1"/>
  <c r="AE2070" i="1"/>
  <c r="AE2071" i="1"/>
  <c r="AE2072" i="1"/>
  <c r="AE2073" i="1"/>
  <c r="AE2074" i="1"/>
  <c r="AE2075" i="1"/>
  <c r="AE2076" i="1"/>
  <c r="AE2077" i="1"/>
  <c r="AE2078" i="1"/>
  <c r="AE2079" i="1"/>
  <c r="AE2080" i="1"/>
  <c r="AE2081" i="1"/>
  <c r="AE2082" i="1"/>
  <c r="AE2083" i="1"/>
  <c r="AE2084" i="1"/>
  <c r="AE2085" i="1"/>
  <c r="AE2086" i="1"/>
  <c r="AE2087" i="1"/>
  <c r="AE2088" i="1"/>
  <c r="AE2089" i="1"/>
  <c r="AE2090" i="1"/>
  <c r="AE2091" i="1"/>
  <c r="AE2092" i="1"/>
  <c r="AE2093" i="1"/>
  <c r="AE2094" i="1"/>
  <c r="AE2095" i="1"/>
  <c r="AE2096" i="1"/>
  <c r="AE2097" i="1"/>
  <c r="AE2098" i="1"/>
  <c r="AE2099" i="1"/>
  <c r="AE2100" i="1"/>
  <c r="AE2101" i="1"/>
  <c r="AE2102" i="1"/>
  <c r="AE2103" i="1"/>
  <c r="AE2104" i="1"/>
  <c r="AE2105" i="1"/>
  <c r="AE2106" i="1"/>
  <c r="AE2107" i="1"/>
  <c r="AE2108" i="1"/>
  <c r="AE2109" i="1"/>
  <c r="AE2110" i="1"/>
  <c r="AE2111" i="1"/>
  <c r="AE2112" i="1"/>
  <c r="AE2113" i="1"/>
  <c r="AE2114" i="1"/>
  <c r="AE2115" i="1"/>
  <c r="AE2116" i="1"/>
  <c r="AE2117" i="1"/>
  <c r="AE2118" i="1"/>
  <c r="AE2119" i="1"/>
  <c r="AE2120" i="1"/>
  <c r="AE2121" i="1"/>
  <c r="AE2122" i="1"/>
  <c r="AE2123" i="1"/>
  <c r="AE2124" i="1"/>
  <c r="AE2125" i="1"/>
  <c r="AE2126" i="1"/>
  <c r="AE2127" i="1"/>
  <c r="AE2128" i="1"/>
  <c r="AE2129" i="1"/>
  <c r="AE2130" i="1"/>
  <c r="AE2131" i="1"/>
  <c r="AE2132" i="1"/>
  <c r="AE2133" i="1"/>
  <c r="AE2134" i="1"/>
  <c r="AE2135" i="1"/>
  <c r="AE2136" i="1"/>
  <c r="AE2137" i="1"/>
  <c r="AE2138" i="1"/>
  <c r="AE2139" i="1"/>
  <c r="AE2140" i="1"/>
  <c r="AE2141" i="1"/>
  <c r="AE2142" i="1"/>
  <c r="AE2143" i="1"/>
  <c r="AE2144" i="1"/>
  <c r="AE2145" i="1"/>
  <c r="AE2146" i="1"/>
  <c r="AE2147" i="1"/>
  <c r="AE2148" i="1"/>
  <c r="AE2149" i="1"/>
  <c r="AE2150" i="1"/>
  <c r="AE2151" i="1"/>
  <c r="AE2152" i="1"/>
  <c r="AE2153" i="1"/>
  <c r="AE2154" i="1"/>
  <c r="AE2155" i="1"/>
  <c r="AE2156" i="1"/>
  <c r="AE2157" i="1"/>
  <c r="AE2158" i="1"/>
  <c r="AE2159" i="1"/>
  <c r="AE2160" i="1"/>
  <c r="AE2161" i="1"/>
  <c r="AE2162" i="1"/>
  <c r="AE2163" i="1"/>
  <c r="AE2164" i="1"/>
  <c r="AE2165" i="1"/>
  <c r="AE2166" i="1"/>
  <c r="AE2167" i="1"/>
  <c r="AE2168" i="1"/>
  <c r="AE2169" i="1"/>
  <c r="AE2170" i="1"/>
  <c r="AE2171" i="1"/>
  <c r="AE2172" i="1"/>
  <c r="AE2173" i="1"/>
  <c r="AE2174" i="1"/>
  <c r="AE2175" i="1"/>
  <c r="AE2176" i="1"/>
  <c r="AE2177" i="1"/>
  <c r="AE2178" i="1"/>
  <c r="AE2179" i="1"/>
  <c r="AE2180" i="1"/>
  <c r="AE2181" i="1"/>
  <c r="AE2182" i="1"/>
  <c r="AE2183" i="1"/>
  <c r="AE2184" i="1"/>
  <c r="AE2185" i="1"/>
  <c r="AE2186" i="1"/>
  <c r="AE2187" i="1"/>
  <c r="AE2188" i="1"/>
  <c r="AE2189" i="1"/>
  <c r="AE2190" i="1"/>
  <c r="AE2191" i="1"/>
  <c r="AE2192" i="1"/>
  <c r="AE2193" i="1"/>
  <c r="AE2194" i="1"/>
  <c r="AE2195" i="1"/>
  <c r="AE2196" i="1"/>
  <c r="AE2197" i="1"/>
  <c r="AE2198" i="1"/>
  <c r="AE2199" i="1"/>
  <c r="AE2200" i="1"/>
  <c r="AE2201" i="1"/>
  <c r="AE2202" i="1"/>
  <c r="AE2203" i="1"/>
  <c r="AE2204" i="1"/>
  <c r="AE2205" i="1"/>
  <c r="AE2206" i="1"/>
  <c r="AE2207" i="1"/>
  <c r="AE2208" i="1"/>
  <c r="AE2209" i="1"/>
  <c r="AE2210" i="1"/>
  <c r="AE2211" i="1"/>
  <c r="AE2212" i="1"/>
  <c r="AE2213" i="1"/>
  <c r="AE2214" i="1"/>
  <c r="AE2215" i="1"/>
  <c r="AE2216" i="1"/>
  <c r="AE2217" i="1"/>
  <c r="AE2218" i="1"/>
  <c r="AE2219" i="1"/>
  <c r="AE2220" i="1"/>
  <c r="AE2221" i="1"/>
  <c r="AE2222" i="1"/>
  <c r="AE2223" i="1"/>
  <c r="AE2224" i="1"/>
  <c r="AE2225" i="1"/>
  <c r="AE2226" i="1"/>
  <c r="AE2227" i="1"/>
  <c r="AE2228" i="1"/>
  <c r="AE2229" i="1"/>
  <c r="AE2230" i="1"/>
  <c r="AE2231" i="1"/>
  <c r="AE2232" i="1"/>
  <c r="AE2233" i="1"/>
  <c r="AE2234" i="1"/>
  <c r="AE2235" i="1"/>
  <c r="AE2236" i="1"/>
  <c r="AE2237" i="1"/>
  <c r="AE2238" i="1"/>
  <c r="AE2239" i="1"/>
  <c r="AE2240" i="1"/>
  <c r="AE2241" i="1"/>
  <c r="AE2242" i="1"/>
  <c r="AE2243" i="1"/>
  <c r="AE2244" i="1"/>
  <c r="AE2245" i="1"/>
  <c r="AE2246" i="1"/>
  <c r="AE2247" i="1"/>
  <c r="AE2248" i="1"/>
  <c r="AE2249" i="1"/>
  <c r="AE2250" i="1"/>
  <c r="AE2251" i="1"/>
  <c r="AE2252" i="1"/>
  <c r="AE2253" i="1"/>
  <c r="AE2254" i="1"/>
  <c r="AE2255" i="1"/>
  <c r="AE2256" i="1"/>
  <c r="AE2257" i="1"/>
  <c r="AE2258" i="1"/>
  <c r="AE2259" i="1"/>
  <c r="AE2260" i="1"/>
  <c r="AE2261" i="1"/>
  <c r="AE2262" i="1"/>
  <c r="AE2263" i="1"/>
  <c r="AE2264" i="1"/>
  <c r="AE2265" i="1"/>
  <c r="AE2266" i="1"/>
  <c r="AE2267" i="1"/>
  <c r="AE2268" i="1"/>
  <c r="AE2269" i="1"/>
  <c r="AE2270" i="1"/>
  <c r="AE2271" i="1"/>
  <c r="AE2272" i="1"/>
  <c r="AE2273" i="1"/>
  <c r="AE2274" i="1"/>
  <c r="AE2275" i="1"/>
  <c r="AE2276" i="1"/>
  <c r="AE2277" i="1"/>
  <c r="AE2278" i="1"/>
  <c r="AE2279" i="1"/>
  <c r="AE2280" i="1"/>
  <c r="AE2281" i="1"/>
  <c r="AE2282" i="1"/>
  <c r="AE2283" i="1"/>
  <c r="AE2284" i="1"/>
  <c r="AE2285" i="1"/>
  <c r="AE2286" i="1"/>
  <c r="AE2287" i="1"/>
  <c r="AE2288" i="1"/>
  <c r="AE2289" i="1"/>
  <c r="AE2290" i="1"/>
  <c r="AE2291" i="1"/>
  <c r="AE2292" i="1"/>
  <c r="AE2293" i="1"/>
  <c r="AE2294" i="1"/>
  <c r="AE2295" i="1"/>
  <c r="AE2296" i="1"/>
  <c r="AE2297" i="1"/>
  <c r="AE2298" i="1"/>
  <c r="AE2299" i="1"/>
  <c r="AE2300" i="1"/>
  <c r="AE2301" i="1"/>
  <c r="AE2302" i="1"/>
  <c r="AE2303" i="1"/>
  <c r="AE2304" i="1"/>
  <c r="AE2305" i="1"/>
  <c r="AE2306" i="1"/>
  <c r="AE2307" i="1"/>
  <c r="AE2308" i="1"/>
  <c r="AE2309" i="1"/>
  <c r="AE2310" i="1"/>
  <c r="AE2311" i="1"/>
  <c r="AE2312" i="1"/>
  <c r="AE2313" i="1"/>
  <c r="AE2314" i="1"/>
  <c r="AE2315" i="1"/>
  <c r="AE2316" i="1"/>
  <c r="AE2317" i="1"/>
  <c r="AE2318" i="1"/>
  <c r="AE2319" i="1"/>
  <c r="AE2320" i="1"/>
  <c r="AE2321" i="1"/>
  <c r="AE2322" i="1"/>
  <c r="AE2323" i="1"/>
  <c r="AE2324" i="1"/>
  <c r="AE2325" i="1"/>
  <c r="AE2326" i="1"/>
  <c r="AE2327" i="1"/>
  <c r="AE2328" i="1"/>
  <c r="AE2329" i="1"/>
  <c r="AE2330" i="1"/>
  <c r="AE2331" i="1"/>
  <c r="AE2332" i="1"/>
  <c r="AE2333" i="1"/>
  <c r="AE2334" i="1"/>
  <c r="AE2335" i="1"/>
  <c r="AE2336" i="1"/>
  <c r="AE2337" i="1"/>
  <c r="AE2338" i="1"/>
  <c r="AE2339" i="1"/>
  <c r="AE2340" i="1"/>
  <c r="AE2341" i="1"/>
  <c r="AE2342" i="1"/>
  <c r="AE2343" i="1"/>
  <c r="AE2344" i="1"/>
  <c r="AE2345" i="1"/>
  <c r="AE2346" i="1"/>
  <c r="AE2347" i="1"/>
  <c r="AE2348" i="1"/>
  <c r="AE2349" i="1"/>
  <c r="AE2350" i="1"/>
  <c r="AE2351" i="1"/>
  <c r="AE2352" i="1"/>
  <c r="AE2353" i="1"/>
  <c r="AE2354" i="1"/>
  <c r="AE2355" i="1"/>
  <c r="AE2356" i="1"/>
  <c r="AE2357" i="1"/>
  <c r="AE2358" i="1"/>
  <c r="AE2359" i="1"/>
  <c r="AE2360" i="1"/>
  <c r="AE2361" i="1"/>
  <c r="AE2362" i="1"/>
  <c r="AE2363" i="1"/>
  <c r="AE2364" i="1"/>
  <c r="AE2365" i="1"/>
  <c r="AE2366" i="1"/>
  <c r="AE2367" i="1"/>
  <c r="AE2368" i="1"/>
  <c r="AE2369" i="1"/>
  <c r="AE2370" i="1"/>
  <c r="AE2371" i="1"/>
  <c r="AE2372" i="1"/>
  <c r="AE2373" i="1"/>
  <c r="AE2374" i="1"/>
  <c r="AE2375" i="1"/>
  <c r="AE2376" i="1"/>
  <c r="AE2377" i="1"/>
  <c r="AE2378" i="1"/>
  <c r="AE2379" i="1"/>
  <c r="AE2380" i="1"/>
  <c r="AE2381" i="1"/>
  <c r="AE2382" i="1"/>
  <c r="AE2383" i="1"/>
  <c r="AE2384" i="1"/>
  <c r="AE2385" i="1"/>
  <c r="AE2386" i="1"/>
  <c r="AE2387" i="1"/>
  <c r="AE2388" i="1"/>
  <c r="AE2389" i="1"/>
  <c r="AE2390" i="1"/>
  <c r="AE2391" i="1"/>
  <c r="AE2392" i="1"/>
  <c r="AE2393" i="1"/>
  <c r="AE2394" i="1"/>
  <c r="AE2395" i="1"/>
  <c r="AE2396" i="1"/>
  <c r="AE2397" i="1"/>
  <c r="AE2398" i="1"/>
  <c r="AE2399" i="1"/>
  <c r="AE2400" i="1"/>
  <c r="AE2401" i="1"/>
  <c r="AE2402" i="1"/>
  <c r="AE2403" i="1"/>
  <c r="AE2404" i="1"/>
  <c r="AE2405" i="1"/>
  <c r="AE2406" i="1"/>
  <c r="AE2407" i="1"/>
  <c r="AE2408" i="1"/>
  <c r="AE2409" i="1"/>
  <c r="AE2410" i="1"/>
  <c r="AE2411" i="1"/>
  <c r="AE2412" i="1"/>
  <c r="AE2413" i="1"/>
  <c r="AE2414" i="1"/>
  <c r="AE2415" i="1"/>
  <c r="AE2416" i="1"/>
  <c r="AE2417" i="1"/>
  <c r="AE2418" i="1"/>
  <c r="AE2419" i="1"/>
  <c r="AE2420" i="1"/>
  <c r="AE2421" i="1"/>
  <c r="AE2422" i="1"/>
  <c r="AE2423" i="1"/>
  <c r="AE2424" i="1"/>
  <c r="AE2425" i="1"/>
  <c r="AE2426" i="1"/>
  <c r="AE2427" i="1"/>
  <c r="AE2428" i="1"/>
  <c r="AE2429" i="1"/>
  <c r="AE2430" i="1"/>
  <c r="AE2431" i="1"/>
  <c r="AE2432" i="1"/>
  <c r="AE2433" i="1"/>
  <c r="AE2434" i="1"/>
  <c r="AE2435" i="1"/>
  <c r="AE2436" i="1"/>
  <c r="AE2437" i="1"/>
  <c r="AE2438" i="1"/>
  <c r="AE2439" i="1"/>
  <c r="AE2440" i="1"/>
  <c r="AE2441" i="1"/>
  <c r="AE2442" i="1"/>
  <c r="AE2443" i="1"/>
  <c r="AE2444" i="1"/>
  <c r="AE2445" i="1"/>
  <c r="AE2446" i="1"/>
  <c r="AE2447" i="1"/>
  <c r="AE2448" i="1"/>
  <c r="AE2449" i="1"/>
  <c r="AE2450" i="1"/>
  <c r="AE2451" i="1"/>
  <c r="AE2452" i="1"/>
  <c r="AE2453" i="1"/>
  <c r="AE2454" i="1"/>
  <c r="AE2455" i="1"/>
  <c r="AE2456" i="1"/>
  <c r="AE2457" i="1"/>
  <c r="AE2458" i="1"/>
  <c r="AE2459" i="1"/>
  <c r="AE2460" i="1"/>
  <c r="AE2461" i="1"/>
  <c r="AE2462" i="1"/>
  <c r="AE2463" i="1"/>
  <c r="AE2464" i="1"/>
  <c r="AE2465" i="1"/>
  <c r="AE2466" i="1"/>
  <c r="AE2467" i="1"/>
  <c r="AE2468" i="1"/>
  <c r="AE2469" i="1"/>
  <c r="AE2470" i="1"/>
  <c r="AE2471" i="1"/>
  <c r="AE2472" i="1"/>
  <c r="AE2473" i="1"/>
  <c r="AE2474" i="1"/>
  <c r="AE2475" i="1"/>
  <c r="AE2476" i="1"/>
  <c r="AE2477" i="1"/>
  <c r="AE2478" i="1"/>
  <c r="AE2479" i="1"/>
  <c r="AE2480" i="1"/>
  <c r="AE2481" i="1"/>
  <c r="AE2482" i="1"/>
  <c r="AE2483" i="1"/>
  <c r="AE2484" i="1"/>
  <c r="AE2485" i="1"/>
  <c r="AE2486" i="1"/>
  <c r="AE2487" i="1"/>
  <c r="AE2488" i="1"/>
  <c r="AE2489" i="1"/>
  <c r="AE2490" i="1"/>
  <c r="AE2491" i="1"/>
  <c r="AE2492" i="1"/>
  <c r="AE2493" i="1"/>
  <c r="AE2494" i="1"/>
  <c r="AE2495" i="1"/>
  <c r="AE2496" i="1"/>
  <c r="AE2497" i="1"/>
  <c r="AE2498" i="1"/>
  <c r="AE2499" i="1"/>
  <c r="AE2500" i="1"/>
  <c r="AE2501" i="1"/>
  <c r="AE2502" i="1"/>
  <c r="AE2503" i="1"/>
  <c r="AE2504" i="1"/>
  <c r="AE2505" i="1"/>
  <c r="AE2506" i="1"/>
  <c r="AE2507" i="1"/>
  <c r="AE2508" i="1"/>
  <c r="AE2509" i="1"/>
  <c r="AE2510" i="1"/>
  <c r="AE2511" i="1"/>
  <c r="AE2512" i="1"/>
  <c r="AE2513" i="1"/>
  <c r="AE2514" i="1"/>
  <c r="AE2515" i="1"/>
  <c r="AE2516" i="1"/>
  <c r="AE2517" i="1"/>
  <c r="AE2518" i="1"/>
  <c r="AE2519" i="1"/>
  <c r="AE2520" i="1"/>
  <c r="AE2521" i="1"/>
  <c r="AE2522" i="1"/>
  <c r="AE2523" i="1"/>
  <c r="AE2524" i="1"/>
  <c r="AE2525" i="1"/>
  <c r="AE2526" i="1"/>
  <c r="AE2527" i="1"/>
  <c r="AE2528" i="1"/>
  <c r="AE2529" i="1"/>
  <c r="AE2530" i="1"/>
  <c r="AE2531" i="1"/>
  <c r="AE2532" i="1"/>
  <c r="AE2533" i="1"/>
  <c r="AE2534" i="1"/>
  <c r="AE2535" i="1"/>
  <c r="AE2536" i="1"/>
  <c r="AE2537" i="1"/>
  <c r="AE2538" i="1"/>
  <c r="AE2539" i="1"/>
  <c r="AE2540" i="1"/>
  <c r="AE2541" i="1"/>
  <c r="AE2542" i="1"/>
  <c r="AE2543" i="1"/>
  <c r="AE2544" i="1"/>
  <c r="AE2545" i="1"/>
  <c r="AE2546" i="1"/>
  <c r="AE2547" i="1"/>
  <c r="AE2548" i="1"/>
  <c r="AE2549" i="1"/>
  <c r="AE2550" i="1"/>
  <c r="AE2551" i="1"/>
  <c r="AE2552" i="1"/>
  <c r="AE2553" i="1"/>
  <c r="AE2554" i="1"/>
  <c r="AE2555" i="1"/>
  <c r="AE2556" i="1"/>
  <c r="AE2557" i="1"/>
  <c r="AE2558" i="1"/>
  <c r="AE2559" i="1"/>
  <c r="AE2560" i="1"/>
  <c r="AE2561" i="1"/>
  <c r="AE2562" i="1"/>
  <c r="AE2563" i="1"/>
  <c r="AE2564" i="1"/>
  <c r="AE2565" i="1"/>
  <c r="AE2566" i="1"/>
  <c r="AE2567" i="1"/>
  <c r="AE2568" i="1"/>
  <c r="AE2569" i="1"/>
  <c r="AE2570" i="1"/>
  <c r="AE2571" i="1"/>
  <c r="AE2572" i="1"/>
  <c r="AE2573" i="1"/>
  <c r="AE2574" i="1"/>
  <c r="AE2575" i="1"/>
  <c r="AE2576" i="1"/>
  <c r="AE2577" i="1"/>
  <c r="AE2578" i="1"/>
  <c r="AE2579" i="1"/>
  <c r="AE2580" i="1"/>
  <c r="AE2581" i="1"/>
  <c r="AE2582" i="1"/>
  <c r="AE2583" i="1"/>
  <c r="AE2584" i="1"/>
  <c r="AE2585" i="1"/>
  <c r="AE2586" i="1"/>
  <c r="AE2587" i="1"/>
  <c r="AE2588" i="1"/>
  <c r="AE2589" i="1"/>
  <c r="AE2590" i="1"/>
  <c r="AE2591" i="1"/>
  <c r="AE2592" i="1"/>
  <c r="AE2593" i="1"/>
  <c r="AE2594" i="1"/>
  <c r="AE2595" i="1"/>
  <c r="AE2596" i="1"/>
  <c r="AE2597" i="1"/>
  <c r="AE2598" i="1"/>
  <c r="AE2599" i="1"/>
  <c r="AE2600" i="1"/>
  <c r="AE2601" i="1"/>
  <c r="AE2602" i="1"/>
  <c r="AE2603" i="1"/>
  <c r="AE2604" i="1"/>
  <c r="AE2605" i="1"/>
  <c r="AE2606" i="1"/>
  <c r="AE2607" i="1"/>
  <c r="AE2608" i="1"/>
  <c r="AE2609" i="1"/>
  <c r="AE2610" i="1"/>
  <c r="AE2611" i="1"/>
  <c r="AE2612" i="1"/>
  <c r="AE2613" i="1"/>
  <c r="AE2614" i="1"/>
  <c r="AE2615" i="1"/>
  <c r="AE2616" i="1"/>
  <c r="AE2617" i="1"/>
  <c r="AE2618" i="1"/>
  <c r="AE2619" i="1"/>
  <c r="AE2620" i="1"/>
  <c r="AE2621" i="1"/>
  <c r="AE2622" i="1"/>
  <c r="AE2623" i="1"/>
  <c r="AE2624" i="1"/>
  <c r="AE2625" i="1"/>
  <c r="AE2626" i="1"/>
  <c r="AE2627" i="1"/>
  <c r="AE2628" i="1"/>
  <c r="AE2629" i="1"/>
  <c r="AE2630" i="1"/>
  <c r="AE2631" i="1"/>
  <c r="AE2632" i="1"/>
  <c r="AE2633" i="1"/>
  <c r="AE2634" i="1"/>
  <c r="AE2635" i="1"/>
  <c r="AE2636" i="1"/>
  <c r="AE2637" i="1"/>
  <c r="AE2638" i="1"/>
  <c r="AE2639" i="1"/>
  <c r="AE2640" i="1"/>
  <c r="AE2641" i="1"/>
  <c r="AE2642" i="1"/>
  <c r="AE2643" i="1"/>
  <c r="AE2644" i="1"/>
  <c r="AE2645" i="1"/>
  <c r="AE2646" i="1"/>
  <c r="AE2647" i="1"/>
  <c r="AE2648" i="1"/>
  <c r="AE2649" i="1"/>
  <c r="AE2650" i="1"/>
  <c r="AE2651" i="1"/>
  <c r="AE2652" i="1"/>
  <c r="AE2653" i="1"/>
  <c r="AE2654" i="1"/>
  <c r="AE2655" i="1"/>
  <c r="AE2656" i="1"/>
  <c r="AE2657" i="1"/>
  <c r="AE2658" i="1"/>
  <c r="AE2659" i="1"/>
  <c r="AE2660" i="1"/>
  <c r="AE2661" i="1"/>
  <c r="AE2662" i="1"/>
  <c r="AE2663" i="1"/>
  <c r="AE2664" i="1"/>
  <c r="AE2665" i="1"/>
  <c r="AE2666" i="1"/>
  <c r="AE2667" i="1"/>
  <c r="AE2668" i="1"/>
  <c r="AE2669" i="1"/>
  <c r="AE2670" i="1"/>
  <c r="AE2671" i="1"/>
  <c r="AE2672" i="1"/>
  <c r="AE2673" i="1"/>
  <c r="AE2674" i="1"/>
  <c r="AE2675" i="1"/>
  <c r="AE2676" i="1"/>
  <c r="AE2677" i="1"/>
  <c r="AE2678" i="1"/>
  <c r="AE2679" i="1"/>
  <c r="AE2680" i="1"/>
  <c r="AE2681" i="1"/>
  <c r="AE2682" i="1"/>
  <c r="AE2683" i="1"/>
  <c r="AE2684" i="1"/>
  <c r="AE2685" i="1"/>
  <c r="AE2686" i="1"/>
  <c r="AE2687" i="1"/>
  <c r="AE2688" i="1"/>
  <c r="AE2689" i="1"/>
  <c r="AE2690" i="1"/>
  <c r="AE2691" i="1"/>
  <c r="AE2692" i="1"/>
  <c r="AE2693" i="1"/>
  <c r="AE2694" i="1"/>
  <c r="AE2695" i="1"/>
  <c r="AE2696" i="1"/>
  <c r="AE2697" i="1"/>
  <c r="AE2698" i="1"/>
  <c r="AE2699" i="1"/>
  <c r="AE2700" i="1"/>
  <c r="AE2701" i="1"/>
  <c r="AE2702" i="1"/>
  <c r="AE2703" i="1"/>
  <c r="AE2704" i="1"/>
  <c r="AE2705" i="1"/>
  <c r="AE2706" i="1"/>
  <c r="AE2707" i="1"/>
  <c r="AE2708" i="1"/>
  <c r="AE2709" i="1"/>
  <c r="AE2710" i="1"/>
  <c r="AE2711" i="1"/>
  <c r="AE2712" i="1"/>
  <c r="AE2713" i="1"/>
  <c r="AE2714" i="1"/>
  <c r="AE2715" i="1"/>
  <c r="AE2716" i="1"/>
  <c r="AE2717" i="1"/>
  <c r="AE2718" i="1"/>
  <c r="AE2719" i="1"/>
  <c r="AE2720" i="1"/>
  <c r="AE2721" i="1"/>
  <c r="AE2722" i="1"/>
  <c r="AE2723" i="1"/>
  <c r="AE2724" i="1"/>
  <c r="AE2725" i="1"/>
  <c r="AE2726" i="1"/>
  <c r="AE2727" i="1"/>
  <c r="AE2728" i="1"/>
  <c r="AE2729" i="1"/>
  <c r="AE2730" i="1"/>
  <c r="AE2731" i="1"/>
  <c r="AE2732" i="1"/>
  <c r="AE2733" i="1"/>
  <c r="AE2734" i="1"/>
  <c r="AE2735" i="1"/>
  <c r="AE2736" i="1"/>
  <c r="AE2737" i="1"/>
  <c r="AE2738" i="1"/>
  <c r="AE2739" i="1"/>
  <c r="AE2740" i="1"/>
  <c r="AE2741" i="1"/>
  <c r="AE2742" i="1"/>
  <c r="AE2743" i="1"/>
  <c r="AE2744" i="1"/>
  <c r="AE2745" i="1"/>
  <c r="AE2746" i="1"/>
  <c r="AE2747" i="1"/>
  <c r="AE2748" i="1"/>
  <c r="AE2749" i="1"/>
  <c r="AE2750" i="1"/>
  <c r="AE2751" i="1"/>
  <c r="AE2752" i="1"/>
  <c r="AE2753" i="1"/>
  <c r="AE2754" i="1"/>
  <c r="AE2755" i="1"/>
  <c r="AE2756" i="1"/>
  <c r="AE2757" i="1"/>
  <c r="AE2758" i="1"/>
  <c r="AE2759" i="1"/>
  <c r="AE2760" i="1"/>
  <c r="AE2761" i="1"/>
  <c r="AE2762" i="1"/>
  <c r="AE2763" i="1"/>
  <c r="AE2764" i="1"/>
  <c r="AE2765" i="1"/>
  <c r="AE2766" i="1"/>
  <c r="AE2767" i="1"/>
  <c r="AE2768" i="1"/>
  <c r="AE2769" i="1"/>
  <c r="AE2770" i="1"/>
  <c r="AE2771" i="1"/>
  <c r="AE2772" i="1"/>
  <c r="AE2773" i="1"/>
  <c r="AE2774" i="1"/>
  <c r="AE2775" i="1"/>
  <c r="AE2776" i="1"/>
  <c r="AE2777" i="1"/>
  <c r="AE2778" i="1"/>
  <c r="AE2779" i="1"/>
  <c r="AE2780" i="1"/>
  <c r="AE2781" i="1"/>
  <c r="AE2782" i="1"/>
  <c r="AE2783" i="1"/>
  <c r="AE2784" i="1"/>
  <c r="AE2785" i="1"/>
  <c r="AE2786" i="1"/>
  <c r="AE2787" i="1"/>
  <c r="AE2788" i="1"/>
  <c r="AE2789" i="1"/>
  <c r="AE2790" i="1"/>
  <c r="AE2791" i="1"/>
  <c r="AE2792" i="1"/>
  <c r="AE2793" i="1"/>
  <c r="AE2794" i="1"/>
  <c r="AE2795" i="1"/>
  <c r="AE2796" i="1"/>
  <c r="AE2797" i="1"/>
  <c r="AE2798" i="1"/>
  <c r="AE2799" i="1"/>
  <c r="AE2800" i="1"/>
  <c r="AE2801" i="1"/>
  <c r="AE2802" i="1"/>
  <c r="AE2803" i="1"/>
  <c r="AE2804" i="1"/>
  <c r="AE2805" i="1"/>
  <c r="AE2806" i="1"/>
  <c r="AE2807" i="1"/>
  <c r="AE2808" i="1"/>
  <c r="AE2809" i="1"/>
  <c r="AE2810" i="1"/>
  <c r="AE2811" i="1"/>
  <c r="AE2812" i="1"/>
  <c r="AE2813" i="1"/>
  <c r="AE2814" i="1"/>
  <c r="AE2815" i="1"/>
  <c r="AE2816" i="1"/>
  <c r="AE2817" i="1"/>
  <c r="AE2818" i="1"/>
  <c r="AE2819" i="1"/>
  <c r="AE2820" i="1"/>
  <c r="AE2821" i="1"/>
  <c r="AE2822" i="1"/>
  <c r="AE2823" i="1"/>
  <c r="AE2824" i="1"/>
  <c r="AE2825" i="1"/>
  <c r="AE2826" i="1"/>
  <c r="AE2827" i="1"/>
  <c r="AE2828" i="1"/>
  <c r="AE2829" i="1"/>
  <c r="AE2830" i="1"/>
  <c r="AE2831" i="1"/>
  <c r="AE2832" i="1"/>
  <c r="AE2833" i="1"/>
  <c r="AE2834" i="1"/>
  <c r="AE2835" i="1"/>
  <c r="AE2836" i="1"/>
  <c r="AE2837" i="1"/>
  <c r="AE2838" i="1"/>
  <c r="AE2839" i="1"/>
  <c r="AE2840" i="1"/>
  <c r="AE2841" i="1"/>
  <c r="AE2842" i="1"/>
  <c r="AE2843" i="1"/>
  <c r="AE2844" i="1"/>
  <c r="AE2845" i="1"/>
  <c r="AE2846" i="1"/>
  <c r="AE2847" i="1"/>
  <c r="AE2848" i="1"/>
  <c r="AE2849" i="1"/>
  <c r="AE2850" i="1"/>
  <c r="AE2851" i="1"/>
  <c r="AE2852" i="1"/>
  <c r="AE2853" i="1"/>
  <c r="AE2854" i="1"/>
  <c r="AE2855" i="1"/>
  <c r="AE2856" i="1"/>
  <c r="AE2857" i="1"/>
  <c r="AE2858" i="1"/>
  <c r="AE2859" i="1"/>
  <c r="AE2860" i="1"/>
  <c r="AE2861" i="1"/>
  <c r="AE2862" i="1"/>
  <c r="AE2863" i="1"/>
  <c r="AE2864" i="1"/>
  <c r="AE2865" i="1"/>
  <c r="AE2866" i="1"/>
  <c r="AE2867" i="1"/>
  <c r="AE2868" i="1"/>
  <c r="AE2869" i="1"/>
  <c r="AE2870" i="1"/>
  <c r="AE2871" i="1"/>
  <c r="AE2872" i="1"/>
  <c r="AE2873" i="1"/>
  <c r="AE2874" i="1"/>
  <c r="AE2875" i="1"/>
  <c r="AE2876" i="1"/>
  <c r="AE2877" i="1"/>
  <c r="AE2878" i="1"/>
  <c r="AE2879" i="1"/>
  <c r="AE2880" i="1"/>
  <c r="AE2881" i="1"/>
  <c r="AE2882" i="1"/>
  <c r="AE2883" i="1"/>
  <c r="AE2884" i="1"/>
  <c r="AE2885" i="1"/>
  <c r="AE2886" i="1"/>
  <c r="AE2887" i="1"/>
  <c r="AE2888" i="1"/>
  <c r="AE2889" i="1"/>
  <c r="AE2890" i="1"/>
  <c r="AE2891" i="1"/>
  <c r="AE2892" i="1"/>
  <c r="AE2893" i="1"/>
  <c r="AE2894" i="1"/>
  <c r="AE2895" i="1"/>
  <c r="AE2896" i="1"/>
  <c r="AE2897" i="1"/>
  <c r="AE2898" i="1"/>
  <c r="AE2899" i="1"/>
  <c r="AE2900" i="1"/>
  <c r="AE2901" i="1"/>
  <c r="AE2902" i="1"/>
  <c r="AE2903" i="1"/>
  <c r="AE2904" i="1"/>
  <c r="AE2905" i="1"/>
  <c r="AE2906" i="1"/>
  <c r="AE2907" i="1"/>
  <c r="AE2908" i="1"/>
  <c r="AE2909" i="1"/>
  <c r="AE2910" i="1"/>
  <c r="AE2911" i="1"/>
  <c r="AE2912" i="1"/>
  <c r="AE2913" i="1"/>
  <c r="AE2914" i="1"/>
  <c r="AE2915" i="1"/>
  <c r="AE2916" i="1"/>
  <c r="AE2917" i="1"/>
  <c r="AE2918" i="1"/>
  <c r="AE2919" i="1"/>
  <c r="AE2920" i="1"/>
  <c r="AE2921" i="1"/>
  <c r="AE2922" i="1"/>
  <c r="AE2923" i="1"/>
  <c r="AE2924" i="1"/>
  <c r="AE2925" i="1"/>
  <c r="AE2926" i="1"/>
  <c r="AE2927" i="1"/>
  <c r="AE2928" i="1"/>
  <c r="AE2929" i="1"/>
  <c r="AE2930" i="1"/>
  <c r="AE2931" i="1"/>
  <c r="AE2932" i="1"/>
  <c r="AE2933" i="1"/>
  <c r="AE2934" i="1"/>
  <c r="AE2935" i="1"/>
  <c r="AE2936" i="1"/>
  <c r="AE2937" i="1"/>
  <c r="AE2938" i="1"/>
  <c r="AE2939" i="1"/>
  <c r="AE2940" i="1"/>
  <c r="AE2941" i="1"/>
  <c r="AE2942" i="1"/>
  <c r="AE2943" i="1"/>
  <c r="AE2944" i="1"/>
  <c r="AE2945" i="1"/>
  <c r="AE2946" i="1"/>
  <c r="AE2947" i="1"/>
  <c r="AE2948" i="1"/>
  <c r="AE2949" i="1"/>
  <c r="AE2950" i="1"/>
  <c r="AE2951" i="1"/>
  <c r="AE2952" i="1"/>
  <c r="AE2953" i="1"/>
  <c r="AE2954" i="1"/>
  <c r="AE2955" i="1"/>
  <c r="AE2956" i="1"/>
  <c r="AE2957" i="1"/>
  <c r="AE2958" i="1"/>
  <c r="AE2959" i="1"/>
  <c r="AE2960" i="1"/>
  <c r="AE2961" i="1"/>
  <c r="AE2962" i="1"/>
  <c r="AE2963" i="1"/>
  <c r="AE2964" i="1"/>
  <c r="AE2965" i="1"/>
  <c r="AE2966" i="1"/>
  <c r="AE2967" i="1"/>
  <c r="AE2968" i="1"/>
  <c r="AE2969" i="1"/>
  <c r="AE2970" i="1"/>
  <c r="AE2971" i="1"/>
  <c r="AE2972" i="1"/>
  <c r="AE2973" i="1"/>
  <c r="AE2974" i="1"/>
  <c r="AE2975" i="1"/>
  <c r="AE2976" i="1"/>
  <c r="AE2977" i="1"/>
  <c r="AE2978" i="1"/>
  <c r="AE2979" i="1"/>
  <c r="AE2980" i="1"/>
  <c r="AE2981" i="1"/>
  <c r="AE2982" i="1"/>
  <c r="AE2983" i="1"/>
  <c r="AE2984" i="1"/>
  <c r="AE2985" i="1"/>
  <c r="AE2986" i="1"/>
  <c r="AE2987" i="1"/>
  <c r="AE2988" i="1"/>
  <c r="AE2989" i="1"/>
  <c r="AE2990" i="1"/>
  <c r="AE2991" i="1"/>
  <c r="AE2992" i="1"/>
  <c r="AE2993" i="1"/>
  <c r="AE2994" i="1"/>
  <c r="AE2995" i="1"/>
  <c r="AE2996" i="1"/>
  <c r="AE2997" i="1"/>
  <c r="AE2998" i="1"/>
  <c r="AE2999" i="1"/>
  <c r="AE3000" i="1"/>
  <c r="AE3001" i="1"/>
  <c r="AE3002" i="1"/>
  <c r="AE3003" i="1"/>
  <c r="AE3004" i="1"/>
  <c r="AE3005" i="1"/>
  <c r="AE3006" i="1"/>
  <c r="AE3007" i="1"/>
  <c r="AE3008" i="1"/>
  <c r="AE3009" i="1"/>
  <c r="AE3010" i="1"/>
  <c r="AE3011" i="1"/>
  <c r="AE3012" i="1"/>
  <c r="AE3013" i="1"/>
  <c r="AE3014" i="1"/>
  <c r="AE3015" i="1"/>
  <c r="AE3016" i="1"/>
  <c r="AE3017" i="1"/>
  <c r="AE3018" i="1"/>
  <c r="AE3019" i="1"/>
  <c r="AE3020" i="1"/>
  <c r="AE3021" i="1"/>
  <c r="AE3022" i="1"/>
  <c r="AE3023" i="1"/>
  <c r="AE3024" i="1"/>
  <c r="AE3025" i="1"/>
  <c r="AE3026" i="1"/>
  <c r="AE3027" i="1"/>
  <c r="AE3028" i="1"/>
  <c r="AE3029" i="1"/>
  <c r="AE3030" i="1"/>
  <c r="AE3031" i="1"/>
  <c r="AE3032" i="1"/>
  <c r="AE3033" i="1"/>
  <c r="AE3034" i="1"/>
  <c r="AE3035" i="1"/>
  <c r="AE3036" i="1"/>
  <c r="AE3037" i="1"/>
  <c r="AE3038" i="1"/>
  <c r="AE3039" i="1"/>
  <c r="AE3040" i="1"/>
  <c r="AE3041" i="1"/>
  <c r="AE3042" i="1"/>
  <c r="AE3043" i="1"/>
  <c r="AE3044" i="1"/>
  <c r="AE3045" i="1"/>
  <c r="AE3046" i="1"/>
  <c r="AE3047" i="1"/>
  <c r="AE3048" i="1"/>
  <c r="AE3049" i="1"/>
  <c r="AE3050" i="1"/>
  <c r="AE3051" i="1"/>
  <c r="AE3052" i="1"/>
  <c r="AE3053" i="1"/>
  <c r="AE3054" i="1"/>
  <c r="AE3055" i="1"/>
  <c r="AE3056" i="1"/>
  <c r="AE3057" i="1"/>
  <c r="AE3058" i="1"/>
  <c r="AE3059" i="1"/>
  <c r="AE3060" i="1"/>
  <c r="AE3061" i="1"/>
  <c r="AE3062" i="1"/>
  <c r="AE3063" i="1"/>
  <c r="AE3064" i="1"/>
  <c r="AE3065" i="1"/>
  <c r="AE3066" i="1"/>
  <c r="AE3067" i="1"/>
  <c r="AE3068" i="1"/>
  <c r="AE3069" i="1"/>
  <c r="AE3070" i="1"/>
  <c r="AE3071" i="1"/>
  <c r="AE3072" i="1"/>
  <c r="AE3073" i="1"/>
  <c r="AE3074" i="1"/>
  <c r="AE3075" i="1"/>
  <c r="AE3076" i="1"/>
  <c r="AE3077" i="1"/>
  <c r="AE3078" i="1"/>
  <c r="AE3079" i="1"/>
  <c r="AE3080" i="1"/>
  <c r="AE3081" i="1"/>
  <c r="AE3082" i="1"/>
  <c r="AE3083" i="1"/>
  <c r="AE3084" i="1"/>
  <c r="AE3085" i="1"/>
  <c r="AE3086" i="1"/>
  <c r="AE3087" i="1"/>
  <c r="AE3088" i="1"/>
  <c r="AE3089" i="1"/>
  <c r="AE3090" i="1"/>
  <c r="AE3091" i="1"/>
  <c r="AE3092" i="1"/>
  <c r="AE3093" i="1"/>
  <c r="AE3094" i="1"/>
  <c r="AE3095" i="1"/>
  <c r="AE3096" i="1"/>
  <c r="AE3097" i="1"/>
  <c r="AE3098" i="1"/>
  <c r="AE3099" i="1"/>
  <c r="AE3100" i="1"/>
  <c r="AE3101" i="1"/>
  <c r="AE3102" i="1"/>
  <c r="AE3103" i="1"/>
  <c r="AE3104" i="1"/>
  <c r="AE3105" i="1"/>
  <c r="AE3106" i="1"/>
  <c r="AE3107" i="1"/>
  <c r="AE3108" i="1"/>
  <c r="AE3109" i="1"/>
  <c r="AE3110" i="1"/>
  <c r="AE3111" i="1"/>
  <c r="AE3112" i="1"/>
  <c r="AE3113" i="1"/>
  <c r="AE3114" i="1"/>
  <c r="AE3115" i="1"/>
  <c r="AE3116" i="1"/>
  <c r="AE3117" i="1"/>
  <c r="AE3118" i="1"/>
  <c r="AE3119" i="1"/>
  <c r="AE3120" i="1"/>
  <c r="AE3121" i="1"/>
  <c r="AE3122" i="1"/>
  <c r="AE3123" i="1"/>
  <c r="AE3124" i="1"/>
  <c r="AE3125" i="1"/>
  <c r="AE3126" i="1"/>
  <c r="AE3127" i="1"/>
  <c r="AE3128" i="1"/>
  <c r="AE3129" i="1"/>
  <c r="AE3130" i="1"/>
  <c r="AE3131" i="1"/>
  <c r="AE3132" i="1"/>
  <c r="AE3133" i="1"/>
  <c r="AE3134" i="1"/>
  <c r="AE3135" i="1"/>
  <c r="AE3136" i="1"/>
  <c r="AE3137" i="1"/>
  <c r="AE3138" i="1"/>
  <c r="AE3139" i="1"/>
  <c r="AE3140" i="1"/>
  <c r="AE3141" i="1"/>
  <c r="AE3142" i="1"/>
  <c r="AE3143" i="1"/>
  <c r="AE3144" i="1"/>
  <c r="AE3145" i="1"/>
  <c r="AE3146" i="1"/>
  <c r="AE3147" i="1"/>
  <c r="AE3148" i="1"/>
  <c r="AE3149" i="1"/>
  <c r="AE3150" i="1"/>
  <c r="AE3151" i="1"/>
  <c r="AE3152" i="1"/>
  <c r="AE3153" i="1"/>
  <c r="AE3154" i="1"/>
  <c r="AE3155" i="1"/>
  <c r="AE3156" i="1"/>
  <c r="AE3157" i="1"/>
  <c r="AE3158" i="1"/>
  <c r="AE3159" i="1"/>
  <c r="AE3160" i="1"/>
  <c r="AE3161" i="1"/>
  <c r="AE3162" i="1"/>
  <c r="AE3163" i="1"/>
  <c r="AE3164" i="1"/>
  <c r="AE3165" i="1"/>
  <c r="AE3166" i="1"/>
  <c r="AE3167" i="1"/>
  <c r="AE3168" i="1"/>
  <c r="AE3169" i="1"/>
  <c r="AE3170" i="1"/>
  <c r="AE3171" i="1"/>
  <c r="AE3172" i="1"/>
  <c r="AE3173" i="1"/>
  <c r="AE3174" i="1"/>
  <c r="AE3175" i="1"/>
  <c r="AE3176" i="1"/>
  <c r="AE3177" i="1"/>
  <c r="AE3178" i="1"/>
  <c r="AE3179" i="1"/>
  <c r="AE3180" i="1"/>
  <c r="AE3181" i="1"/>
  <c r="AC2980" i="1" l="1"/>
  <c r="AC2740" i="1"/>
  <c r="AC2728" i="1"/>
  <c r="AC2704" i="1"/>
  <c r="AC2482" i="1"/>
  <c r="AC2444" i="1"/>
  <c r="AC2423" i="1"/>
  <c r="AC2375" i="1"/>
  <c r="AC2325" i="1"/>
  <c r="AC2289" i="1"/>
  <c r="AC2000" i="1"/>
  <c r="AC1928" i="1"/>
  <c r="AC1856" i="1"/>
  <c r="AC1784" i="1"/>
  <c r="AC1661" i="1"/>
  <c r="AC1373" i="1"/>
  <c r="AC1085" i="1"/>
  <c r="AC676" i="1"/>
  <c r="AC808" i="1"/>
  <c r="AC149" i="1"/>
  <c r="AC473" i="1"/>
  <c r="AC593" i="1"/>
  <c r="AC102" i="1"/>
  <c r="AC222" i="1"/>
  <c r="AC546" i="1"/>
  <c r="AC678" i="1"/>
  <c r="AC810" i="1"/>
  <c r="AC954" i="1"/>
  <c r="AC31" i="1"/>
  <c r="AC631" i="1"/>
  <c r="AC296" i="1"/>
  <c r="AC452" i="1"/>
  <c r="AC668" i="1"/>
  <c r="AC704" i="1"/>
  <c r="AC21" i="1"/>
  <c r="AC33" i="1"/>
  <c r="AC117" i="1"/>
  <c r="AC129" i="1"/>
  <c r="AC441" i="1"/>
  <c r="AC669" i="1"/>
  <c r="AC933" i="1"/>
  <c r="AC957" i="1"/>
  <c r="AC1017" i="1"/>
  <c r="AC262" i="1"/>
  <c r="AC298" i="1"/>
  <c r="AC322" i="1"/>
  <c r="AC526" i="1"/>
  <c r="AC766" i="1"/>
  <c r="AC143" i="1"/>
  <c r="AC155" i="1"/>
  <c r="AC803" i="1"/>
  <c r="AC947" i="1"/>
  <c r="AC384" i="1"/>
  <c r="AC504" i="1"/>
  <c r="AC660" i="1"/>
  <c r="AC720" i="1"/>
  <c r="AC924" i="1"/>
  <c r="AC960" i="1"/>
  <c r="AC996" i="1"/>
  <c r="AC14" i="1"/>
  <c r="AC338" i="1"/>
  <c r="AC458" i="1"/>
  <c r="AC578" i="1"/>
  <c r="AC662" i="1"/>
  <c r="AC686" i="1"/>
  <c r="AC758" i="1"/>
  <c r="AC806" i="1"/>
  <c r="AC914" i="1"/>
  <c r="AC926" i="1"/>
  <c r="AC958" i="1"/>
  <c r="AC1158" i="1"/>
  <c r="AC1458" i="1"/>
  <c r="AC1518" i="1"/>
  <c r="AC385" i="1"/>
  <c r="AC1231" i="1"/>
  <c r="AC99" i="1"/>
  <c r="AC387" i="1"/>
  <c r="AC1568" i="1"/>
  <c r="AC1065" i="1"/>
  <c r="AC1605" i="1"/>
  <c r="AC1114" i="1"/>
  <c r="AC1594" i="1"/>
  <c r="AC769" i="1"/>
  <c r="AC946" i="1"/>
  <c r="AC985" i="1"/>
  <c r="AC1139" i="1"/>
  <c r="AC1367" i="1"/>
  <c r="AC1068" i="1"/>
  <c r="AC1248" i="1"/>
  <c r="AC1356" i="1"/>
  <c r="AC1548" i="1"/>
  <c r="AC773" i="1"/>
  <c r="AC1453" i="1"/>
  <c r="AC1657" i="1"/>
  <c r="AC805" i="1"/>
  <c r="AC951" i="1"/>
  <c r="AC1190" i="1"/>
  <c r="AC1346" i="1"/>
  <c r="AC1574" i="1"/>
  <c r="AC1694" i="1"/>
  <c r="AC809" i="1"/>
  <c r="AC2242" i="1"/>
  <c r="AC2278" i="1"/>
  <c r="AC2338" i="1"/>
  <c r="AC663" i="1"/>
  <c r="AC811" i="1"/>
  <c r="AC1097" i="1"/>
  <c r="AC2279" i="1"/>
  <c r="AC701" i="1"/>
  <c r="AC1006" i="1"/>
  <c r="AC2232" i="1"/>
  <c r="AC2280" i="1"/>
  <c r="AC2292" i="1"/>
  <c r="AC1348" i="1"/>
  <c r="AC1933" i="1"/>
  <c r="AC2173" i="1"/>
  <c r="AC2269" i="1"/>
  <c r="AC2281" i="1"/>
  <c r="AC2485" i="1"/>
  <c r="AC934" i="1"/>
  <c r="AC1009" i="1"/>
  <c r="AC1749" i="1"/>
  <c r="AC1790" i="1"/>
  <c r="AC1874" i="1"/>
  <c r="AC1898" i="1"/>
  <c r="AC2138" i="1"/>
  <c r="AC2186" i="1"/>
  <c r="AC2270" i="1"/>
  <c r="AC2318" i="1"/>
  <c r="AC2486" i="1"/>
  <c r="AC953" i="1"/>
  <c r="AC1455" i="1"/>
  <c r="AC1551" i="1"/>
  <c r="AC1710" i="1"/>
  <c r="AC2019" i="1"/>
  <c r="AC2091" i="1"/>
  <c r="AC2151" i="1"/>
  <c r="AC2283" i="1"/>
  <c r="AC2307" i="1"/>
  <c r="AC2427" i="1"/>
  <c r="AC955" i="1"/>
  <c r="AC1792" i="1"/>
  <c r="AC1828" i="1"/>
  <c r="AC1793" i="1"/>
  <c r="AC1817" i="1"/>
  <c r="AC1973" i="1"/>
  <c r="AC2273" i="1"/>
  <c r="AC1736" i="1"/>
  <c r="AC1794" i="1"/>
  <c r="AC2166" i="1"/>
  <c r="AC2274" i="1"/>
  <c r="AC2322" i="1"/>
  <c r="AC1795" i="1"/>
  <c r="AC2967" i="1"/>
  <c r="AC2811" i="1"/>
  <c r="AC2799" i="1"/>
  <c r="AC2787" i="1"/>
  <c r="AC2775" i="1"/>
  <c r="AC2715" i="1"/>
  <c r="AC2667" i="1"/>
  <c r="AC2643" i="1"/>
  <c r="AC2595" i="1"/>
  <c r="AC2547" i="1"/>
  <c r="AC2535" i="1"/>
  <c r="AC2496" i="1"/>
  <c r="AC2443" i="1"/>
  <c r="AC2373" i="1"/>
  <c r="AC2349" i="1"/>
  <c r="AC2252" i="1"/>
  <c r="AC2205" i="1"/>
  <c r="AC2109" i="1"/>
  <c r="AC2061" i="1"/>
  <c r="AC1989" i="1"/>
  <c r="AC1917" i="1"/>
  <c r="AC1773" i="1"/>
  <c r="AC1623" i="1"/>
  <c r="AC1335" i="1"/>
  <c r="AC1047" i="1"/>
  <c r="AC3015" i="1"/>
  <c r="AC424" i="1"/>
  <c r="AC496" i="1"/>
  <c r="AC628" i="1"/>
  <c r="AC952" i="1"/>
  <c r="AC77" i="1"/>
  <c r="AC269" i="1"/>
  <c r="AC497" i="1"/>
  <c r="AC617" i="1"/>
  <c r="AC162" i="1"/>
  <c r="AC294" i="1"/>
  <c r="AC738" i="1"/>
  <c r="AC834" i="1"/>
  <c r="AC882" i="1"/>
  <c r="AC487" i="1"/>
  <c r="AC92" i="1"/>
  <c r="AC200" i="1"/>
  <c r="AC476" i="1"/>
  <c r="AC285" i="1"/>
  <c r="AC309" i="1"/>
  <c r="AC717" i="1"/>
  <c r="AC765" i="1"/>
  <c r="AC873" i="1"/>
  <c r="AC921" i="1"/>
  <c r="AC34" i="1"/>
  <c r="AC238" i="1"/>
  <c r="AC274" i="1"/>
  <c r="AC370" i="1"/>
  <c r="AC382" i="1"/>
  <c r="AC83" i="1"/>
  <c r="AC215" i="1"/>
  <c r="AC275" i="1"/>
  <c r="AC443" i="1"/>
  <c r="AC479" i="1"/>
  <c r="AC876" i="1"/>
  <c r="AC290" i="1"/>
  <c r="AC590" i="1"/>
  <c r="AC878" i="1"/>
  <c r="AC751" i="1"/>
  <c r="AC867" i="1"/>
  <c r="AC1711" i="1"/>
  <c r="AC723" i="1"/>
  <c r="AC845" i="1"/>
  <c r="AC893" i="1"/>
  <c r="AC1160" i="1"/>
  <c r="AC1280" i="1"/>
  <c r="AC1316" i="1"/>
  <c r="AC1376" i="1"/>
  <c r="AC1448" i="1"/>
  <c r="AC963" i="1"/>
  <c r="AC1040" i="1"/>
  <c r="AC1053" i="1"/>
  <c r="AC1437" i="1"/>
  <c r="AC1473" i="1"/>
  <c r="AC1545" i="1"/>
  <c r="AC1569" i="1"/>
  <c r="AC495" i="1"/>
  <c r="AC872" i="1"/>
  <c r="AC1270" i="1"/>
  <c r="AC1402" i="1"/>
  <c r="AC1462" i="1"/>
  <c r="AC1690" i="1"/>
  <c r="AC577" i="1"/>
  <c r="AC1211" i="1"/>
  <c r="AC1271" i="1"/>
  <c r="AC1343" i="1"/>
  <c r="AC1391" i="1"/>
  <c r="AC1595" i="1"/>
  <c r="AC1703" i="1"/>
  <c r="AC829" i="1"/>
  <c r="AC967" i="1"/>
  <c r="AC1104" i="1"/>
  <c r="AC1116" i="1"/>
  <c r="AC1584" i="1"/>
  <c r="AC1608" i="1"/>
  <c r="AC205" i="1"/>
  <c r="AC802" i="1"/>
  <c r="AC968" i="1"/>
  <c r="AC1153" i="1"/>
  <c r="AC1201" i="1"/>
  <c r="AC1429" i="1"/>
  <c r="AC1609" i="1"/>
  <c r="AC1154" i="1"/>
  <c r="AC1478" i="1"/>
  <c r="AC1670" i="1"/>
  <c r="AC1834" i="1"/>
  <c r="AC1990" i="1"/>
  <c r="AC2002" i="1"/>
  <c r="AC2014" i="1"/>
  <c r="AC2026" i="1"/>
  <c r="AC2122" i="1"/>
  <c r="AC2146" i="1"/>
  <c r="AC2206" i="1"/>
  <c r="AC2302" i="1"/>
  <c r="AC1907" i="1"/>
  <c r="AC1991" i="1"/>
  <c r="AC2003" i="1"/>
  <c r="AC2015" i="1"/>
  <c r="AC2075" i="1"/>
  <c r="AC2183" i="1"/>
  <c r="AC1203" i="1"/>
  <c r="AC1848" i="1"/>
  <c r="AC1896" i="1"/>
  <c r="AC1992" i="1"/>
  <c r="AC2004" i="1"/>
  <c r="AC2076" i="1"/>
  <c r="AC2136" i="1"/>
  <c r="AC2244" i="1"/>
  <c r="AC459" i="1"/>
  <c r="AC1677" i="1"/>
  <c r="AC1837" i="1"/>
  <c r="AC1993" i="1"/>
  <c r="AC2149" i="1"/>
  <c r="AC2221" i="1"/>
  <c r="AC1397" i="1"/>
  <c r="AC1445" i="1"/>
  <c r="AC1994" i="1"/>
  <c r="AC2006" i="1"/>
  <c r="AC2342" i="1"/>
  <c r="AC1071" i="1"/>
  <c r="AC1647" i="1"/>
  <c r="AC1732" i="1"/>
  <c r="AC1815" i="1"/>
  <c r="AC1923" i="1"/>
  <c r="AC1995" i="1"/>
  <c r="AC2007" i="1"/>
  <c r="AC2043" i="1"/>
  <c r="AC2163" i="1"/>
  <c r="AC2295" i="1"/>
  <c r="AC1648" i="1"/>
  <c r="AC1852" i="1"/>
  <c r="AC2008" i="1"/>
  <c r="AC956" i="1"/>
  <c r="AC1997" i="1"/>
  <c r="AC2009" i="1"/>
  <c r="AC2165" i="1"/>
  <c r="AC2213" i="1"/>
  <c r="AC1179" i="1"/>
  <c r="AC1986" i="1"/>
  <c r="AC1998" i="1"/>
  <c r="AC2010" i="1"/>
  <c r="AC2130" i="1"/>
  <c r="AC1420" i="1"/>
  <c r="AC1660" i="1"/>
  <c r="AC1807" i="1"/>
  <c r="AC1915" i="1"/>
  <c r="AC1987" i="1"/>
  <c r="AC1999" i="1"/>
  <c r="AC2011" i="1"/>
  <c r="AC124" i="1"/>
  <c r="AC148" i="1"/>
  <c r="AC196" i="1"/>
  <c r="AC208" i="1"/>
  <c r="AC244" i="1"/>
  <c r="AC460" i="1"/>
  <c r="AC544" i="1"/>
  <c r="AC724" i="1"/>
  <c r="AC17" i="1"/>
  <c r="AC173" i="1"/>
  <c r="AC521" i="1"/>
  <c r="AC569" i="1"/>
  <c r="AC150" i="1"/>
  <c r="AC174" i="1"/>
  <c r="AC282" i="1"/>
  <c r="AC1002" i="1"/>
  <c r="AC151" i="1"/>
  <c r="AC367" i="1"/>
  <c r="AC607" i="1"/>
  <c r="AC368" i="1"/>
  <c r="AC488" i="1"/>
  <c r="AC548" i="1"/>
  <c r="AC632" i="1"/>
  <c r="AC141" i="1"/>
  <c r="AC153" i="1"/>
  <c r="AC177" i="1"/>
  <c r="AC189" i="1"/>
  <c r="AC861" i="1"/>
  <c r="AC82" i="1"/>
  <c r="AC106" i="1"/>
  <c r="AC154" i="1"/>
  <c r="AC550" i="1"/>
  <c r="AC35" i="1"/>
  <c r="AC179" i="1"/>
  <c r="AC227" i="1"/>
  <c r="AC144" i="1"/>
  <c r="AC168" i="1"/>
  <c r="AC180" i="1"/>
  <c r="AC252" i="1"/>
  <c r="AC324" i="1"/>
  <c r="AC600" i="1"/>
  <c r="AC900" i="1"/>
  <c r="AC1008" i="1"/>
  <c r="AC158" i="1"/>
  <c r="AC170" i="1"/>
  <c r="AC182" i="1"/>
  <c r="AC194" i="1"/>
  <c r="AC518" i="1"/>
  <c r="AC566" i="1"/>
  <c r="AC1230" i="1"/>
  <c r="AC1290" i="1"/>
  <c r="AC25" i="1"/>
  <c r="AC169" i="1"/>
  <c r="AC787" i="1"/>
  <c r="AC1038" i="1"/>
  <c r="AC1519" i="1"/>
  <c r="AC1579" i="1"/>
  <c r="AC1591" i="1"/>
  <c r="AC1663" i="1"/>
  <c r="AC27" i="1"/>
  <c r="AC243" i="1"/>
  <c r="AC627" i="1"/>
  <c r="AC759" i="1"/>
  <c r="AC1064" i="1"/>
  <c r="AC1076" i="1"/>
  <c r="AC1136" i="1"/>
  <c r="AC1208" i="1"/>
  <c r="AC1340" i="1"/>
  <c r="AC1652" i="1"/>
  <c r="AC565" i="1"/>
  <c r="AC1161" i="1"/>
  <c r="AC1317" i="1"/>
  <c r="AC1341" i="1"/>
  <c r="AC183" i="1"/>
  <c r="AC896" i="1"/>
  <c r="AC982" i="1"/>
  <c r="AC1354" i="1"/>
  <c r="AC1630" i="1"/>
  <c r="AC1654" i="1"/>
  <c r="AC1762" i="1"/>
  <c r="AC874" i="1"/>
  <c r="AC965" i="1"/>
  <c r="AC1283" i="1"/>
  <c r="AC1499" i="1"/>
  <c r="AC1583" i="1"/>
  <c r="AC123" i="1"/>
  <c r="AC195" i="1"/>
  <c r="AC689" i="1"/>
  <c r="AC1018" i="1"/>
  <c r="AC1056" i="1"/>
  <c r="AC1236" i="1"/>
  <c r="AC1404" i="1"/>
  <c r="AC1440" i="1"/>
  <c r="AC1620" i="1"/>
  <c r="AC1644" i="1"/>
  <c r="AC61" i="1"/>
  <c r="AC987" i="1"/>
  <c r="AC1393" i="1"/>
  <c r="AC651" i="1"/>
  <c r="AC929" i="1"/>
  <c r="AC1094" i="1"/>
  <c r="AC1274" i="1"/>
  <c r="AC1562" i="1"/>
  <c r="AC1706" i="1"/>
  <c r="AC1432" i="1"/>
  <c r="AC1528" i="1"/>
  <c r="AC1700" i="1"/>
  <c r="AC1930" i="1"/>
  <c r="AC1966" i="1"/>
  <c r="AC1529" i="1"/>
  <c r="AC1967" i="1"/>
  <c r="AC2087" i="1"/>
  <c r="AC2123" i="1"/>
  <c r="AC2303" i="1"/>
  <c r="AC457" i="1"/>
  <c r="AC1587" i="1"/>
  <c r="AC1884" i="1"/>
  <c r="AC2124" i="1"/>
  <c r="AC145" i="1"/>
  <c r="AC709" i="1"/>
  <c r="AC1748" i="1"/>
  <c r="AC1813" i="1"/>
  <c r="AC1909" i="1"/>
  <c r="AC2089" i="1"/>
  <c r="AC2125" i="1"/>
  <c r="AC2329" i="1"/>
  <c r="AC2449" i="1"/>
  <c r="AC147" i="1"/>
  <c r="AC1814" i="1"/>
  <c r="AC1946" i="1"/>
  <c r="AC2090" i="1"/>
  <c r="AC2114" i="1"/>
  <c r="AC2126" i="1"/>
  <c r="AC2450" i="1"/>
  <c r="AC157" i="1"/>
  <c r="AC1215" i="1"/>
  <c r="AC1503" i="1"/>
  <c r="AC1839" i="1"/>
  <c r="AC2055" i="1"/>
  <c r="AC2127" i="1"/>
  <c r="AC2451" i="1"/>
  <c r="AC1733" i="1"/>
  <c r="AC1948" i="1"/>
  <c r="AC1984" i="1"/>
  <c r="AC2128" i="1"/>
  <c r="AC2164" i="1"/>
  <c r="AC1361" i="1"/>
  <c r="AC1949" i="1"/>
  <c r="AC1563" i="1"/>
  <c r="AC1782" i="1"/>
  <c r="AC1902" i="1"/>
  <c r="AC1974" i="1"/>
  <c r="AC2022" i="1"/>
  <c r="AC2034" i="1"/>
  <c r="AC2070" i="1"/>
  <c r="AC1564" i="1"/>
  <c r="AC1843" i="1"/>
  <c r="AC1951" i="1"/>
  <c r="AC3170" i="1"/>
  <c r="AC3074" i="1"/>
  <c r="AC3062" i="1"/>
  <c r="AC3026" i="1"/>
  <c r="AC3014" i="1"/>
  <c r="AC3002" i="1"/>
  <c r="AC2966" i="1"/>
  <c r="AC2954" i="1"/>
  <c r="AC2942" i="1"/>
  <c r="AC2930" i="1"/>
  <c r="AC2918" i="1"/>
  <c r="AC2906" i="1"/>
  <c r="AC2894" i="1"/>
  <c r="AC2882" i="1"/>
  <c r="AC2858" i="1"/>
  <c r="AC2846" i="1"/>
  <c r="AC2834" i="1"/>
  <c r="AC2822" i="1"/>
  <c r="AC2810" i="1"/>
  <c r="AC2798" i="1"/>
  <c r="AC2786" i="1"/>
  <c r="AC2774" i="1"/>
  <c r="AC2762" i="1"/>
  <c r="AC2750" i="1"/>
  <c r="AC2726" i="1"/>
  <c r="AC2714" i="1"/>
  <c r="AC2702" i="1"/>
  <c r="AC2690" i="1"/>
  <c r="AC2678" i="1"/>
  <c r="AC2666" i="1"/>
  <c r="AC2654" i="1"/>
  <c r="AC2642" i="1"/>
  <c r="AC2630" i="1"/>
  <c r="AC2618" i="1"/>
  <c r="AC2606" i="1"/>
  <c r="AC2594" i="1"/>
  <c r="AC2582" i="1"/>
  <c r="AC2570" i="1"/>
  <c r="AC2558" i="1"/>
  <c r="AC2546" i="1"/>
  <c r="AC2534" i="1"/>
  <c r="AC2522" i="1"/>
  <c r="AC2509" i="1"/>
  <c r="AC2495" i="1"/>
  <c r="AC2480" i="1"/>
  <c r="AC2460" i="1"/>
  <c r="AC2441" i="1"/>
  <c r="AC2420" i="1"/>
  <c r="AC2396" i="1"/>
  <c r="AC2372" i="1"/>
  <c r="AC2348" i="1"/>
  <c r="AC2323" i="1"/>
  <c r="AC2287" i="1"/>
  <c r="AC2251" i="1"/>
  <c r="AC2204" i="1"/>
  <c r="AC2156" i="1"/>
  <c r="AC2108" i="1"/>
  <c r="AC2060" i="1"/>
  <c r="AC1988" i="1"/>
  <c r="AC1916" i="1"/>
  <c r="AC1844" i="1"/>
  <c r="AC1772" i="1"/>
  <c r="AC1613" i="1"/>
  <c r="AC1325" i="1"/>
  <c r="AC256" i="1"/>
  <c r="AC712" i="1"/>
  <c r="AC257" i="1"/>
  <c r="AC389" i="1"/>
  <c r="AC306" i="1"/>
  <c r="AC474" i="1"/>
  <c r="AC547" i="1"/>
  <c r="AC608" i="1"/>
  <c r="AC681" i="1"/>
  <c r="AC849" i="1"/>
  <c r="AC454" i="1"/>
  <c r="AC466" i="1"/>
  <c r="AC239" i="1"/>
  <c r="AC455" i="1"/>
  <c r="AC599" i="1"/>
  <c r="AC254" i="1"/>
  <c r="AC614" i="1"/>
  <c r="AC615" i="1"/>
  <c r="AC841" i="1"/>
  <c r="AC1254" i="1"/>
  <c r="AC1326" i="1"/>
  <c r="AC891" i="1"/>
  <c r="AC1099" i="1"/>
  <c r="AC1507" i="1"/>
  <c r="AC1615" i="1"/>
  <c r="AC962" i="1"/>
  <c r="AC1364" i="1"/>
  <c r="AC1484" i="1"/>
  <c r="AC1592" i="1"/>
  <c r="AC1209" i="1"/>
  <c r="AC1245" i="1"/>
  <c r="AC1329" i="1"/>
  <c r="AC1485" i="1"/>
  <c r="AC1497" i="1"/>
  <c r="AC255" i="1"/>
  <c r="AC1246" i="1"/>
  <c r="AC1318" i="1"/>
  <c r="AC1486" i="1"/>
  <c r="AC1702" i="1"/>
  <c r="AC1726" i="1"/>
  <c r="AC49" i="1"/>
  <c r="AC265" i="1"/>
  <c r="AC1452" i="1"/>
  <c r="AC1488" i="1"/>
  <c r="AC1333" i="1"/>
  <c r="AC1730" i="1"/>
  <c r="AC2254" i="1"/>
  <c r="AC1725" i="1"/>
  <c r="AC932" i="1"/>
  <c r="AC1897" i="1"/>
  <c r="AC2029" i="1"/>
  <c r="AC2054" i="1"/>
  <c r="AC2247" i="1"/>
  <c r="AC1853" i="1"/>
  <c r="AC2393" i="1"/>
  <c r="AC1695" i="1"/>
  <c r="AC1806" i="1"/>
  <c r="AC2394" i="1"/>
  <c r="AC1612" i="1"/>
  <c r="AC1696" i="1"/>
  <c r="AC40" i="1"/>
  <c r="AC292" i="1"/>
  <c r="AC5" i="1"/>
  <c r="AC449" i="1"/>
  <c r="AC512" i="1"/>
  <c r="AC764" i="1"/>
  <c r="AC502" i="1"/>
  <c r="AC482" i="1"/>
  <c r="AC1170" i="1"/>
  <c r="AC1171" i="1"/>
  <c r="AC1243" i="1"/>
  <c r="AC1100" i="1"/>
  <c r="AC1172" i="1"/>
  <c r="AC1328" i="1"/>
  <c r="AC1162" i="1"/>
  <c r="AC1174" i="1"/>
  <c r="AC1498" i="1"/>
  <c r="AC1510" i="1"/>
  <c r="AC1163" i="1"/>
  <c r="AC1175" i="1"/>
  <c r="AC1295" i="1"/>
  <c r="AC1727" i="1"/>
  <c r="AC1164" i="1"/>
  <c r="AC1176" i="1"/>
  <c r="AC1512" i="1"/>
  <c r="AC1716" i="1"/>
  <c r="AC277" i="1"/>
  <c r="AC1165" i="1"/>
  <c r="AC1513" i="1"/>
  <c r="AC1166" i="1"/>
  <c r="AC1178" i="1"/>
  <c r="AC1298" i="1"/>
  <c r="AC1418" i="1"/>
  <c r="AC1673" i="1"/>
  <c r="AC1157" i="1"/>
  <c r="AC1167" i="1"/>
  <c r="AC1851" i="1"/>
  <c r="AC1168" i="1"/>
  <c r="AC1169" i="1"/>
  <c r="AC2297" i="1"/>
  <c r="AC1890" i="1"/>
  <c r="AC2298" i="1"/>
  <c r="AC1516" i="1"/>
  <c r="AC568" i="1"/>
  <c r="AC748" i="1"/>
  <c r="AC341" i="1"/>
  <c r="AC18" i="1"/>
  <c r="AC114" i="1"/>
  <c r="AC930" i="1"/>
  <c r="AC667" i="1"/>
  <c r="AC104" i="1"/>
  <c r="AC140" i="1"/>
  <c r="AC152" i="1"/>
  <c r="AC536" i="1"/>
  <c r="AC81" i="1"/>
  <c r="AC477" i="1"/>
  <c r="AC501" i="1"/>
  <c r="AC621" i="1"/>
  <c r="AC22" i="1"/>
  <c r="AC130" i="1"/>
  <c r="AC47" i="1"/>
  <c r="AC491" i="1"/>
  <c r="AC36" i="1"/>
  <c r="AC156" i="1"/>
  <c r="AC228" i="1"/>
  <c r="AC134" i="1"/>
  <c r="AC1434" i="1"/>
  <c r="AC1530" i="1"/>
  <c r="AC1267" i="1"/>
  <c r="AC483" i="1"/>
  <c r="AC1352" i="1"/>
  <c r="AC629" i="1"/>
  <c r="AC725" i="1"/>
  <c r="AC567" i="1"/>
  <c r="AC1378" i="1"/>
  <c r="AC1307" i="1"/>
  <c r="AC1656" i="1"/>
  <c r="AC133" i="1"/>
  <c r="AC1477" i="1"/>
  <c r="AC207" i="1"/>
  <c r="AC1442" i="1"/>
  <c r="AC1550" i="1"/>
  <c r="AC1918" i="1"/>
  <c r="AC1481" i="1"/>
  <c r="AC1955" i="1"/>
  <c r="AC1979" i="1"/>
  <c r="AC2195" i="1"/>
  <c r="AC2197" i="1"/>
  <c r="AC1850" i="1"/>
  <c r="AC1767" i="1"/>
  <c r="AC747" i="1"/>
  <c r="AC2056" i="1"/>
  <c r="AC1769" i="1"/>
  <c r="AC2309" i="1"/>
  <c r="AC1323" i="1"/>
  <c r="AC3181" i="1"/>
  <c r="AC3169" i="1"/>
  <c r="AC3157" i="1"/>
  <c r="AC3145" i="1"/>
  <c r="AC3133" i="1"/>
  <c r="AC3121" i="1"/>
  <c r="AC3109" i="1"/>
  <c r="AC3097" i="1"/>
  <c r="AC3085" i="1"/>
  <c r="AC3073" i="1"/>
  <c r="AC3061" i="1"/>
  <c r="AC3049" i="1"/>
  <c r="AC3037" i="1"/>
  <c r="AC3025" i="1"/>
  <c r="AC3013" i="1"/>
  <c r="AC3001" i="1"/>
  <c r="AC2989" i="1"/>
  <c r="AC2977" i="1"/>
  <c r="AC2965" i="1"/>
  <c r="AC2953" i="1"/>
  <c r="AC2929" i="1"/>
  <c r="AC2917" i="1"/>
  <c r="AC2905" i="1"/>
  <c r="AC2893" i="1"/>
  <c r="AC2881" i="1"/>
  <c r="AC2869" i="1"/>
  <c r="AC2857" i="1"/>
  <c r="AC2845" i="1"/>
  <c r="AC2833" i="1"/>
  <c r="AC2821" i="1"/>
  <c r="AC2809" i="1"/>
  <c r="AC2797" i="1"/>
  <c r="AC2785" i="1"/>
  <c r="AC2773" i="1"/>
  <c r="AC2761" i="1"/>
  <c r="AC2749" i="1"/>
  <c r="AC2737" i="1"/>
  <c r="AC2725" i="1"/>
  <c r="AC2713" i="1"/>
  <c r="AC2701" i="1"/>
  <c r="AC2689" i="1"/>
  <c r="AC2677" i="1"/>
  <c r="AC2665" i="1"/>
  <c r="AC2653" i="1"/>
  <c r="AC2641" i="1"/>
  <c r="AC2629" i="1"/>
  <c r="AC2617" i="1"/>
  <c r="AC2605" i="1"/>
  <c r="AC2593" i="1"/>
  <c r="AC2581" i="1"/>
  <c r="AC2569" i="1"/>
  <c r="AC2557" i="1"/>
  <c r="AC2545" i="1"/>
  <c r="AC2533" i="1"/>
  <c r="AC2521" i="1"/>
  <c r="AC2508" i="1"/>
  <c r="AC2494" i="1"/>
  <c r="AC2479" i="1"/>
  <c r="AC2459" i="1"/>
  <c r="AC2440" i="1"/>
  <c r="AC2419" i="1"/>
  <c r="AC2395" i="1"/>
  <c r="AC2371" i="1"/>
  <c r="AC2347" i="1"/>
  <c r="AC2320" i="1"/>
  <c r="AC2248" i="1"/>
  <c r="AC2203" i="1"/>
  <c r="AC2155" i="1"/>
  <c r="AC2107" i="1"/>
  <c r="AC2049" i="1"/>
  <c r="AC1977" i="1"/>
  <c r="AC1905" i="1"/>
  <c r="AC1833" i="1"/>
  <c r="AC1759" i="1"/>
  <c r="AC1575" i="1"/>
  <c r="AC1287" i="1"/>
  <c r="AC989" i="1"/>
  <c r="AC3087" i="1"/>
  <c r="AC100" i="1"/>
  <c r="AC304" i="1"/>
  <c r="AC580" i="1"/>
  <c r="AC281" i="1"/>
  <c r="AC305" i="1"/>
  <c r="AC317" i="1"/>
  <c r="AC126" i="1"/>
  <c r="AC138" i="1"/>
  <c r="AC594" i="1"/>
  <c r="AC702" i="1"/>
  <c r="AC978" i="1"/>
  <c r="AC583" i="1"/>
  <c r="AC824" i="1"/>
  <c r="AC202" i="1"/>
  <c r="AC250" i="1"/>
  <c r="AC551" i="1"/>
  <c r="AC827" i="1"/>
  <c r="AC276" i="1"/>
  <c r="AC744" i="1"/>
  <c r="AC816" i="1"/>
  <c r="AC218" i="1"/>
  <c r="AC302" i="1"/>
  <c r="AC830" i="1"/>
  <c r="AC303" i="1"/>
  <c r="AC976" i="1"/>
  <c r="AC843" i="1"/>
  <c r="AC915" i="1"/>
  <c r="AC977" i="1"/>
  <c r="AC979" i="1"/>
  <c r="AC677" i="1"/>
  <c r="AC980" i="1"/>
  <c r="AC1185" i="1"/>
  <c r="AC1090" i="1"/>
  <c r="AC1738" i="1"/>
  <c r="AC1030" i="1"/>
  <c r="AC1439" i="1"/>
  <c r="AC51" i="1"/>
  <c r="AC339" i="1"/>
  <c r="AC1441" i="1"/>
  <c r="AC1489" i="1"/>
  <c r="AC1454" i="1"/>
  <c r="AC1490" i="1"/>
  <c r="AC1622" i="1"/>
  <c r="AC1858" i="1"/>
  <c r="AC2218" i="1"/>
  <c r="AC2266" i="1"/>
  <c r="AC2386" i="1"/>
  <c r="AC1811" i="1"/>
  <c r="AC1847" i="1"/>
  <c r="AC1395" i="1"/>
  <c r="AC1885" i="1"/>
  <c r="AC2005" i="1"/>
  <c r="AC1982" i="1"/>
  <c r="AC1983" i="1"/>
  <c r="AC2211" i="1"/>
  <c r="AC2403" i="1"/>
  <c r="AC1753" i="1"/>
  <c r="AC1985" i="1"/>
  <c r="AC973" i="1"/>
  <c r="AC974" i="1"/>
  <c r="AC1737" i="1"/>
  <c r="AC1783" i="1"/>
  <c r="AC4" i="1"/>
  <c r="AC868" i="1"/>
  <c r="AC293" i="1"/>
  <c r="AC533" i="1"/>
  <c r="AC545" i="1"/>
  <c r="AC42" i="1"/>
  <c r="AC714" i="1"/>
  <c r="AC726" i="1"/>
  <c r="AC750" i="1"/>
  <c r="AC966" i="1"/>
  <c r="AC67" i="1"/>
  <c r="AC199" i="1"/>
  <c r="AC319" i="1"/>
  <c r="AC463" i="1"/>
  <c r="AC320" i="1"/>
  <c r="AC464" i="1"/>
  <c r="AC560" i="1"/>
  <c r="AC993" i="1"/>
  <c r="AC142" i="1"/>
  <c r="AC442" i="1"/>
  <c r="AC587" i="1"/>
  <c r="AC671" i="1"/>
  <c r="AC767" i="1"/>
  <c r="AC216" i="1"/>
  <c r="AC456" i="1"/>
  <c r="AC828" i="1"/>
  <c r="AC26" i="1"/>
  <c r="AC146" i="1"/>
  <c r="AC266" i="1"/>
  <c r="AC770" i="1"/>
  <c r="AC1206" i="1"/>
  <c r="AC1650" i="1"/>
  <c r="AC721" i="1"/>
  <c r="AC1135" i="1"/>
  <c r="AC1675" i="1"/>
  <c r="AC1688" i="1"/>
  <c r="AC1137" i="1"/>
  <c r="AC39" i="1"/>
  <c r="AC1342" i="1"/>
  <c r="AC1390" i="1"/>
  <c r="AC579" i="1"/>
  <c r="AC1536" i="1"/>
  <c r="AC1740" i="1"/>
  <c r="AC1561" i="1"/>
  <c r="AC1106" i="1"/>
  <c r="AC1142" i="1"/>
  <c r="AC1610" i="1"/>
  <c r="AC1336" i="1"/>
  <c r="AC1786" i="1"/>
  <c r="AC1810" i="1"/>
  <c r="AC1724" i="1"/>
  <c r="AC2219" i="1"/>
  <c r="AC1491" i="1"/>
  <c r="AC2256" i="1"/>
  <c r="AC1588" i="1"/>
  <c r="AC1729" i="1"/>
  <c r="AC1873" i="1"/>
  <c r="AC2101" i="1"/>
  <c r="AC2389" i="1"/>
  <c r="AC2150" i="1"/>
  <c r="AC2174" i="1"/>
  <c r="AC2510" i="1"/>
  <c r="AC1911" i="1"/>
  <c r="AC217" i="1"/>
  <c r="AC1912" i="1"/>
  <c r="AC862" i="1"/>
  <c r="AC1217" i="1"/>
  <c r="AC1505" i="1"/>
  <c r="AC2021" i="1"/>
  <c r="AC2261" i="1"/>
  <c r="AC2285" i="1"/>
  <c r="AC2405" i="1"/>
  <c r="AC1180" i="1"/>
  <c r="AC1771" i="1"/>
  <c r="AC3180" i="1"/>
  <c r="AC3168" i="1"/>
  <c r="AC3156" i="1"/>
  <c r="AC3144" i="1"/>
  <c r="AC3132" i="1"/>
  <c r="AC3120" i="1"/>
  <c r="AC3108" i="1"/>
  <c r="AC3096" i="1"/>
  <c r="AC3084" i="1"/>
  <c r="AC3072" i="1"/>
  <c r="AC3060" i="1"/>
  <c r="AC3048" i="1"/>
  <c r="AC3036" i="1"/>
  <c r="AC3024" i="1"/>
  <c r="AC3012" i="1"/>
  <c r="AC3000" i="1"/>
  <c r="AC2988" i="1"/>
  <c r="AC2976" i="1"/>
  <c r="AC2964" i="1"/>
  <c r="AC2952" i="1"/>
  <c r="AC2940" i="1"/>
  <c r="AC2928" i="1"/>
  <c r="AC2916" i="1"/>
  <c r="AC2904" i="1"/>
  <c r="AC2892" i="1"/>
  <c r="AC2880" i="1"/>
  <c r="AC2868" i="1"/>
  <c r="AC2856" i="1"/>
  <c r="AC2844" i="1"/>
  <c r="AC2832" i="1"/>
  <c r="AC2820" i="1"/>
  <c r="AC2808" i="1"/>
  <c r="AC2796" i="1"/>
  <c r="AC2784" i="1"/>
  <c r="AC2772" i="1"/>
  <c r="AC2760" i="1"/>
  <c r="AC2748" i="1"/>
  <c r="AC2736" i="1"/>
  <c r="AC2724" i="1"/>
  <c r="AC2712" i="1"/>
  <c r="AC2700" i="1"/>
  <c r="AC2688" i="1"/>
  <c r="AC2676" i="1"/>
  <c r="AC2664" i="1"/>
  <c r="AC2652" i="1"/>
  <c r="AC2640" i="1"/>
  <c r="AC2628" i="1"/>
  <c r="AC2616" i="1"/>
  <c r="AC2604" i="1"/>
  <c r="AC2592" i="1"/>
  <c r="AC2580" i="1"/>
  <c r="AC2568" i="1"/>
  <c r="AC2556" i="1"/>
  <c r="AC2544" i="1"/>
  <c r="AC2532" i="1"/>
  <c r="AC2520" i="1"/>
  <c r="AC2507" i="1"/>
  <c r="AC2493" i="1"/>
  <c r="AC2477" i="1"/>
  <c r="AC2457" i="1"/>
  <c r="AC2436" i="1"/>
  <c r="AC2416" i="1"/>
  <c r="AC2392" i="1"/>
  <c r="AC2368" i="1"/>
  <c r="AC2344" i="1"/>
  <c r="AC2313" i="1"/>
  <c r="AC2277" i="1"/>
  <c r="AC2145" i="1"/>
  <c r="AC2097" i="1"/>
  <c r="AC2048" i="1"/>
  <c r="AC1904" i="1"/>
  <c r="AC1832" i="1"/>
  <c r="AC1758" i="1"/>
  <c r="AC1565" i="1"/>
  <c r="AC1277" i="1"/>
  <c r="AC975" i="1"/>
  <c r="AC484" i="1"/>
  <c r="AC832" i="1"/>
  <c r="AC581" i="1"/>
  <c r="AC30" i="1"/>
  <c r="AC498" i="1"/>
  <c r="AC91" i="1"/>
  <c r="AC235" i="1"/>
  <c r="AC655" i="1"/>
  <c r="AC524" i="1"/>
  <c r="AC656" i="1"/>
  <c r="AC740" i="1"/>
  <c r="AC201" i="1"/>
  <c r="AC537" i="1"/>
  <c r="AC1029" i="1"/>
  <c r="AC118" i="1"/>
  <c r="AC358" i="1"/>
  <c r="AC478" i="1"/>
  <c r="AC670" i="1"/>
  <c r="AC119" i="1"/>
  <c r="AC131" i="1"/>
  <c r="AC815" i="1"/>
  <c r="AC863" i="1"/>
  <c r="AC875" i="1"/>
  <c r="AC983" i="1"/>
  <c r="AC120" i="1"/>
  <c r="AC204" i="1"/>
  <c r="AC240" i="1"/>
  <c r="AC480" i="1"/>
  <c r="AC636" i="1"/>
  <c r="AC756" i="1"/>
  <c r="AC122" i="1"/>
  <c r="AC422" i="1"/>
  <c r="AC674" i="1"/>
  <c r="AC794" i="1"/>
  <c r="AC665" i="1"/>
  <c r="AC1266" i="1"/>
  <c r="AC1278" i="1"/>
  <c r="AC1386" i="1"/>
  <c r="AC1506" i="1"/>
  <c r="AC673" i="1"/>
  <c r="AC1603" i="1"/>
  <c r="AC315" i="1"/>
  <c r="AC997" i="1"/>
  <c r="AC1268" i="1"/>
  <c r="AC1304" i="1"/>
  <c r="AC1388" i="1"/>
  <c r="AC1508" i="1"/>
  <c r="AC37" i="1"/>
  <c r="AC421" i="1"/>
  <c r="AC871" i="1"/>
  <c r="AC1149" i="1"/>
  <c r="AC1509" i="1"/>
  <c r="AC1078" i="1"/>
  <c r="AC1534" i="1"/>
  <c r="AC1678" i="1"/>
  <c r="AC121" i="1"/>
  <c r="AC1259" i="1"/>
  <c r="AC1427" i="1"/>
  <c r="AC1511" i="1"/>
  <c r="AC831" i="1"/>
  <c r="AC1003" i="1"/>
  <c r="AC1177" i="1"/>
  <c r="AC1537" i="1"/>
  <c r="AC1705" i="1"/>
  <c r="AC739" i="1"/>
  <c r="AC833" i="1"/>
  <c r="AC1514" i="1"/>
  <c r="AC661" i="1"/>
  <c r="AC1384" i="1"/>
  <c r="AC2098" i="1"/>
  <c r="AC2110" i="1"/>
  <c r="AC2314" i="1"/>
  <c r="AC1145" i="1"/>
  <c r="AC1385" i="1"/>
  <c r="AC2051" i="1"/>
  <c r="AC2207" i="1"/>
  <c r="AC1155" i="1"/>
  <c r="AC1764" i="1"/>
  <c r="AC1252" i="1"/>
  <c r="AC1540" i="1"/>
  <c r="AC1789" i="1"/>
  <c r="AC2185" i="1"/>
  <c r="AC1205" i="1"/>
  <c r="AC2078" i="1"/>
  <c r="AC1119" i="1"/>
  <c r="AC1034" i="1"/>
  <c r="AC1275" i="1"/>
  <c r="AC1515" i="1"/>
  <c r="AC2442" i="1"/>
  <c r="AC781" i="1"/>
  <c r="AC520" i="1"/>
  <c r="AC604" i="1"/>
  <c r="AC425" i="1"/>
  <c r="AC509" i="1"/>
  <c r="AC246" i="1"/>
  <c r="AC342" i="1"/>
  <c r="AC366" i="1"/>
  <c r="AC486" i="1"/>
  <c r="AC510" i="1"/>
  <c r="AC582" i="1"/>
  <c r="AC211" i="1"/>
  <c r="AC271" i="1"/>
  <c r="AC283" i="1"/>
  <c r="AC511" i="1"/>
  <c r="AC703" i="1"/>
  <c r="AC236" i="1"/>
  <c r="AC680" i="1"/>
  <c r="AC165" i="1"/>
  <c r="AC273" i="1"/>
  <c r="AC705" i="1"/>
  <c r="AC741" i="1"/>
  <c r="AC226" i="1"/>
  <c r="AC622" i="1"/>
  <c r="AC718" i="1"/>
  <c r="AC72" i="1"/>
  <c r="AC588" i="1"/>
  <c r="AC732" i="1"/>
  <c r="AC864" i="1"/>
  <c r="AC854" i="1"/>
  <c r="AC1037" i="1"/>
  <c r="AC1098" i="1"/>
  <c r="AC1182" i="1"/>
  <c r="AC1374" i="1"/>
  <c r="AC1662" i="1"/>
  <c r="AC1686" i="1"/>
  <c r="AC1075" i="1"/>
  <c r="AC1351" i="1"/>
  <c r="AC1687" i="1"/>
  <c r="AC1747" i="1"/>
  <c r="AC790" i="1"/>
  <c r="AC1125" i="1"/>
  <c r="AC1581" i="1"/>
  <c r="AC1629" i="1"/>
  <c r="AC1126" i="1"/>
  <c r="AC1366" i="1"/>
  <c r="AC1115" i="1"/>
  <c r="AC1199" i="1"/>
  <c r="AC1319" i="1"/>
  <c r="AC1619" i="1"/>
  <c r="AC735" i="1"/>
  <c r="AC799" i="1"/>
  <c r="AC1128" i="1"/>
  <c r="AC1596" i="1"/>
  <c r="AC649" i="1"/>
  <c r="AC1237" i="1"/>
  <c r="AC1525" i="1"/>
  <c r="AC1597" i="1"/>
  <c r="AC1681" i="1"/>
  <c r="AC63" i="1"/>
  <c r="AC447" i="1"/>
  <c r="AC1082" i="1"/>
  <c r="AC1238" i="1"/>
  <c r="AC1262" i="1"/>
  <c r="AC1466" i="1"/>
  <c r="AC1682" i="1"/>
  <c r="AC1240" i="1"/>
  <c r="AC1954" i="1"/>
  <c r="AC1241" i="1"/>
  <c r="AC1823" i="1"/>
  <c r="AC1859" i="1"/>
  <c r="AC2147" i="1"/>
  <c r="AC1347" i="1"/>
  <c r="AC1872" i="1"/>
  <c r="AC1956" i="1"/>
  <c r="AC2088" i="1"/>
  <c r="AC2113" i="1"/>
  <c r="AC2137" i="1"/>
  <c r="AC1683" i="1"/>
  <c r="AC529" i="1"/>
  <c r="AC1021" i="1"/>
  <c r="AC1959" i="1"/>
  <c r="AC2331" i="1"/>
  <c r="AC1552" i="1"/>
  <c r="AC1685" i="1"/>
  <c r="AC1960" i="1"/>
  <c r="AC1972" i="1"/>
  <c r="AC2080" i="1"/>
  <c r="AC2140" i="1"/>
  <c r="AC749" i="1"/>
  <c r="AC1961" i="1"/>
  <c r="AC2381" i="1"/>
  <c r="AC1083" i="1"/>
  <c r="AC1962" i="1"/>
  <c r="AC1963" i="1"/>
  <c r="AC16" i="1"/>
  <c r="AC532" i="1"/>
  <c r="AC856" i="1"/>
  <c r="AC41" i="1"/>
  <c r="AC125" i="1"/>
  <c r="AC90" i="1"/>
  <c r="AC270" i="1"/>
  <c r="AC522" i="1"/>
  <c r="AC558" i="1"/>
  <c r="AC618" i="1"/>
  <c r="AC630" i="1"/>
  <c r="AC654" i="1"/>
  <c r="AC822" i="1"/>
  <c r="AC19" i="1"/>
  <c r="AC105" i="1"/>
  <c r="AC393" i="1"/>
  <c r="AC561" i="1"/>
  <c r="AC573" i="1"/>
  <c r="AC789" i="1"/>
  <c r="AC1041" i="1"/>
  <c r="AC58" i="1"/>
  <c r="AC286" i="1"/>
  <c r="AC394" i="1"/>
  <c r="AC574" i="1"/>
  <c r="AC658" i="1"/>
  <c r="AC730" i="1"/>
  <c r="AC299" i="1"/>
  <c r="AC395" i="1"/>
  <c r="AC539" i="1"/>
  <c r="AC659" i="1"/>
  <c r="AC683" i="1"/>
  <c r="AC923" i="1"/>
  <c r="AC935" i="1"/>
  <c r="AC84" i="1"/>
  <c r="AC396" i="1"/>
  <c r="AC444" i="1"/>
  <c r="AC492" i="1"/>
  <c r="AC564" i="1"/>
  <c r="AC672" i="1"/>
  <c r="AC902" i="1"/>
  <c r="AC1638" i="1"/>
  <c r="AC1111" i="1"/>
  <c r="AC1195" i="1"/>
  <c r="AC1387" i="1"/>
  <c r="AC1399" i="1"/>
  <c r="AC1435" i="1"/>
  <c r="AC1567" i="1"/>
  <c r="AC555" i="1"/>
  <c r="AC1124" i="1"/>
  <c r="AC1412" i="1"/>
  <c r="AC1460" i="1"/>
  <c r="AC1640" i="1"/>
  <c r="AC761" i="1"/>
  <c r="AC1173" i="1"/>
  <c r="AC1281" i="1"/>
  <c r="AC1401" i="1"/>
  <c r="AC1461" i="1"/>
  <c r="AC423" i="1"/>
  <c r="AC727" i="1"/>
  <c r="AC1438" i="1"/>
  <c r="AC1606" i="1"/>
  <c r="AC1127" i="1"/>
  <c r="AC1487" i="1"/>
  <c r="AC1751" i="1"/>
  <c r="AC986" i="1"/>
  <c r="AC1260" i="1"/>
  <c r="AC1308" i="1"/>
  <c r="AC445" i="1"/>
  <c r="AC589" i="1"/>
  <c r="AC855" i="1"/>
  <c r="AC1032" i="1"/>
  <c r="AC1549" i="1"/>
  <c r="AC1585" i="1"/>
  <c r="AC857" i="1"/>
  <c r="AC1250" i="1"/>
  <c r="AC908" i="1"/>
  <c r="AC2194" i="1"/>
  <c r="AC2446" i="1"/>
  <c r="AC2315" i="1"/>
  <c r="AC1707" i="1"/>
  <c r="AC2148" i="1"/>
  <c r="AC2196" i="1"/>
  <c r="AC2220" i="1"/>
  <c r="AC2268" i="1"/>
  <c r="AC1396" i="1"/>
  <c r="AC2077" i="1"/>
  <c r="AC1061" i="1"/>
  <c r="AC1826" i="1"/>
  <c r="AC2162" i="1"/>
  <c r="AC2198" i="1"/>
  <c r="AC1779" i="1"/>
  <c r="AC1863" i="1"/>
  <c r="AC2199" i="1"/>
  <c r="AC1768" i="1"/>
  <c r="AC1780" i="1"/>
  <c r="AC2152" i="1"/>
  <c r="AC2176" i="1"/>
  <c r="AC2200" i="1"/>
  <c r="AC2212" i="1"/>
  <c r="AC1121" i="1"/>
  <c r="AC1877" i="1"/>
  <c r="AC1901" i="1"/>
  <c r="AC2117" i="1"/>
  <c r="AC2201" i="1"/>
  <c r="AC1131" i="1"/>
  <c r="AC1659" i="1"/>
  <c r="AC2202" i="1"/>
  <c r="AC2262" i="1"/>
  <c r="AC2286" i="1"/>
  <c r="AC603" i="1"/>
  <c r="AC1867" i="1"/>
  <c r="AC1975" i="1"/>
  <c r="AC2023" i="1"/>
  <c r="AC3167" i="1"/>
  <c r="AC3155" i="1"/>
  <c r="AC3143" i="1"/>
  <c r="AC3131" i="1"/>
  <c r="AC3119" i="1"/>
  <c r="AC3107" i="1"/>
  <c r="AC3095" i="1"/>
  <c r="AC3083" i="1"/>
  <c r="AC3071" i="1"/>
  <c r="AC3059" i="1"/>
  <c r="AC3047" i="1"/>
  <c r="AC3035" i="1"/>
  <c r="AC3023" i="1"/>
  <c r="AC3011" i="1"/>
  <c r="AC2999" i="1"/>
  <c r="AC2987" i="1"/>
  <c r="AC2975" i="1"/>
  <c r="AC2963" i="1"/>
  <c r="AC2951" i="1"/>
  <c r="AC2939" i="1"/>
  <c r="AC2927" i="1"/>
  <c r="AC2915" i="1"/>
  <c r="AC2903" i="1"/>
  <c r="AC2891" i="1"/>
  <c r="AC2879" i="1"/>
  <c r="AC2867" i="1"/>
  <c r="AC2855" i="1"/>
  <c r="AC2843" i="1"/>
  <c r="AC2831" i="1"/>
  <c r="AC2819" i="1"/>
  <c r="AC2807" i="1"/>
  <c r="AC2795" i="1"/>
  <c r="AC2783" i="1"/>
  <c r="AC2771" i="1"/>
  <c r="AC2759" i="1"/>
  <c r="AC2747" i="1"/>
  <c r="AC2735" i="1"/>
  <c r="AC2723" i="1"/>
  <c r="AC2711" i="1"/>
  <c r="AC2699" i="1"/>
  <c r="AC2687" i="1"/>
  <c r="AC2675" i="1"/>
  <c r="AC2663" i="1"/>
  <c r="AC2651" i="1"/>
  <c r="AC2639" i="1"/>
  <c r="AC2627" i="1"/>
  <c r="AC2615" i="1"/>
  <c r="AC2603" i="1"/>
  <c r="AC2591" i="1"/>
  <c r="AC2579" i="1"/>
  <c r="AC2555" i="1"/>
  <c r="AC2543" i="1"/>
  <c r="AC2531" i="1"/>
  <c r="AC2519" i="1"/>
  <c r="AC2506" i="1"/>
  <c r="AC2492" i="1"/>
  <c r="AC2476" i="1"/>
  <c r="AC2456" i="1"/>
  <c r="AC2435" i="1"/>
  <c r="AC2412" i="1"/>
  <c r="AC2388" i="1"/>
  <c r="AC2364" i="1"/>
  <c r="AC2340" i="1"/>
  <c r="AC2312" i="1"/>
  <c r="AC2276" i="1"/>
  <c r="AC2240" i="1"/>
  <c r="AC2192" i="1"/>
  <c r="AC2144" i="1"/>
  <c r="AC2096" i="1"/>
  <c r="AC2037" i="1"/>
  <c r="AC1965" i="1"/>
  <c r="AC1893" i="1"/>
  <c r="AC1821" i="1"/>
  <c r="AC1743" i="1"/>
  <c r="AC1527" i="1"/>
  <c r="AC1239" i="1"/>
  <c r="AC907" i="1"/>
  <c r="AC736" i="1"/>
  <c r="AC89" i="1"/>
  <c r="AC258" i="1"/>
  <c r="AC942" i="1"/>
  <c r="AC7" i="1"/>
  <c r="AC43" i="1"/>
  <c r="AC79" i="1"/>
  <c r="AC259" i="1"/>
  <c r="AC343" i="1"/>
  <c r="AC619" i="1"/>
  <c r="AC679" i="1"/>
  <c r="AC691" i="1"/>
  <c r="AC620" i="1"/>
  <c r="AC692" i="1"/>
  <c r="AC237" i="1"/>
  <c r="AC693" i="1"/>
  <c r="AC1005" i="1"/>
  <c r="AC598" i="1"/>
  <c r="AC694" i="1"/>
  <c r="AC23" i="1"/>
  <c r="AC167" i="1"/>
  <c r="AC323" i="1"/>
  <c r="AC731" i="1"/>
  <c r="AC108" i="1"/>
  <c r="AC432" i="1"/>
  <c r="AC696" i="1"/>
  <c r="AC840" i="1"/>
  <c r="AC314" i="1"/>
  <c r="AC937" i="1"/>
  <c r="AC1302" i="1"/>
  <c r="AC1398" i="1"/>
  <c r="AC939" i="1"/>
  <c r="AC941" i="1"/>
  <c r="AC1196" i="1"/>
  <c r="AC109" i="1"/>
  <c r="AC943" i="1"/>
  <c r="AC1233" i="1"/>
  <c r="AC1305" i="1"/>
  <c r="AC1449" i="1"/>
  <c r="AC1593" i="1"/>
  <c r="AC763" i="1"/>
  <c r="AC944" i="1"/>
  <c r="AC1138" i="1"/>
  <c r="AC1642" i="1"/>
  <c r="AC433" i="1"/>
  <c r="AC687" i="1"/>
  <c r="AC797" i="1"/>
  <c r="AC1679" i="1"/>
  <c r="AC1739" i="1"/>
  <c r="AC435" i="1"/>
  <c r="AC771" i="1"/>
  <c r="AC1368" i="1"/>
  <c r="AC1476" i="1"/>
  <c r="AC1680" i="1"/>
  <c r="AC697" i="1"/>
  <c r="AC737" i="1"/>
  <c r="AC1057" i="1"/>
  <c r="AC591" i="1"/>
  <c r="AC1058" i="1"/>
  <c r="AC1598" i="1"/>
  <c r="AC1742" i="1"/>
  <c r="AC1906" i="1"/>
  <c r="AC2062" i="1"/>
  <c r="AC2111" i="1"/>
  <c r="AC1059" i="1"/>
  <c r="AC1968" i="1"/>
  <c r="AC2184" i="1"/>
  <c r="AC2161" i="1"/>
  <c r="AC469" i="1"/>
  <c r="AC1970" i="1"/>
  <c r="AC2438" i="1"/>
  <c r="AC1684" i="1"/>
  <c r="AC2223" i="1"/>
  <c r="AC2343" i="1"/>
  <c r="AC1216" i="1"/>
  <c r="AC1840" i="1"/>
  <c r="AC1900" i="1"/>
  <c r="AC1755" i="1"/>
  <c r="AC1781" i="1"/>
  <c r="AC1865" i="1"/>
  <c r="AC1889" i="1"/>
  <c r="AC1913" i="1"/>
  <c r="AC1035" i="1"/>
  <c r="AC1084" i="1"/>
  <c r="AC3178" i="1"/>
  <c r="AC3166" i="1"/>
  <c r="AC3154" i="1"/>
  <c r="AC3142" i="1"/>
  <c r="AC3130" i="1"/>
  <c r="AC3118" i="1"/>
  <c r="AC3106" i="1"/>
  <c r="AC3094" i="1"/>
  <c r="AC3082" i="1"/>
  <c r="AC3070" i="1"/>
  <c r="AC3058" i="1"/>
  <c r="AC3046" i="1"/>
  <c r="AC3034" i="1"/>
  <c r="AC3022" i="1"/>
  <c r="AC3010" i="1"/>
  <c r="AC2998" i="1"/>
  <c r="AC2986" i="1"/>
  <c r="AC2974" i="1"/>
  <c r="AC2962" i="1"/>
  <c r="AC2950" i="1"/>
  <c r="AC2938" i="1"/>
  <c r="AC2926" i="1"/>
  <c r="AC2914" i="1"/>
  <c r="AC2902" i="1"/>
  <c r="AC2890" i="1"/>
  <c r="AC2878" i="1"/>
  <c r="AC2866" i="1"/>
  <c r="AC2854" i="1"/>
  <c r="AC2842" i="1"/>
  <c r="AC2830" i="1"/>
  <c r="AC2818" i="1"/>
  <c r="AC2806" i="1"/>
  <c r="AC2794" i="1"/>
  <c r="AC2782" i="1"/>
  <c r="AC2770" i="1"/>
  <c r="AC2758" i="1"/>
  <c r="AC2746" i="1"/>
  <c r="AC2734" i="1"/>
  <c r="AC2722" i="1"/>
  <c r="AC2710" i="1"/>
  <c r="AC2698" i="1"/>
  <c r="AC2686" i="1"/>
  <c r="AC2674" i="1"/>
  <c r="AC2662" i="1"/>
  <c r="AC2650" i="1"/>
  <c r="AC2638" i="1"/>
  <c r="AC2626" i="1"/>
  <c r="AC2614" i="1"/>
  <c r="AC2602" i="1"/>
  <c r="AC2590" i="1"/>
  <c r="AC2578" i="1"/>
  <c r="AC2566" i="1"/>
  <c r="AC2554" i="1"/>
  <c r="AC2542" i="1"/>
  <c r="AC2530" i="1"/>
  <c r="AC2518" i="1"/>
  <c r="AC2505" i="1"/>
  <c r="AC2491" i="1"/>
  <c r="AC2472" i="1"/>
  <c r="AC2455" i="1"/>
  <c r="AC2433" i="1"/>
  <c r="AC2411" i="1"/>
  <c r="AC2387" i="1"/>
  <c r="AC2363" i="1"/>
  <c r="AC2339" i="1"/>
  <c r="AC2311" i="1"/>
  <c r="AC2275" i="1"/>
  <c r="AC2239" i="1"/>
  <c r="AC2191" i="1"/>
  <c r="AC2143" i="1"/>
  <c r="AC2095" i="1"/>
  <c r="AC2036" i="1"/>
  <c r="AC1964" i="1"/>
  <c r="AC1892" i="1"/>
  <c r="AC1820" i="1"/>
  <c r="AC1741" i="1"/>
  <c r="AC1517" i="1"/>
  <c r="AC1229" i="1"/>
  <c r="AC886" i="1"/>
  <c r="AC3177" i="1"/>
  <c r="AC3165" i="1"/>
  <c r="AC3153" i="1"/>
  <c r="AC3141" i="1"/>
  <c r="AC3129" i="1"/>
  <c r="AC3117" i="1"/>
  <c r="AC3105" i="1"/>
  <c r="AC3093" i="1"/>
  <c r="AC3081" i="1"/>
  <c r="AC3069" i="1"/>
  <c r="AC3057" i="1"/>
  <c r="AC3045" i="1"/>
  <c r="AC3033" i="1"/>
  <c r="AC3021" i="1"/>
  <c r="AC3009" i="1"/>
  <c r="AC2997" i="1"/>
  <c r="AC2985" i="1"/>
  <c r="AC2973" i="1"/>
  <c r="AC2961" i="1"/>
  <c r="AC2949" i="1"/>
  <c r="AC2937" i="1"/>
  <c r="AC2925" i="1"/>
  <c r="AC2913" i="1"/>
  <c r="AC2901" i="1"/>
  <c r="AC2889" i="1"/>
  <c r="AC2877" i="1"/>
  <c r="AC2865" i="1"/>
  <c r="AC2853" i="1"/>
  <c r="AC2841" i="1"/>
  <c r="AC2829" i="1"/>
  <c r="AC2817" i="1"/>
  <c r="AC2805" i="1"/>
  <c r="AC2793" i="1"/>
  <c r="AC2781" i="1"/>
  <c r="AC2769" i="1"/>
  <c r="AC2757" i="1"/>
  <c r="AC2745" i="1"/>
  <c r="AC2733" i="1"/>
  <c r="AC2721" i="1"/>
  <c r="AC2709" i="1"/>
  <c r="AC2697" i="1"/>
  <c r="AC2685" i="1"/>
  <c r="AC2673" i="1"/>
  <c r="AC2661" i="1"/>
  <c r="AC2649" i="1"/>
  <c r="AC2637" i="1"/>
  <c r="AC2625" i="1"/>
  <c r="AC2613" i="1"/>
  <c r="AC2601" i="1"/>
  <c r="AC2589" i="1"/>
  <c r="AC2577" i="1"/>
  <c r="AC2565" i="1"/>
  <c r="AC2553" i="1"/>
  <c r="AC2541" i="1"/>
  <c r="AC2529" i="1"/>
  <c r="AC2517" i="1"/>
  <c r="AC2504" i="1"/>
  <c r="AC2489" i="1"/>
  <c r="AC2471" i="1"/>
  <c r="AC2453" i="1"/>
  <c r="AC2432" i="1"/>
  <c r="AC2409" i="1"/>
  <c r="AC2385" i="1"/>
  <c r="AC2361" i="1"/>
  <c r="AC2337" i="1"/>
  <c r="AC2308" i="1"/>
  <c r="AC2272" i="1"/>
  <c r="AC2229" i="1"/>
  <c r="AC2181" i="1"/>
  <c r="AC2133" i="1"/>
  <c r="AC2085" i="1"/>
  <c r="AC2025" i="1"/>
  <c r="AC1881" i="1"/>
  <c r="AC1809" i="1"/>
  <c r="AC1479" i="1"/>
  <c r="AC1191" i="1"/>
  <c r="AC807" i="1"/>
  <c r="AC52" i="1"/>
  <c r="AC280" i="1"/>
  <c r="AC328" i="1"/>
  <c r="AC364" i="1"/>
  <c r="AC376" i="1"/>
  <c r="AC436" i="1"/>
  <c r="AC508" i="1"/>
  <c r="AC760" i="1"/>
  <c r="AC892" i="1"/>
  <c r="AC65" i="1"/>
  <c r="AC161" i="1"/>
  <c r="AC329" i="1"/>
  <c r="AC365" i="1"/>
  <c r="AC54" i="1"/>
  <c r="AC210" i="1"/>
  <c r="AC330" i="1"/>
  <c r="AC450" i="1"/>
  <c r="AC774" i="1"/>
  <c r="AC798" i="1"/>
  <c r="AC55" i="1"/>
  <c r="AC103" i="1"/>
  <c r="AC247" i="1"/>
  <c r="AC331" i="1"/>
  <c r="AC439" i="1"/>
  <c r="AC535" i="1"/>
  <c r="AC571" i="1"/>
  <c r="AC715" i="1"/>
  <c r="AC8" i="1"/>
  <c r="AC32" i="1"/>
  <c r="AC164" i="1"/>
  <c r="AC332" i="1"/>
  <c r="AC428" i="1"/>
  <c r="AC500" i="1"/>
  <c r="AC572" i="1"/>
  <c r="AC584" i="1"/>
  <c r="AC716" i="1"/>
  <c r="AC728" i="1"/>
  <c r="AC776" i="1"/>
  <c r="AC800" i="1"/>
  <c r="AC9" i="1"/>
  <c r="AC213" i="1"/>
  <c r="AC333" i="1"/>
  <c r="AC345" i="1"/>
  <c r="AC429" i="1"/>
  <c r="AC597" i="1"/>
  <c r="AC729" i="1"/>
  <c r="AC801" i="1"/>
  <c r="AC813" i="1"/>
  <c r="AC837" i="1"/>
  <c r="AC10" i="1"/>
  <c r="AC70" i="1"/>
  <c r="AC94" i="1"/>
  <c r="AC346" i="1"/>
  <c r="AC430" i="1"/>
  <c r="AC514" i="1"/>
  <c r="AC586" i="1"/>
  <c r="AC11" i="1"/>
  <c r="AC71" i="1"/>
  <c r="AC95" i="1"/>
  <c r="AC287" i="1"/>
  <c r="AC347" i="1"/>
  <c r="AC527" i="1"/>
  <c r="AC635" i="1"/>
  <c r="AC695" i="1"/>
  <c r="AC755" i="1"/>
  <c r="AC839" i="1"/>
  <c r="AC851" i="1"/>
  <c r="AC899" i="1"/>
  <c r="AC911" i="1"/>
  <c r="AC12" i="1"/>
  <c r="AC96" i="1"/>
  <c r="AC360" i="1"/>
  <c r="AC612" i="1"/>
  <c r="AC780" i="1"/>
  <c r="AC792" i="1"/>
  <c r="AC852" i="1"/>
  <c r="AC912" i="1"/>
  <c r="AC13" i="1"/>
  <c r="AC38" i="1"/>
  <c r="AC74" i="1"/>
  <c r="AC230" i="1"/>
  <c r="AC326" i="1"/>
  <c r="AC362" i="1"/>
  <c r="AC374" i="1"/>
  <c r="AC434" i="1"/>
  <c r="AC530" i="1"/>
  <c r="AC650" i="1"/>
  <c r="AC698" i="1"/>
  <c r="AC818" i="1"/>
  <c r="AC866" i="1"/>
  <c r="AC15" i="1"/>
  <c r="AC785" i="1"/>
  <c r="AC913" i="1"/>
  <c r="AC1024" i="1"/>
  <c r="AC1050" i="1"/>
  <c r="AC1074" i="1"/>
  <c r="AC1146" i="1"/>
  <c r="AC1482" i="1"/>
  <c r="AC1554" i="1"/>
  <c r="AC1602" i="1"/>
  <c r="AC97" i="1"/>
  <c r="AC757" i="1"/>
  <c r="AC1025" i="1"/>
  <c r="AC1063" i="1"/>
  <c r="AC1159" i="1"/>
  <c r="AC1183" i="1"/>
  <c r="AC1447" i="1"/>
  <c r="AC1555" i="1"/>
  <c r="AC1735" i="1"/>
  <c r="AC1026" i="1"/>
  <c r="AC1052" i="1"/>
  <c r="AC1244" i="1"/>
  <c r="AC1520" i="1"/>
  <c r="AC1532" i="1"/>
  <c r="AC1580" i="1"/>
  <c r="AC1676" i="1"/>
  <c r="AC253" i="1"/>
  <c r="AC821" i="1"/>
  <c r="AC895" i="1"/>
  <c r="AC1027" i="1"/>
  <c r="AC1377" i="1"/>
  <c r="AC1641" i="1"/>
  <c r="AC327" i="1"/>
  <c r="AC685" i="1"/>
  <c r="AC848" i="1"/>
  <c r="AC1042" i="1"/>
  <c r="AC1066" i="1"/>
  <c r="AC1210" i="1"/>
  <c r="AC1414" i="1"/>
  <c r="AC1450" i="1"/>
  <c r="AC1522" i="1"/>
  <c r="AC826" i="1"/>
  <c r="AC850" i="1"/>
  <c r="AC1000" i="1"/>
  <c r="AC1043" i="1"/>
  <c r="AC1151" i="1"/>
  <c r="AC1187" i="1"/>
  <c r="AC1535" i="1"/>
  <c r="AC507" i="1"/>
  <c r="AC877" i="1"/>
  <c r="AC901" i="1"/>
  <c r="AC949" i="1"/>
  <c r="AC1001" i="1"/>
  <c r="AC1044" i="1"/>
  <c r="AC1212" i="1"/>
  <c r="AC1272" i="1"/>
  <c r="AC1320" i="1"/>
  <c r="AC1728" i="1"/>
  <c r="AC1019" i="1"/>
  <c r="AC1045" i="1"/>
  <c r="AC1081" i="1"/>
  <c r="AC1249" i="1"/>
  <c r="AC1297" i="1"/>
  <c r="AC1309" i="1"/>
  <c r="AC1381" i="1"/>
  <c r="AC1465" i="1"/>
  <c r="AC1645" i="1"/>
  <c r="AC279" i="1"/>
  <c r="AC988" i="1"/>
  <c r="AC1033" i="1"/>
  <c r="AC1046" i="1"/>
  <c r="AC1118" i="1"/>
  <c r="AC1130" i="1"/>
  <c r="AC1538" i="1"/>
  <c r="AC1646" i="1"/>
  <c r="AC361" i="1"/>
  <c r="AC991" i="1"/>
  <c r="AC1048" i="1"/>
  <c r="AC1744" i="1"/>
  <c r="AC1822" i="1"/>
  <c r="AC1978" i="1"/>
  <c r="AC2134" i="1"/>
  <c r="AC2290" i="1"/>
  <c r="AC2326" i="1"/>
  <c r="AC2362" i="1"/>
  <c r="AC75" i="1"/>
  <c r="AC363" i="1"/>
  <c r="AC992" i="1"/>
  <c r="AC1049" i="1"/>
  <c r="AC1337" i="1"/>
  <c r="AC1919" i="1"/>
  <c r="AC2255" i="1"/>
  <c r="AC2291" i="1"/>
  <c r="AC1107" i="1"/>
  <c r="AC1443" i="1"/>
  <c r="AC1800" i="1"/>
  <c r="AC1860" i="1"/>
  <c r="AC1920" i="1"/>
  <c r="AC1980" i="1"/>
  <c r="AC2016" i="1"/>
  <c r="AC2064" i="1"/>
  <c r="AC2304" i="1"/>
  <c r="AC2316" i="1"/>
  <c r="AC836" i="1"/>
  <c r="AC1708" i="1"/>
  <c r="AC1765" i="1"/>
  <c r="AC1777" i="1"/>
  <c r="AC1801" i="1"/>
  <c r="AC1849" i="1"/>
  <c r="AC2041" i="1"/>
  <c r="AC2053" i="1"/>
  <c r="AC2293" i="1"/>
  <c r="AC2305" i="1"/>
  <c r="AC2353" i="1"/>
  <c r="AC2365" i="1"/>
  <c r="AC2401" i="1"/>
  <c r="AC2413" i="1"/>
  <c r="AC2425" i="1"/>
  <c r="AC838" i="1"/>
  <c r="AC1731" i="1"/>
  <c r="AC1778" i="1"/>
  <c r="AC1922" i="1"/>
  <c r="AC2042" i="1"/>
  <c r="AC2066" i="1"/>
  <c r="AC2246" i="1"/>
  <c r="AC2294" i="1"/>
  <c r="AC2354" i="1"/>
  <c r="AC2366" i="1"/>
  <c r="AC859" i="1"/>
  <c r="AC1263" i="1"/>
  <c r="AC1359" i="1"/>
  <c r="AC1407" i="1"/>
  <c r="AC1971" i="1"/>
  <c r="AC2115" i="1"/>
  <c r="AC2175" i="1"/>
  <c r="AC2355" i="1"/>
  <c r="AC2367" i="1"/>
  <c r="AC2379" i="1"/>
  <c r="AC531" i="1"/>
  <c r="AC1022" i="1"/>
  <c r="AC1120" i="1"/>
  <c r="AC1264" i="1"/>
  <c r="AC1408" i="1"/>
  <c r="AC1504" i="1"/>
  <c r="AC1996" i="1"/>
  <c r="AC1023" i="1"/>
  <c r="AC1457" i="1"/>
  <c r="AC1553" i="1"/>
  <c r="AC1734" i="1"/>
  <c r="AC2357" i="1"/>
  <c r="AC2369" i="1"/>
  <c r="AC778" i="1"/>
  <c r="AC1371" i="1"/>
  <c r="AC1717" i="1"/>
  <c r="AC1756" i="1"/>
  <c r="AC1770" i="1"/>
  <c r="AC1830" i="1"/>
  <c r="AC2094" i="1"/>
  <c r="AC2106" i="1"/>
  <c r="AC2238" i="1"/>
  <c r="AC2358" i="1"/>
  <c r="AC2370" i="1"/>
  <c r="AC2418" i="1"/>
  <c r="AC1891" i="1"/>
  <c r="AC2035" i="1"/>
  <c r="AC232" i="1"/>
  <c r="AC352" i="1"/>
  <c r="AC616" i="1"/>
  <c r="AC784" i="1"/>
  <c r="AC233" i="1"/>
  <c r="AC353" i="1"/>
  <c r="AC570" i="1"/>
  <c r="AC666" i="1"/>
  <c r="AC786" i="1"/>
  <c r="AC307" i="1"/>
  <c r="AC451" i="1"/>
  <c r="AC523" i="1"/>
  <c r="AC57" i="1"/>
  <c r="AC261" i="1"/>
  <c r="AC525" i="1"/>
  <c r="AC585" i="1"/>
  <c r="AC657" i="1"/>
  <c r="AC753" i="1"/>
  <c r="AC945" i="1"/>
  <c r="AC742" i="1"/>
  <c r="AC754" i="1"/>
  <c r="AC383" i="1"/>
  <c r="AC60" i="1"/>
  <c r="AC948" i="1"/>
  <c r="AC110" i="1"/>
  <c r="AC602" i="1"/>
  <c r="AC626" i="1"/>
  <c r="AC231" i="1"/>
  <c r="AC889" i="1"/>
  <c r="AC995" i="1"/>
  <c r="AC1147" i="1"/>
  <c r="AC1543" i="1"/>
  <c r="AC675" i="1"/>
  <c r="AC1424" i="1"/>
  <c r="AC1436" i="1"/>
  <c r="AC1604" i="1"/>
  <c r="AC1197" i="1"/>
  <c r="AC1365" i="1"/>
  <c r="AC1521" i="1"/>
  <c r="AC920" i="1"/>
  <c r="AC964" i="1"/>
  <c r="AC1474" i="1"/>
  <c r="AC1558" i="1"/>
  <c r="AC337" i="1"/>
  <c r="AC1224" i="1"/>
  <c r="AC1332" i="1"/>
  <c r="AC1416" i="1"/>
  <c r="AC1428" i="1"/>
  <c r="AC950" i="1"/>
  <c r="AC1129" i="1"/>
  <c r="AC1321" i="1"/>
  <c r="AC1394" i="1"/>
  <c r="AC1096" i="1"/>
  <c r="AC1144" i="1"/>
  <c r="AC1192" i="1"/>
  <c r="AC1624" i="1"/>
  <c r="AC1798" i="1"/>
  <c r="AC2434" i="1"/>
  <c r="AC1193" i="1"/>
  <c r="AC1787" i="1"/>
  <c r="AC1799" i="1"/>
  <c r="AC1895" i="1"/>
  <c r="AC2135" i="1"/>
  <c r="AC85" i="1"/>
  <c r="AC835" i="1"/>
  <c r="AC1836" i="1"/>
  <c r="AC1861" i="1"/>
  <c r="AC1766" i="1"/>
  <c r="AC1910" i="1"/>
  <c r="AC2102" i="1"/>
  <c r="AC2402" i="1"/>
  <c r="AC1899" i="1"/>
  <c r="AC2235" i="1"/>
  <c r="AC1456" i="1"/>
  <c r="AC1876" i="1"/>
  <c r="AC2104" i="1"/>
  <c r="AC1805" i="1"/>
  <c r="AC2069" i="1"/>
  <c r="AC1227" i="1"/>
  <c r="AC1914" i="1"/>
  <c r="AC2406" i="1"/>
  <c r="AC3176" i="1"/>
  <c r="AC3164" i="1"/>
  <c r="AC3140" i="1"/>
  <c r="AC3128" i="1"/>
  <c r="AC3116" i="1"/>
  <c r="AC3104" i="1"/>
  <c r="AC3092" i="1"/>
  <c r="AC3080" i="1"/>
  <c r="AC3068" i="1"/>
  <c r="AC3056" i="1"/>
  <c r="AC3044" i="1"/>
  <c r="AC3032" i="1"/>
  <c r="AC3020" i="1"/>
  <c r="AC3008" i="1"/>
  <c r="AC2996" i="1"/>
  <c r="AC2984" i="1"/>
  <c r="AC2972" i="1"/>
  <c r="AC2960" i="1"/>
  <c r="AC2948" i="1"/>
  <c r="AC2936" i="1"/>
  <c r="AC2924" i="1"/>
  <c r="AC2912" i="1"/>
  <c r="AC2900" i="1"/>
  <c r="AC2888" i="1"/>
  <c r="AC2876" i="1"/>
  <c r="AC2864" i="1"/>
  <c r="AC2852" i="1"/>
  <c r="AC2840" i="1"/>
  <c r="AC2828" i="1"/>
  <c r="AC2816" i="1"/>
  <c r="AC2804" i="1"/>
  <c r="AC2792" i="1"/>
  <c r="AC2780" i="1"/>
  <c r="AC2768" i="1"/>
  <c r="AC2756" i="1"/>
  <c r="AC2744" i="1"/>
  <c r="AC2732" i="1"/>
  <c r="AC2720" i="1"/>
  <c r="AC2708" i="1"/>
  <c r="AC2696" i="1"/>
  <c r="AC2684" i="1"/>
  <c r="AC2672" i="1"/>
  <c r="AC2660" i="1"/>
  <c r="AC2648" i="1"/>
  <c r="AC2636" i="1"/>
  <c r="AC2624" i="1"/>
  <c r="AC2612" i="1"/>
  <c r="AC2600" i="1"/>
  <c r="AC2588" i="1"/>
  <c r="AC2576" i="1"/>
  <c r="AC2564" i="1"/>
  <c r="AC2552" i="1"/>
  <c r="AC2540" i="1"/>
  <c r="AC2528" i="1"/>
  <c r="AC2516" i="1"/>
  <c r="AC2503" i="1"/>
  <c r="AC2470" i="1"/>
  <c r="AC2452" i="1"/>
  <c r="AC2431" i="1"/>
  <c r="AC2408" i="1"/>
  <c r="AC2384" i="1"/>
  <c r="AC2360" i="1"/>
  <c r="AC2336" i="1"/>
  <c r="AC2301" i="1"/>
  <c r="AC2265" i="1"/>
  <c r="AC2228" i="1"/>
  <c r="AC2180" i="1"/>
  <c r="AC2132" i="1"/>
  <c r="AC2084" i="1"/>
  <c r="AC2024" i="1"/>
  <c r="AC1952" i="1"/>
  <c r="AC1880" i="1"/>
  <c r="AC1808" i="1"/>
  <c r="AC1720" i="1"/>
  <c r="AC1469" i="1"/>
  <c r="AC1181" i="1"/>
  <c r="AC448" i="1"/>
  <c r="AC556" i="1"/>
  <c r="AC652" i="1"/>
  <c r="AC700" i="1"/>
  <c r="AC796" i="1"/>
  <c r="AC904" i="1"/>
  <c r="AC390" i="1"/>
  <c r="AC462" i="1"/>
  <c r="AC870" i="1"/>
  <c r="AC990" i="1"/>
  <c r="AC1014" i="1"/>
  <c r="AC379" i="1"/>
  <c r="AC427" i="1"/>
  <c r="AC499" i="1"/>
  <c r="AC559" i="1"/>
  <c r="AC20" i="1"/>
  <c r="AC80" i="1"/>
  <c r="AC272" i="1"/>
  <c r="AC356" i="1"/>
  <c r="AC380" i="1"/>
  <c r="AC440" i="1"/>
  <c r="AC69" i="1"/>
  <c r="AC489" i="1"/>
  <c r="AC633" i="1"/>
  <c r="AC490" i="1"/>
  <c r="AC203" i="1"/>
  <c r="AC251" i="1"/>
  <c r="AC503" i="1"/>
  <c r="AC575" i="1"/>
  <c r="AC623" i="1"/>
  <c r="AC707" i="1"/>
  <c r="AC779" i="1"/>
  <c r="AC959" i="1"/>
  <c r="AC132" i="1"/>
  <c r="AC312" i="1"/>
  <c r="AC372" i="1"/>
  <c r="AC468" i="1"/>
  <c r="AC528" i="1"/>
  <c r="AC624" i="1"/>
  <c r="AC708" i="1"/>
  <c r="AC984" i="1"/>
  <c r="AC446" i="1"/>
  <c r="AC782" i="1"/>
  <c r="AC890" i="1"/>
  <c r="AC938" i="1"/>
  <c r="AC87" i="1"/>
  <c r="AC375" i="1"/>
  <c r="AC994" i="1"/>
  <c r="AC1010" i="1"/>
  <c r="AC1110" i="1"/>
  <c r="AC1470" i="1"/>
  <c r="AC1494" i="1"/>
  <c r="AC1011" i="1"/>
  <c r="AC1087" i="1"/>
  <c r="AC1207" i="1"/>
  <c r="AC1495" i="1"/>
  <c r="AC1699" i="1"/>
  <c r="AC1088" i="1"/>
  <c r="AC1112" i="1"/>
  <c r="AC1148" i="1"/>
  <c r="AC1628" i="1"/>
  <c r="AC493" i="1"/>
  <c r="AC1013" i="1"/>
  <c r="AC1257" i="1"/>
  <c r="AC1293" i="1"/>
  <c r="AC1015" i="1"/>
  <c r="AC1150" i="1"/>
  <c r="AC1198" i="1"/>
  <c r="AC1426" i="1"/>
  <c r="AC1582" i="1"/>
  <c r="AC1714" i="1"/>
  <c r="AC1016" i="1"/>
  <c r="AC1091" i="1"/>
  <c r="AC1235" i="1"/>
  <c r="AC1331" i="1"/>
  <c r="AC1451" i="1"/>
  <c r="AC1715" i="1"/>
  <c r="AC925" i="1"/>
  <c r="AC1284" i="1"/>
  <c r="AC1296" i="1"/>
  <c r="AC1632" i="1"/>
  <c r="AC1141" i="1"/>
  <c r="AC1285" i="1"/>
  <c r="AC1405" i="1"/>
  <c r="AC775" i="1"/>
  <c r="AC1286" i="1"/>
  <c r="AC1718" i="1"/>
  <c r="AC73" i="1"/>
  <c r="AC1288" i="1"/>
  <c r="AC1480" i="1"/>
  <c r="AC2074" i="1"/>
  <c r="AC2230" i="1"/>
  <c r="AC2374" i="1"/>
  <c r="AC1289" i="1"/>
  <c r="AC1625" i="1"/>
  <c r="AC1701" i="1"/>
  <c r="AC1775" i="1"/>
  <c r="AC2039" i="1"/>
  <c r="AC2063" i="1"/>
  <c r="AC2171" i="1"/>
  <c r="AC2243" i="1"/>
  <c r="AC2267" i="1"/>
  <c r="AC373" i="1"/>
  <c r="AC1299" i="1"/>
  <c r="AC1944" i="1"/>
  <c r="AC2172" i="1"/>
  <c r="AC1156" i="1"/>
  <c r="AC1300" i="1"/>
  <c r="AC1492" i="1"/>
  <c r="AC1636" i="1"/>
  <c r="AC1957" i="1"/>
  <c r="AC2017" i="1"/>
  <c r="AC2317" i="1"/>
  <c r="AC2377" i="1"/>
  <c r="AC711" i="1"/>
  <c r="AC1493" i="1"/>
  <c r="AC1934" i="1"/>
  <c r="AC2222" i="1"/>
  <c r="AC2282" i="1"/>
  <c r="AC2306" i="1"/>
  <c r="AC2390" i="1"/>
  <c r="AC2498" i="1"/>
  <c r="AC1599" i="1"/>
  <c r="AC1887" i="1"/>
  <c r="AC2187" i="1"/>
  <c r="AC2271" i="1"/>
  <c r="AC2319" i="1"/>
  <c r="AC2439" i="1"/>
  <c r="AC1924" i="1"/>
  <c r="AC1936" i="1"/>
  <c r="AC2224" i="1"/>
  <c r="AC1313" i="1"/>
  <c r="AC1409" i="1"/>
  <c r="AC1713" i="1"/>
  <c r="AC1841" i="1"/>
  <c r="AC1937" i="1"/>
  <c r="AC2033" i="1"/>
  <c r="AC2081" i="1"/>
  <c r="AC2129" i="1"/>
  <c r="AC2153" i="1"/>
  <c r="AC2345" i="1"/>
  <c r="AC883" i="1"/>
  <c r="AC1419" i="1"/>
  <c r="AC1866" i="1"/>
  <c r="AC1878" i="1"/>
  <c r="AC1926" i="1"/>
  <c r="AC1938" i="1"/>
  <c r="AC2082" i="1"/>
  <c r="AC2118" i="1"/>
  <c r="AC884" i="1"/>
  <c r="AC1132" i="1"/>
  <c r="AC1276" i="1"/>
  <c r="AC1757" i="1"/>
  <c r="AC1903" i="1"/>
  <c r="AC1939" i="1"/>
  <c r="AC136" i="1"/>
  <c r="AC172" i="1"/>
  <c r="AC184" i="1"/>
  <c r="AC388" i="1"/>
  <c r="AC640" i="1"/>
  <c r="AC53" i="1"/>
  <c r="AC113" i="1"/>
  <c r="AC185" i="1"/>
  <c r="AC197" i="1"/>
  <c r="AC461" i="1"/>
  <c r="AC78" i="1"/>
  <c r="AC198" i="1"/>
  <c r="AC234" i="1"/>
  <c r="AC354" i="1"/>
  <c r="AC426" i="1"/>
  <c r="AC438" i="1"/>
  <c r="AC534" i="1"/>
  <c r="AC846" i="1"/>
  <c r="AC858" i="1"/>
  <c r="AC918" i="1"/>
  <c r="AC115" i="1"/>
  <c r="AC175" i="1"/>
  <c r="AC187" i="1"/>
  <c r="AC223" i="1"/>
  <c r="AC176" i="1"/>
  <c r="AC188" i="1"/>
  <c r="AC224" i="1"/>
  <c r="AC260" i="1"/>
  <c r="AC812" i="1"/>
  <c r="AC249" i="1"/>
  <c r="AC381" i="1"/>
  <c r="AC825" i="1"/>
  <c r="AC897" i="1"/>
  <c r="AC981" i="1"/>
  <c r="AC178" i="1"/>
  <c r="AC190" i="1"/>
  <c r="AC538" i="1"/>
  <c r="AC562" i="1"/>
  <c r="AC682" i="1"/>
  <c r="AC191" i="1"/>
  <c r="AC263" i="1"/>
  <c r="AC563" i="1"/>
  <c r="AC24" i="1"/>
  <c r="AC192" i="1"/>
  <c r="AC288" i="1"/>
  <c r="AC348" i="1"/>
  <c r="AC540" i="1"/>
  <c r="AC552" i="1"/>
  <c r="AC576" i="1"/>
  <c r="AC648" i="1"/>
  <c r="AC684" i="1"/>
  <c r="AC206" i="1"/>
  <c r="AC506" i="1"/>
  <c r="AC1122" i="1"/>
  <c r="AC1134" i="1"/>
  <c r="AC1218" i="1"/>
  <c r="AC1350" i="1"/>
  <c r="AC1446" i="1"/>
  <c r="AC553" i="1"/>
  <c r="AC817" i="1"/>
  <c r="AC961" i="1"/>
  <c r="AC1219" i="1"/>
  <c r="AC1255" i="1"/>
  <c r="AC1279" i="1"/>
  <c r="AC1327" i="1"/>
  <c r="AC1483" i="1"/>
  <c r="AC1531" i="1"/>
  <c r="AC171" i="1"/>
  <c r="AC819" i="1"/>
  <c r="AC1039" i="1"/>
  <c r="AC1184" i="1"/>
  <c r="AC1220" i="1"/>
  <c r="AC1232" i="1"/>
  <c r="AC1472" i="1"/>
  <c r="AC1496" i="1"/>
  <c r="AC325" i="1"/>
  <c r="AC847" i="1"/>
  <c r="AC1221" i="1"/>
  <c r="AC1353" i="1"/>
  <c r="AC1533" i="1"/>
  <c r="AC1617" i="1"/>
  <c r="AC1653" i="1"/>
  <c r="AC999" i="1"/>
  <c r="AC1054" i="1"/>
  <c r="AC1222" i="1"/>
  <c r="AC1234" i="1"/>
  <c r="AC1306" i="1"/>
  <c r="AC1570" i="1"/>
  <c r="AC1750" i="1"/>
  <c r="AC193" i="1"/>
  <c r="AC1079" i="1"/>
  <c r="AC1223" i="1"/>
  <c r="AC1547" i="1"/>
  <c r="AC1559" i="1"/>
  <c r="AC1031" i="1"/>
  <c r="AC1092" i="1"/>
  <c r="AC1152" i="1"/>
  <c r="AC1344" i="1"/>
  <c r="AC1524" i="1"/>
  <c r="AC349" i="1"/>
  <c r="AC927" i="1"/>
  <c r="AC1105" i="1"/>
  <c r="AC1189" i="1"/>
  <c r="AC1213" i="1"/>
  <c r="AC1225" i="1"/>
  <c r="AC970" i="1"/>
  <c r="AC1202" i="1"/>
  <c r="AC1226" i="1"/>
  <c r="AC1370" i="1"/>
  <c r="AC1382" i="1"/>
  <c r="AC1754" i="1"/>
  <c r="AC1722" i="1"/>
  <c r="AC1894" i="1"/>
  <c r="AC2086" i="1"/>
  <c r="AC2458" i="1"/>
  <c r="AC910" i="1"/>
  <c r="AC2231" i="1"/>
  <c r="AC1812" i="1"/>
  <c r="AC1824" i="1"/>
  <c r="AC1007" i="1"/>
  <c r="AC1108" i="1"/>
  <c r="AC1825" i="1"/>
  <c r="AC1981" i="1"/>
  <c r="AC2065" i="1"/>
  <c r="AC2257" i="1"/>
  <c r="AC2437" i="1"/>
  <c r="AC2461" i="1"/>
  <c r="AC2473" i="1"/>
  <c r="AC1109" i="1"/>
  <c r="AC1253" i="1"/>
  <c r="AC1301" i="1"/>
  <c r="AC1349" i="1"/>
  <c r="AC1541" i="1"/>
  <c r="AC1862" i="1"/>
  <c r="AC1958" i="1"/>
  <c r="AC2426" i="1"/>
  <c r="AC2462" i="1"/>
  <c r="AC2474" i="1"/>
  <c r="AC1791" i="1"/>
  <c r="AC1935" i="1"/>
  <c r="AC1947" i="1"/>
  <c r="AC2079" i="1"/>
  <c r="AC2415" i="1"/>
  <c r="AC2463" i="1"/>
  <c r="AC2475" i="1"/>
  <c r="AC860" i="1"/>
  <c r="AC1600" i="1"/>
  <c r="AC1712" i="1"/>
  <c r="AC1816" i="1"/>
  <c r="AC2116" i="1"/>
  <c r="AC1073" i="1"/>
  <c r="AC1265" i="1"/>
  <c r="AC2093" i="1"/>
  <c r="AC2141" i="1"/>
  <c r="AC2225" i="1"/>
  <c r="AC2249" i="1"/>
  <c r="AC2333" i="1"/>
  <c r="AC2417" i="1"/>
  <c r="AC1611" i="1"/>
  <c r="AC1818" i="1"/>
  <c r="AC2046" i="1"/>
  <c r="AC2178" i="1"/>
  <c r="AC2226" i="1"/>
  <c r="AC2334" i="1"/>
  <c r="AC2454" i="1"/>
  <c r="AC2478" i="1"/>
  <c r="AC1228" i="1"/>
  <c r="AC1719" i="1"/>
  <c r="AC1831" i="1"/>
  <c r="AC1927" i="1"/>
  <c r="AC2047" i="1"/>
  <c r="AC3175" i="1"/>
  <c r="AC3163" i="1"/>
  <c r="AC3151" i="1"/>
  <c r="AC3139" i="1"/>
  <c r="AC3127" i="1"/>
  <c r="AC3115" i="1"/>
  <c r="AC3103" i="1"/>
  <c r="AC3091" i="1"/>
  <c r="AC3079" i="1"/>
  <c r="AC3067" i="1"/>
  <c r="AC3055" i="1"/>
  <c r="AC3043" i="1"/>
  <c r="AC3031" i="1"/>
  <c r="AC3019" i="1"/>
  <c r="AC3007" i="1"/>
  <c r="AC2995" i="1"/>
  <c r="AC2983" i="1"/>
  <c r="AC2971" i="1"/>
  <c r="AC2959" i="1"/>
  <c r="AC2947" i="1"/>
  <c r="AC2935" i="1"/>
  <c r="AC2923" i="1"/>
  <c r="AC2911" i="1"/>
  <c r="AC2899" i="1"/>
  <c r="AC2887" i="1"/>
  <c r="AC2875" i="1"/>
  <c r="AC2863" i="1"/>
  <c r="AC2851" i="1"/>
  <c r="AC2839" i="1"/>
  <c r="AC2827" i="1"/>
  <c r="AC2815" i="1"/>
  <c r="AC2803" i="1"/>
  <c r="AC2791" i="1"/>
  <c r="AC2779" i="1"/>
  <c r="AC2767" i="1"/>
  <c r="AC2755" i="1"/>
  <c r="AC2743" i="1"/>
  <c r="AC2731" i="1"/>
  <c r="AC2719" i="1"/>
  <c r="AC2707" i="1"/>
  <c r="AC2695" i="1"/>
  <c r="AC2683" i="1"/>
  <c r="AC2671" i="1"/>
  <c r="AC2659" i="1"/>
  <c r="AC2647" i="1"/>
  <c r="AC2635" i="1"/>
  <c r="AC2623" i="1"/>
  <c r="AC2611" i="1"/>
  <c r="AC2599" i="1"/>
  <c r="AC2587" i="1"/>
  <c r="AC2575" i="1"/>
  <c r="AC2563" i="1"/>
  <c r="AC2551" i="1"/>
  <c r="AC2539" i="1"/>
  <c r="AC2527" i="1"/>
  <c r="AC2515" i="1"/>
  <c r="AC2502" i="1"/>
  <c r="AC2487" i="1"/>
  <c r="AC2469" i="1"/>
  <c r="AC2448" i="1"/>
  <c r="AC2429" i="1"/>
  <c r="AC2407" i="1"/>
  <c r="AC2383" i="1"/>
  <c r="AC2359" i="1"/>
  <c r="AC2335" i="1"/>
  <c r="AC2300" i="1"/>
  <c r="AC2264" i="1"/>
  <c r="AC2227" i="1"/>
  <c r="AC2179" i="1"/>
  <c r="AC2131" i="1"/>
  <c r="AC2083" i="1"/>
  <c r="AC2013" i="1"/>
  <c r="AC1941" i="1"/>
  <c r="AC1869" i="1"/>
  <c r="AC1797" i="1"/>
  <c r="AC1698" i="1"/>
  <c r="AC1431" i="1"/>
  <c r="AC653" i="1"/>
  <c r="AC28" i="1"/>
  <c r="AC88" i="1"/>
  <c r="AC112" i="1"/>
  <c r="AC160" i="1"/>
  <c r="AC220" i="1"/>
  <c r="AC268" i="1"/>
  <c r="AC592" i="1"/>
  <c r="AC664" i="1"/>
  <c r="AC688" i="1"/>
  <c r="AC916" i="1"/>
  <c r="AC940" i="1"/>
  <c r="AC29" i="1"/>
  <c r="AC137" i="1"/>
  <c r="AC209" i="1"/>
  <c r="AC221" i="1"/>
  <c r="AC437" i="1"/>
  <c r="AC485" i="1"/>
  <c r="AC6" i="1"/>
  <c r="AC318" i="1"/>
  <c r="AC606" i="1"/>
  <c r="AC642" i="1"/>
  <c r="AC762" i="1"/>
  <c r="AC139" i="1"/>
  <c r="AC295" i="1"/>
  <c r="AC475" i="1"/>
  <c r="AC643" i="1"/>
  <c r="AC56" i="1"/>
  <c r="AC68" i="1"/>
  <c r="AC284" i="1"/>
  <c r="AC308" i="1"/>
  <c r="AC344" i="1"/>
  <c r="AC644" i="1"/>
  <c r="AC93" i="1"/>
  <c r="AC321" i="1"/>
  <c r="AC357" i="1"/>
  <c r="AC369" i="1"/>
  <c r="AC453" i="1"/>
  <c r="AC513" i="1"/>
  <c r="AC645" i="1"/>
  <c r="AC777" i="1"/>
  <c r="AC885" i="1"/>
  <c r="AC909" i="1"/>
  <c r="AC46" i="1"/>
  <c r="AC214" i="1"/>
  <c r="AC310" i="1"/>
  <c r="AC334" i="1"/>
  <c r="AC646" i="1"/>
  <c r="AC706" i="1"/>
  <c r="AC107" i="1"/>
  <c r="AC311" i="1"/>
  <c r="AC335" i="1"/>
  <c r="AC371" i="1"/>
  <c r="AC431" i="1"/>
  <c r="AC647" i="1"/>
  <c r="AC719" i="1"/>
  <c r="AC743" i="1"/>
  <c r="AC887" i="1"/>
  <c r="AC300" i="1"/>
  <c r="AC336" i="1"/>
  <c r="AC768" i="1"/>
  <c r="AC888" i="1"/>
  <c r="AC936" i="1"/>
  <c r="AC50" i="1"/>
  <c r="AC278" i="1"/>
  <c r="AC350" i="1"/>
  <c r="AC470" i="1"/>
  <c r="AC638" i="1"/>
  <c r="AC710" i="1"/>
  <c r="AC734" i="1"/>
  <c r="AC543" i="1"/>
  <c r="AC713" i="1"/>
  <c r="AC1062" i="1"/>
  <c r="AC1086" i="1"/>
  <c r="AC1194" i="1"/>
  <c r="AC1242" i="1"/>
  <c r="AC1338" i="1"/>
  <c r="AC1362" i="1"/>
  <c r="AC1410" i="1"/>
  <c r="AC1542" i="1"/>
  <c r="AC1626" i="1"/>
  <c r="AC1674" i="1"/>
  <c r="AC1123" i="1"/>
  <c r="AC1363" i="1"/>
  <c r="AC1375" i="1"/>
  <c r="AC1411" i="1"/>
  <c r="AC1423" i="1"/>
  <c r="AC1459" i="1"/>
  <c r="AC1471" i="1"/>
  <c r="AC1627" i="1"/>
  <c r="AC1639" i="1"/>
  <c r="AC1651" i="1"/>
  <c r="AC1723" i="1"/>
  <c r="AC869" i="1"/>
  <c r="AC917" i="1"/>
  <c r="AC1012" i="1"/>
  <c r="AC1256" i="1"/>
  <c r="AC1292" i="1"/>
  <c r="AC1400" i="1"/>
  <c r="AC1544" i="1"/>
  <c r="AC1616" i="1"/>
  <c r="AC1664" i="1"/>
  <c r="AC998" i="1"/>
  <c r="AC1089" i="1"/>
  <c r="AC1101" i="1"/>
  <c r="AC111" i="1"/>
  <c r="AC637" i="1"/>
  <c r="AC795" i="1"/>
  <c r="AC1028" i="1"/>
  <c r="AC1102" i="1"/>
  <c r="AC1258" i="1"/>
  <c r="AC1294" i="1"/>
  <c r="AC1330" i="1"/>
  <c r="AC505" i="1"/>
  <c r="AC639" i="1"/>
  <c r="AC733" i="1"/>
  <c r="AC898" i="1"/>
  <c r="AC1055" i="1"/>
  <c r="AC1067" i="1"/>
  <c r="AC1355" i="1"/>
  <c r="AC1379" i="1"/>
  <c r="AC1463" i="1"/>
  <c r="AC1475" i="1"/>
  <c r="AC1607" i="1"/>
  <c r="AC1631" i="1"/>
  <c r="AC1655" i="1"/>
  <c r="AC1667" i="1"/>
  <c r="AC1691" i="1"/>
  <c r="AC641" i="1"/>
  <c r="AC1080" i="1"/>
  <c r="AC1140" i="1"/>
  <c r="AC1188" i="1"/>
  <c r="AC1380" i="1"/>
  <c r="AC1392" i="1"/>
  <c r="AC1464" i="1"/>
  <c r="AC1500" i="1"/>
  <c r="AC1572" i="1"/>
  <c r="AC1668" i="1"/>
  <c r="AC1692" i="1"/>
  <c r="AC1704" i="1"/>
  <c r="AC517" i="1"/>
  <c r="AC1069" i="1"/>
  <c r="AC1117" i="1"/>
  <c r="AC1273" i="1"/>
  <c r="AC1345" i="1"/>
  <c r="AC1417" i="1"/>
  <c r="AC1501" i="1"/>
  <c r="AC1621" i="1"/>
  <c r="AC1633" i="1"/>
  <c r="AC1693" i="1"/>
  <c r="AC905" i="1"/>
  <c r="AC1004" i="1"/>
  <c r="AC1020" i="1"/>
  <c r="AC1070" i="1"/>
  <c r="AC1358" i="1"/>
  <c r="AC1430" i="1"/>
  <c r="AC1586" i="1"/>
  <c r="AC1658" i="1"/>
  <c r="AC1576" i="1"/>
  <c r="AC1846" i="1"/>
  <c r="AC1882" i="1"/>
  <c r="AC2038" i="1"/>
  <c r="AC2050" i="1"/>
  <c r="AC2158" i="1"/>
  <c r="AC2170" i="1"/>
  <c r="AC2410" i="1"/>
  <c r="AC1761" i="1"/>
  <c r="AC1835" i="1"/>
  <c r="AC1883" i="1"/>
  <c r="AC2159" i="1"/>
  <c r="AC931" i="1"/>
  <c r="AC1251" i="1"/>
  <c r="AC1776" i="1"/>
  <c r="AC1908" i="1"/>
  <c r="AC1932" i="1"/>
  <c r="AC2112" i="1"/>
  <c r="AC2160" i="1"/>
  <c r="AC2208" i="1"/>
  <c r="AC1444" i="1"/>
  <c r="AC2341" i="1"/>
  <c r="AC1589" i="1"/>
  <c r="AC1637" i="1"/>
  <c r="AC1709" i="1"/>
  <c r="AC2018" i="1"/>
  <c r="AC2030" i="1"/>
  <c r="AC2210" i="1"/>
  <c r="AC2414" i="1"/>
  <c r="AC1827" i="1"/>
  <c r="AC2031" i="1"/>
  <c r="AC2067" i="1"/>
  <c r="AC2103" i="1"/>
  <c r="AC1864" i="1"/>
  <c r="AC2020" i="1"/>
  <c r="AC2032" i="1"/>
  <c r="AC219" i="1"/>
  <c r="AC1601" i="1"/>
  <c r="AC1649" i="1"/>
  <c r="AC1689" i="1"/>
  <c r="AC1829" i="1"/>
  <c r="AC2057" i="1"/>
  <c r="AC2177" i="1"/>
  <c r="AC229" i="1"/>
  <c r="AC601" i="1"/>
  <c r="AC1467" i="1"/>
  <c r="AC2142" i="1"/>
  <c r="AC2154" i="1"/>
  <c r="AC2190" i="1"/>
  <c r="AC2214" i="1"/>
  <c r="AC2430" i="1"/>
  <c r="AC2466" i="1"/>
  <c r="AC289" i="1"/>
  <c r="AC1324" i="1"/>
  <c r="AC1372" i="1"/>
  <c r="AC1879" i="1"/>
  <c r="AC3162" i="1"/>
  <c r="AC3114" i="1"/>
  <c r="AC3090" i="1"/>
  <c r="AC3078" i="1"/>
  <c r="AC3066" i="1"/>
  <c r="AC3054" i="1"/>
  <c r="AC3042" i="1"/>
  <c r="AC3030" i="1"/>
  <c r="AC3006" i="1"/>
  <c r="AC2994" i="1"/>
  <c r="AC2982" i="1"/>
  <c r="AC2970" i="1"/>
  <c r="AC2958" i="1"/>
  <c r="AC2946" i="1"/>
  <c r="AC2934" i="1"/>
  <c r="AC2922" i="1"/>
  <c r="AC2910" i="1"/>
  <c r="AC2898" i="1"/>
  <c r="AC2886" i="1"/>
  <c r="AC2874" i="1"/>
  <c r="AC2862" i="1"/>
  <c r="AC2850" i="1"/>
  <c r="AC2838" i="1"/>
  <c r="AC2826" i="1"/>
  <c r="AC2814" i="1"/>
  <c r="AC2802" i="1"/>
  <c r="AC2790" i="1"/>
  <c r="AC2778" i="1"/>
  <c r="AC2766" i="1"/>
  <c r="AC2754" i="1"/>
  <c r="AC2742" i="1"/>
  <c r="AC2730" i="1"/>
  <c r="AC2718" i="1"/>
  <c r="AC2706" i="1"/>
  <c r="AC2694" i="1"/>
  <c r="AC2682" i="1"/>
  <c r="AC2670" i="1"/>
  <c r="AC2658" i="1"/>
  <c r="AC2646" i="1"/>
  <c r="AC2634" i="1"/>
  <c r="AC2622" i="1"/>
  <c r="AC2610" i="1"/>
  <c r="AC2598" i="1"/>
  <c r="AC2586" i="1"/>
  <c r="AC2574" i="1"/>
  <c r="AC2562" i="1"/>
  <c r="AC2550" i="1"/>
  <c r="AC2538" i="1"/>
  <c r="AC2526" i="1"/>
  <c r="AC2514" i="1"/>
  <c r="AC2501" i="1"/>
  <c r="AC2484" i="1"/>
  <c r="AC2468" i="1"/>
  <c r="AC2447" i="1"/>
  <c r="AC2428" i="1"/>
  <c r="AC2404" i="1"/>
  <c r="AC2380" i="1"/>
  <c r="AC2356" i="1"/>
  <c r="AC2332" i="1"/>
  <c r="AC2299" i="1"/>
  <c r="AC2263" i="1"/>
  <c r="AC2217" i="1"/>
  <c r="AC2169" i="1"/>
  <c r="AC2121" i="1"/>
  <c r="AC2073" i="1"/>
  <c r="AC2012" i="1"/>
  <c r="AC1940" i="1"/>
  <c r="AC1868" i="1"/>
  <c r="AC1796" i="1"/>
  <c r="AC1697" i="1"/>
  <c r="AC1421" i="1"/>
  <c r="AC1133" i="1"/>
  <c r="AC301" i="1"/>
  <c r="AC76" i="1"/>
  <c r="AC772" i="1"/>
  <c r="AC820" i="1"/>
  <c r="AC101" i="1"/>
  <c r="AC355" i="1"/>
  <c r="AC595" i="1"/>
  <c r="AC44" i="1"/>
  <c r="AC596" i="1"/>
  <c r="AC752" i="1"/>
  <c r="AC465" i="1"/>
  <c r="AC166" i="1"/>
  <c r="AC467" i="1"/>
  <c r="AC611" i="1"/>
  <c r="AC804" i="1"/>
  <c r="AC86" i="1"/>
  <c r="AC98" i="1"/>
  <c r="AC494" i="1"/>
  <c r="AC722" i="1"/>
  <c r="AC159" i="1"/>
  <c r="AC471" i="1"/>
  <c r="AC1614" i="1"/>
  <c r="AC1339" i="1"/>
  <c r="AC1413" i="1"/>
  <c r="AC1425" i="1"/>
  <c r="AC823" i="1"/>
  <c r="AC1643" i="1"/>
  <c r="AC1502" i="1"/>
  <c r="AC1526" i="1"/>
  <c r="AC1671" i="1"/>
  <c r="AC1760" i="1"/>
  <c r="AC1870" i="1"/>
  <c r="AC2350" i="1"/>
  <c r="AC1433" i="1"/>
  <c r="AC1672" i="1"/>
  <c r="AC2027" i="1"/>
  <c r="AC1788" i="1"/>
  <c r="AC2209" i="1"/>
  <c r="AC1838" i="1"/>
  <c r="AC1875" i="1"/>
  <c r="AC2259" i="1"/>
  <c r="AC1072" i="1"/>
  <c r="AC2044" i="1"/>
  <c r="AC2092" i="1"/>
  <c r="AC541" i="1"/>
  <c r="AC2346" i="1"/>
  <c r="AC64" i="1"/>
  <c r="AC316" i="1"/>
  <c r="AC340" i="1"/>
  <c r="AC472" i="1"/>
  <c r="AC844" i="1"/>
  <c r="AC880" i="1"/>
  <c r="AC928" i="1"/>
  <c r="AC245" i="1"/>
  <c r="AC377" i="1"/>
  <c r="AC557" i="1"/>
  <c r="AC605" i="1"/>
  <c r="AC66" i="1"/>
  <c r="AC186" i="1"/>
  <c r="AC378" i="1"/>
  <c r="AC690" i="1"/>
  <c r="AC894" i="1"/>
  <c r="AC906" i="1"/>
  <c r="AC127" i="1"/>
  <c r="AC163" i="1"/>
  <c r="AC391" i="1"/>
  <c r="AC116" i="1"/>
  <c r="AC128" i="1"/>
  <c r="AC212" i="1"/>
  <c r="AC248" i="1"/>
  <c r="AC392" i="1"/>
  <c r="AC788" i="1"/>
  <c r="AC45" i="1"/>
  <c r="AC225" i="1"/>
  <c r="AC297" i="1"/>
  <c r="AC549" i="1"/>
  <c r="AC609" i="1"/>
  <c r="AC969" i="1"/>
  <c r="AC610" i="1"/>
  <c r="AC634" i="1"/>
  <c r="AC59" i="1"/>
  <c r="AC359" i="1"/>
  <c r="AC515" i="1"/>
  <c r="AC791" i="1"/>
  <c r="AC971" i="1"/>
  <c r="AC48" i="1"/>
  <c r="AC264" i="1"/>
  <c r="AC516" i="1"/>
  <c r="AC972" i="1"/>
  <c r="AC62" i="1"/>
  <c r="AC242" i="1"/>
  <c r="AC386" i="1"/>
  <c r="AC542" i="1"/>
  <c r="AC554" i="1"/>
  <c r="AC746" i="1"/>
  <c r="AC842" i="1"/>
  <c r="AC814" i="1"/>
  <c r="AC865" i="1"/>
  <c r="AC1314" i="1"/>
  <c r="AC1422" i="1"/>
  <c r="AC1566" i="1"/>
  <c r="AC1578" i="1"/>
  <c r="AC1590" i="1"/>
  <c r="AC241" i="1"/>
  <c r="AC313" i="1"/>
  <c r="AC481" i="1"/>
  <c r="AC625" i="1"/>
  <c r="AC1051" i="1"/>
  <c r="AC1291" i="1"/>
  <c r="AC1303" i="1"/>
  <c r="AC1315" i="1"/>
  <c r="AC1556" i="1"/>
  <c r="AC181" i="1"/>
  <c r="AC793" i="1"/>
  <c r="AC919" i="1"/>
  <c r="AC1077" i="1"/>
  <c r="AC1113" i="1"/>
  <c r="AC1269" i="1"/>
  <c r="AC1389" i="1"/>
  <c r="AC1557" i="1"/>
  <c r="AC1186" i="1"/>
  <c r="AC1282" i="1"/>
  <c r="AC1546" i="1"/>
  <c r="AC1618" i="1"/>
  <c r="AC1666" i="1"/>
  <c r="AC922" i="1"/>
  <c r="AC1103" i="1"/>
  <c r="AC1247" i="1"/>
  <c r="AC1403" i="1"/>
  <c r="AC1415" i="1"/>
  <c r="AC1523" i="1"/>
  <c r="AC1571" i="1"/>
  <c r="AC1763" i="1"/>
  <c r="AC267" i="1"/>
  <c r="AC853" i="1"/>
  <c r="AC1200" i="1"/>
  <c r="AC1560" i="1"/>
  <c r="AC879" i="1"/>
  <c r="AC903" i="1"/>
  <c r="AC1093" i="1"/>
  <c r="AC1261" i="1"/>
  <c r="AC1357" i="1"/>
  <c r="AC1369" i="1"/>
  <c r="AC1573" i="1"/>
  <c r="AC1669" i="1"/>
  <c r="AC135" i="1"/>
  <c r="AC351" i="1"/>
  <c r="AC519" i="1"/>
  <c r="AC699" i="1"/>
  <c r="AC881" i="1"/>
  <c r="AC1214" i="1"/>
  <c r="AC1310" i="1"/>
  <c r="AC1322" i="1"/>
  <c r="AC1334" i="1"/>
  <c r="AC1406" i="1"/>
  <c r="AC1634" i="1"/>
  <c r="AC1774" i="1"/>
  <c r="AC1942" i="1"/>
  <c r="AC2182" i="1"/>
  <c r="AC2398" i="1"/>
  <c r="AC2422" i="1"/>
  <c r="AC1577" i="1"/>
  <c r="AC1745" i="1"/>
  <c r="AC1871" i="1"/>
  <c r="AC1931" i="1"/>
  <c r="AC1943" i="1"/>
  <c r="AC2099" i="1"/>
  <c r="AC2327" i="1"/>
  <c r="AC1539" i="1"/>
  <c r="AC1635" i="1"/>
  <c r="AC1746" i="1"/>
  <c r="AC2028" i="1"/>
  <c r="AC2040" i="1"/>
  <c r="AC2052" i="1"/>
  <c r="AC2100" i="1"/>
  <c r="AC1060" i="1"/>
  <c r="AC1204" i="1"/>
  <c r="AC1921" i="1"/>
  <c r="AC1945" i="1"/>
  <c r="AC1969" i="1"/>
  <c r="AC2233" i="1"/>
  <c r="AC2245" i="1"/>
  <c r="AC2497" i="1"/>
  <c r="AC1802" i="1"/>
  <c r="AC1886" i="1"/>
  <c r="AC2234" i="1"/>
  <c r="AC2258" i="1"/>
  <c r="AC2330" i="1"/>
  <c r="AC2378" i="1"/>
  <c r="AC745" i="1"/>
  <c r="AC1311" i="1"/>
  <c r="AC1752" i="1"/>
  <c r="AC1803" i="1"/>
  <c r="AC2139" i="1"/>
  <c r="AC2391" i="1"/>
  <c r="AC1312" i="1"/>
  <c r="AC1360" i="1"/>
  <c r="AC1804" i="1"/>
  <c r="AC1888" i="1"/>
  <c r="AC2068" i="1"/>
  <c r="AC2188" i="1"/>
  <c r="AC2236" i="1"/>
  <c r="AC1925" i="1"/>
  <c r="AC2045" i="1"/>
  <c r="AC2105" i="1"/>
  <c r="AC2189" i="1"/>
  <c r="AC2237" i="1"/>
  <c r="AC2321" i="1"/>
  <c r="AC1842" i="1"/>
  <c r="AC1854" i="1"/>
  <c r="AC1950" i="1"/>
  <c r="AC2058" i="1"/>
  <c r="AC2250" i="1"/>
  <c r="AC2310" i="1"/>
  <c r="AC2382" i="1"/>
  <c r="AC2490" i="1"/>
  <c r="AC1468" i="1"/>
  <c r="AC1819" i="1"/>
  <c r="AC1855" i="1"/>
  <c r="AC2059" i="1"/>
  <c r="AC3173" i="1"/>
  <c r="AC3161" i="1"/>
  <c r="AC3149" i="1"/>
  <c r="AC3137" i="1"/>
  <c r="AC3125" i="1"/>
  <c r="AC3113" i="1"/>
  <c r="AC3101" i="1"/>
  <c r="AC3089" i="1"/>
  <c r="AC3077" i="1"/>
  <c r="AC3065" i="1"/>
  <c r="AC3053" i="1"/>
  <c r="AC3041" i="1"/>
  <c r="AC3029" i="1"/>
  <c r="AC3017" i="1"/>
  <c r="AC3005" i="1"/>
  <c r="AC2993" i="1"/>
  <c r="AC2981" i="1"/>
  <c r="AC2969" i="1"/>
  <c r="AC2957" i="1"/>
  <c r="AC2945" i="1"/>
  <c r="AC2933" i="1"/>
  <c r="AC2921" i="1"/>
  <c r="AC2909" i="1"/>
  <c r="AC2897" i="1"/>
  <c r="AC2885" i="1"/>
  <c r="AC2873" i="1"/>
  <c r="AC2861" i="1"/>
  <c r="AC2849" i="1"/>
  <c r="AC2837" i="1"/>
  <c r="AC2825" i="1"/>
  <c r="AC2813" i="1"/>
  <c r="AC2801" i="1"/>
  <c r="AC2789" i="1"/>
  <c r="AC2777" i="1"/>
  <c r="AC2765" i="1"/>
  <c r="AC2753" i="1"/>
  <c r="AC2741" i="1"/>
  <c r="AC2729" i="1"/>
  <c r="AC2717" i="1"/>
  <c r="AC2705" i="1"/>
  <c r="AC2693" i="1"/>
  <c r="AC2681" i="1"/>
  <c r="AC2669" i="1"/>
  <c r="AC2657" i="1"/>
  <c r="AC2645" i="1"/>
  <c r="AC2633" i="1"/>
  <c r="AC2621" i="1"/>
  <c r="AC2609" i="1"/>
  <c r="AC2597" i="1"/>
  <c r="AC2585" i="1"/>
  <c r="AC2573" i="1"/>
  <c r="AC2561" i="1"/>
  <c r="AC2549" i="1"/>
  <c r="AC2537" i="1"/>
  <c r="AC2525" i="1"/>
  <c r="AC2513" i="1"/>
  <c r="AC2500" i="1"/>
  <c r="AC2483" i="1"/>
  <c r="AC2467" i="1"/>
  <c r="AC2445" i="1"/>
  <c r="AC2424" i="1"/>
  <c r="AC2400" i="1"/>
  <c r="AC2376" i="1"/>
  <c r="AC2352" i="1"/>
  <c r="AC2328" i="1"/>
  <c r="AC2296" i="1"/>
  <c r="AC2260" i="1"/>
  <c r="AC2216" i="1"/>
  <c r="AC2168" i="1"/>
  <c r="AC2120" i="1"/>
  <c r="AC2072" i="1"/>
  <c r="AC2001" i="1"/>
  <c r="AC1929" i="1"/>
  <c r="AC1857" i="1"/>
  <c r="AC1785" i="1"/>
  <c r="AC1665" i="1"/>
  <c r="AC1383" i="1"/>
  <c r="AC1095" i="1"/>
  <c r="AC291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AB1027" i="1"/>
  <c r="AB1028" i="1"/>
  <c r="AB1029" i="1"/>
  <c r="AB1030" i="1"/>
  <c r="AB1031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AB1043" i="1"/>
  <c r="AB1044" i="1"/>
  <c r="AB1045" i="1"/>
  <c r="AB1046" i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AB1059" i="1"/>
  <c r="AB1060" i="1"/>
  <c r="AB1061" i="1"/>
  <c r="AB1062" i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AB1075" i="1"/>
  <c r="AB1076" i="1"/>
  <c r="AB1077" i="1"/>
  <c r="AB1078" i="1"/>
  <c r="AB1079" i="1"/>
  <c r="AB1080" i="1"/>
  <c r="AB1081" i="1"/>
  <c r="AB1082" i="1"/>
  <c r="AB1083" i="1"/>
  <c r="AB1084" i="1"/>
  <c r="AB1085" i="1"/>
  <c r="AB1086" i="1"/>
  <c r="AB1087" i="1"/>
  <c r="AB1088" i="1"/>
  <c r="AB1089" i="1"/>
  <c r="AB1090" i="1"/>
  <c r="AB1091" i="1"/>
  <c r="AB1092" i="1"/>
  <c r="AB1093" i="1"/>
  <c r="AB1094" i="1"/>
  <c r="AB1095" i="1"/>
  <c r="AB1096" i="1"/>
  <c r="AB1097" i="1"/>
  <c r="AB1098" i="1"/>
  <c r="AB1099" i="1"/>
  <c r="AB1100" i="1"/>
  <c r="AB1101" i="1"/>
  <c r="AB1102" i="1"/>
  <c r="AB1103" i="1"/>
  <c r="AB1104" i="1"/>
  <c r="AB1105" i="1"/>
  <c r="AB1106" i="1"/>
  <c r="AB1107" i="1"/>
  <c r="AB1108" i="1"/>
  <c r="AB1109" i="1"/>
  <c r="AB1110" i="1"/>
  <c r="AB1111" i="1"/>
  <c r="AB1112" i="1"/>
  <c r="AB1113" i="1"/>
  <c r="AB1114" i="1"/>
  <c r="AB1115" i="1"/>
  <c r="AB1116" i="1"/>
  <c r="AB1117" i="1"/>
  <c r="AB1118" i="1"/>
  <c r="AB1119" i="1"/>
  <c r="AB1120" i="1"/>
  <c r="AB1121" i="1"/>
  <c r="AB1122" i="1"/>
  <c r="AB1123" i="1"/>
  <c r="AB1124" i="1"/>
  <c r="AB1125" i="1"/>
  <c r="AB1126" i="1"/>
  <c r="AB1127" i="1"/>
  <c r="AB1128" i="1"/>
  <c r="AB1129" i="1"/>
  <c r="AB1130" i="1"/>
  <c r="AB1131" i="1"/>
  <c r="AB1132" i="1"/>
  <c r="AB1133" i="1"/>
  <c r="AB1134" i="1"/>
  <c r="AB1135" i="1"/>
  <c r="AB1136" i="1"/>
  <c r="AB1137" i="1"/>
  <c r="AB1138" i="1"/>
  <c r="AB1139" i="1"/>
  <c r="AB1140" i="1"/>
  <c r="AB1141" i="1"/>
  <c r="AB1142" i="1"/>
  <c r="AB1143" i="1"/>
  <c r="AB1144" i="1"/>
  <c r="AB1145" i="1"/>
  <c r="AB1146" i="1"/>
  <c r="AB1147" i="1"/>
  <c r="AB1148" i="1"/>
  <c r="AB1149" i="1"/>
  <c r="AB1150" i="1"/>
  <c r="AB1151" i="1"/>
  <c r="AB1152" i="1"/>
  <c r="AB1153" i="1"/>
  <c r="AB1154" i="1"/>
  <c r="AB1155" i="1"/>
  <c r="AB1156" i="1"/>
  <c r="AB1157" i="1"/>
  <c r="AB1158" i="1"/>
  <c r="AB1159" i="1"/>
  <c r="AB1160" i="1"/>
  <c r="AB1161" i="1"/>
  <c r="AB1162" i="1"/>
  <c r="AB1163" i="1"/>
  <c r="AB1164" i="1"/>
  <c r="AB1165" i="1"/>
  <c r="AB1166" i="1"/>
  <c r="AB1167" i="1"/>
  <c r="AB1168" i="1"/>
  <c r="AB1169" i="1"/>
  <c r="AB1170" i="1"/>
  <c r="AB1171" i="1"/>
  <c r="AB1172" i="1"/>
  <c r="AB1173" i="1"/>
  <c r="AB1174" i="1"/>
  <c r="AB1175" i="1"/>
  <c r="AB1176" i="1"/>
  <c r="AB1177" i="1"/>
  <c r="AB1178" i="1"/>
  <c r="AB1179" i="1"/>
  <c r="AB1180" i="1"/>
  <c r="AB1181" i="1"/>
  <c r="AB1182" i="1"/>
  <c r="AB1183" i="1"/>
  <c r="AB1184" i="1"/>
  <c r="AB1185" i="1"/>
  <c r="AB1186" i="1"/>
  <c r="AB1187" i="1"/>
  <c r="AB1188" i="1"/>
  <c r="AB1189" i="1"/>
  <c r="AB1190" i="1"/>
  <c r="AB1191" i="1"/>
  <c r="AB1192" i="1"/>
  <c r="AB1193" i="1"/>
  <c r="AB1194" i="1"/>
  <c r="AB1195" i="1"/>
  <c r="AB1196" i="1"/>
  <c r="AB1197" i="1"/>
  <c r="AB1198" i="1"/>
  <c r="AB1199" i="1"/>
  <c r="AB1200" i="1"/>
  <c r="AB1201" i="1"/>
  <c r="AB1202" i="1"/>
  <c r="AB1203" i="1"/>
  <c r="AB1204" i="1"/>
  <c r="AB1205" i="1"/>
  <c r="AB1206" i="1"/>
  <c r="AB1207" i="1"/>
  <c r="AB1208" i="1"/>
  <c r="AB1209" i="1"/>
  <c r="AB1210" i="1"/>
  <c r="AB1211" i="1"/>
  <c r="AB1212" i="1"/>
  <c r="AB1213" i="1"/>
  <c r="AB1214" i="1"/>
  <c r="AB1215" i="1"/>
  <c r="AB1216" i="1"/>
  <c r="AB1217" i="1"/>
  <c r="AB1218" i="1"/>
  <c r="AB1219" i="1"/>
  <c r="AB1220" i="1"/>
  <c r="AB1221" i="1"/>
  <c r="AB1222" i="1"/>
  <c r="AB1223" i="1"/>
  <c r="AB1224" i="1"/>
  <c r="AB1225" i="1"/>
  <c r="AB1226" i="1"/>
  <c r="AB1227" i="1"/>
  <c r="AB1228" i="1"/>
  <c r="AB1229" i="1"/>
  <c r="AB1230" i="1"/>
  <c r="AB1231" i="1"/>
  <c r="AB1232" i="1"/>
  <c r="AB1233" i="1"/>
  <c r="AB1234" i="1"/>
  <c r="AB1235" i="1"/>
  <c r="AB1236" i="1"/>
  <c r="AB1237" i="1"/>
  <c r="AB1238" i="1"/>
  <c r="AB1239" i="1"/>
  <c r="AB1240" i="1"/>
  <c r="AB1241" i="1"/>
  <c r="AB1242" i="1"/>
  <c r="AB1243" i="1"/>
  <c r="AB1244" i="1"/>
  <c r="AB1245" i="1"/>
  <c r="AB1246" i="1"/>
  <c r="AB1247" i="1"/>
  <c r="AB1248" i="1"/>
  <c r="AB1249" i="1"/>
  <c r="AB1250" i="1"/>
  <c r="AB1251" i="1"/>
  <c r="AB1252" i="1"/>
  <c r="AB1253" i="1"/>
  <c r="AB1254" i="1"/>
  <c r="AB1255" i="1"/>
  <c r="AB1256" i="1"/>
  <c r="AB1257" i="1"/>
  <c r="AB1258" i="1"/>
  <c r="AB1259" i="1"/>
  <c r="AB1260" i="1"/>
  <c r="AB1261" i="1"/>
  <c r="AB1262" i="1"/>
  <c r="AB1263" i="1"/>
  <c r="AB1264" i="1"/>
  <c r="AB1265" i="1"/>
  <c r="AB1266" i="1"/>
  <c r="AB1267" i="1"/>
  <c r="AB1268" i="1"/>
  <c r="AB1269" i="1"/>
  <c r="AB1270" i="1"/>
  <c r="AB1271" i="1"/>
  <c r="AB1272" i="1"/>
  <c r="AB1273" i="1"/>
  <c r="AB1274" i="1"/>
  <c r="AB1275" i="1"/>
  <c r="AB1276" i="1"/>
  <c r="AB1277" i="1"/>
  <c r="AB1278" i="1"/>
  <c r="AB1279" i="1"/>
  <c r="AB1280" i="1"/>
  <c r="AB1281" i="1"/>
  <c r="AB1282" i="1"/>
  <c r="AB1283" i="1"/>
  <c r="AB1284" i="1"/>
  <c r="AB1285" i="1"/>
  <c r="AB1286" i="1"/>
  <c r="AB1287" i="1"/>
  <c r="AB1288" i="1"/>
  <c r="AB1289" i="1"/>
  <c r="AB1290" i="1"/>
  <c r="AB1291" i="1"/>
  <c r="AB1292" i="1"/>
  <c r="AB1293" i="1"/>
  <c r="AB1294" i="1"/>
  <c r="AB1295" i="1"/>
  <c r="AB1296" i="1"/>
  <c r="AB1297" i="1"/>
  <c r="AB1298" i="1"/>
  <c r="AB1299" i="1"/>
  <c r="AB1300" i="1"/>
  <c r="AB1301" i="1"/>
  <c r="AB1302" i="1"/>
  <c r="AB1303" i="1"/>
  <c r="AB1304" i="1"/>
  <c r="AB1305" i="1"/>
  <c r="AB1306" i="1"/>
  <c r="AB1307" i="1"/>
  <c r="AB1308" i="1"/>
  <c r="AB1309" i="1"/>
  <c r="AB1310" i="1"/>
  <c r="AB1311" i="1"/>
  <c r="AB1312" i="1"/>
  <c r="AB1313" i="1"/>
  <c r="AB1314" i="1"/>
  <c r="AB1315" i="1"/>
  <c r="AB1316" i="1"/>
  <c r="AB1317" i="1"/>
  <c r="AB1318" i="1"/>
  <c r="AB1319" i="1"/>
  <c r="AB1320" i="1"/>
  <c r="AB1321" i="1"/>
  <c r="AB1322" i="1"/>
  <c r="AB1323" i="1"/>
  <c r="AB1324" i="1"/>
  <c r="AB1325" i="1"/>
  <c r="AB1326" i="1"/>
  <c r="AB1327" i="1"/>
  <c r="AB1328" i="1"/>
  <c r="AB1329" i="1"/>
  <c r="AB1330" i="1"/>
  <c r="AB1331" i="1"/>
  <c r="AB1332" i="1"/>
  <c r="AB1333" i="1"/>
  <c r="AB1334" i="1"/>
  <c r="AB1335" i="1"/>
  <c r="AB1336" i="1"/>
  <c r="AB1337" i="1"/>
  <c r="AB1338" i="1"/>
  <c r="AB1339" i="1"/>
  <c r="AB1340" i="1"/>
  <c r="AB1341" i="1"/>
  <c r="AB1342" i="1"/>
  <c r="AB1343" i="1"/>
  <c r="AB1344" i="1"/>
  <c r="AB1345" i="1"/>
  <c r="AB1346" i="1"/>
  <c r="AB1347" i="1"/>
  <c r="AB1348" i="1"/>
  <c r="AB1349" i="1"/>
  <c r="AB1350" i="1"/>
  <c r="AB1351" i="1"/>
  <c r="AB1352" i="1"/>
  <c r="AB1353" i="1"/>
  <c r="AB1354" i="1"/>
  <c r="AB1355" i="1"/>
  <c r="AB1356" i="1"/>
  <c r="AB1357" i="1"/>
  <c r="AB1358" i="1"/>
  <c r="AB1359" i="1"/>
  <c r="AB1360" i="1"/>
  <c r="AB1361" i="1"/>
  <c r="AB1362" i="1"/>
  <c r="AB1363" i="1"/>
  <c r="AB1364" i="1"/>
  <c r="AB1365" i="1"/>
  <c r="AB1366" i="1"/>
  <c r="AB1367" i="1"/>
  <c r="AB1368" i="1"/>
  <c r="AB1369" i="1"/>
  <c r="AB1370" i="1"/>
  <c r="AB1371" i="1"/>
  <c r="AB1372" i="1"/>
  <c r="AB1373" i="1"/>
  <c r="AB1374" i="1"/>
  <c r="AB1375" i="1"/>
  <c r="AB1376" i="1"/>
  <c r="AB1377" i="1"/>
  <c r="AB1378" i="1"/>
  <c r="AB1379" i="1"/>
  <c r="AB1380" i="1"/>
  <c r="AB1381" i="1"/>
  <c r="AB1382" i="1"/>
  <c r="AB1383" i="1"/>
  <c r="AB1384" i="1"/>
  <c r="AB1385" i="1"/>
  <c r="AB1386" i="1"/>
  <c r="AB1387" i="1"/>
  <c r="AB1388" i="1"/>
  <c r="AB1389" i="1"/>
  <c r="AB1390" i="1"/>
  <c r="AB1391" i="1"/>
  <c r="AB1392" i="1"/>
  <c r="AB1393" i="1"/>
  <c r="AB1394" i="1"/>
  <c r="AB1395" i="1"/>
  <c r="AB1396" i="1"/>
  <c r="AB1397" i="1"/>
  <c r="AB1398" i="1"/>
  <c r="AB1399" i="1"/>
  <c r="AB1400" i="1"/>
  <c r="AB1401" i="1"/>
  <c r="AB1402" i="1"/>
  <c r="AB1403" i="1"/>
  <c r="AB1404" i="1"/>
  <c r="AB1405" i="1"/>
  <c r="AB1406" i="1"/>
  <c r="AB1407" i="1"/>
  <c r="AB1408" i="1"/>
  <c r="AB1409" i="1"/>
  <c r="AB1410" i="1"/>
  <c r="AB1411" i="1"/>
  <c r="AB1412" i="1"/>
  <c r="AB1413" i="1"/>
  <c r="AB1414" i="1"/>
  <c r="AB1415" i="1"/>
  <c r="AB1416" i="1"/>
  <c r="AB1417" i="1"/>
  <c r="AB1418" i="1"/>
  <c r="AB1419" i="1"/>
  <c r="AB1420" i="1"/>
  <c r="AB1421" i="1"/>
  <c r="AB1422" i="1"/>
  <c r="AB1423" i="1"/>
  <c r="AB1424" i="1"/>
  <c r="AB1425" i="1"/>
  <c r="AB1426" i="1"/>
  <c r="AB1427" i="1"/>
  <c r="AB1428" i="1"/>
  <c r="AB1429" i="1"/>
  <c r="AB1430" i="1"/>
  <c r="AB1431" i="1"/>
  <c r="AB1432" i="1"/>
  <c r="AB1433" i="1"/>
  <c r="AB1434" i="1"/>
  <c r="AB1435" i="1"/>
  <c r="AB1436" i="1"/>
  <c r="AB1437" i="1"/>
  <c r="AB1438" i="1"/>
  <c r="AB1439" i="1"/>
  <c r="AB1440" i="1"/>
  <c r="AB1441" i="1"/>
  <c r="AB1442" i="1"/>
  <c r="AB1443" i="1"/>
  <c r="AB1444" i="1"/>
  <c r="AB1445" i="1"/>
  <c r="AB1446" i="1"/>
  <c r="AB1447" i="1"/>
  <c r="AB1448" i="1"/>
  <c r="AB1449" i="1"/>
  <c r="AB1450" i="1"/>
  <c r="AB1451" i="1"/>
  <c r="AB1452" i="1"/>
  <c r="AB1453" i="1"/>
  <c r="AB1454" i="1"/>
  <c r="AB1455" i="1"/>
  <c r="AB1456" i="1"/>
  <c r="AB1457" i="1"/>
  <c r="AB1458" i="1"/>
  <c r="AB1459" i="1"/>
  <c r="AB1460" i="1"/>
  <c r="AB1461" i="1"/>
  <c r="AB1462" i="1"/>
  <c r="AB1463" i="1"/>
  <c r="AB1464" i="1"/>
  <c r="AB1465" i="1"/>
  <c r="AB1466" i="1"/>
  <c r="AB1467" i="1"/>
  <c r="AB1468" i="1"/>
  <c r="AB1469" i="1"/>
  <c r="AB1470" i="1"/>
  <c r="AB1471" i="1"/>
  <c r="AB1472" i="1"/>
  <c r="AB1473" i="1"/>
  <c r="AB1474" i="1"/>
  <c r="AB1475" i="1"/>
  <c r="AB1476" i="1"/>
  <c r="AB1477" i="1"/>
  <c r="AB1478" i="1"/>
  <c r="AB1479" i="1"/>
  <c r="AB1480" i="1"/>
  <c r="AB1481" i="1"/>
  <c r="AB1482" i="1"/>
  <c r="AB1483" i="1"/>
  <c r="AB1484" i="1"/>
  <c r="AB1485" i="1"/>
  <c r="AB1486" i="1"/>
  <c r="AB1487" i="1"/>
  <c r="AB1488" i="1"/>
  <c r="AB1489" i="1"/>
  <c r="AB1490" i="1"/>
  <c r="AB1491" i="1"/>
  <c r="AB1492" i="1"/>
  <c r="AB1493" i="1"/>
  <c r="AB1494" i="1"/>
  <c r="AB1495" i="1"/>
  <c r="AB1496" i="1"/>
  <c r="AB1497" i="1"/>
  <c r="AB1498" i="1"/>
  <c r="AB1499" i="1"/>
  <c r="AB1500" i="1"/>
  <c r="AB1501" i="1"/>
  <c r="AB1502" i="1"/>
  <c r="AB1503" i="1"/>
  <c r="AB1504" i="1"/>
  <c r="AB1505" i="1"/>
  <c r="AB1506" i="1"/>
  <c r="AB1507" i="1"/>
  <c r="AB1508" i="1"/>
  <c r="AB1509" i="1"/>
  <c r="AB1510" i="1"/>
  <c r="AB1511" i="1"/>
  <c r="AB1512" i="1"/>
  <c r="AB1513" i="1"/>
  <c r="AB1514" i="1"/>
  <c r="AB1515" i="1"/>
  <c r="AB1516" i="1"/>
  <c r="AB1517" i="1"/>
  <c r="AB1518" i="1"/>
  <c r="AB1519" i="1"/>
  <c r="AB1520" i="1"/>
  <c r="AB1521" i="1"/>
  <c r="AB1522" i="1"/>
  <c r="AB1523" i="1"/>
  <c r="AB1524" i="1"/>
  <c r="AB1525" i="1"/>
  <c r="AB1526" i="1"/>
  <c r="AB1527" i="1"/>
  <c r="AB1528" i="1"/>
  <c r="AB1529" i="1"/>
  <c r="AB1530" i="1"/>
  <c r="AB1531" i="1"/>
  <c r="AB1532" i="1"/>
  <c r="AB1533" i="1"/>
  <c r="AB1534" i="1"/>
  <c r="AB1535" i="1"/>
  <c r="AB1536" i="1"/>
  <c r="AB1537" i="1"/>
  <c r="AB1538" i="1"/>
  <c r="AB1539" i="1"/>
  <c r="AB1540" i="1"/>
  <c r="AB1541" i="1"/>
  <c r="AB1542" i="1"/>
  <c r="AB1543" i="1"/>
  <c r="AB1544" i="1"/>
  <c r="AB1545" i="1"/>
  <c r="AB1546" i="1"/>
  <c r="AB1547" i="1"/>
  <c r="AB1548" i="1"/>
  <c r="AB1549" i="1"/>
  <c r="AB1550" i="1"/>
  <c r="AB1551" i="1"/>
  <c r="AB1552" i="1"/>
  <c r="AB1553" i="1"/>
  <c r="AB1554" i="1"/>
  <c r="AB1555" i="1"/>
  <c r="AB1556" i="1"/>
  <c r="AB1557" i="1"/>
  <c r="AB1558" i="1"/>
  <c r="AB1559" i="1"/>
  <c r="AB1560" i="1"/>
  <c r="AB1561" i="1"/>
  <c r="AB1562" i="1"/>
  <c r="AB1563" i="1"/>
  <c r="AB1564" i="1"/>
  <c r="AB1565" i="1"/>
  <c r="AB1566" i="1"/>
  <c r="AB1567" i="1"/>
  <c r="AB1568" i="1"/>
  <c r="AB1569" i="1"/>
  <c r="AB1570" i="1"/>
  <c r="AB1571" i="1"/>
  <c r="AB1572" i="1"/>
  <c r="AB1573" i="1"/>
  <c r="AB1574" i="1"/>
  <c r="AB1575" i="1"/>
  <c r="AB1576" i="1"/>
  <c r="AB1577" i="1"/>
  <c r="AB1578" i="1"/>
  <c r="AB1579" i="1"/>
  <c r="AB1580" i="1"/>
  <c r="AB1581" i="1"/>
  <c r="AB1582" i="1"/>
  <c r="AB1583" i="1"/>
  <c r="AB1584" i="1"/>
  <c r="AB1585" i="1"/>
  <c r="AB1586" i="1"/>
  <c r="AB1587" i="1"/>
  <c r="AB1588" i="1"/>
  <c r="AB1589" i="1"/>
  <c r="AB1590" i="1"/>
  <c r="AB1591" i="1"/>
  <c r="AB1592" i="1"/>
  <c r="AB1593" i="1"/>
  <c r="AB1594" i="1"/>
  <c r="AB1595" i="1"/>
  <c r="AB1596" i="1"/>
  <c r="AB1597" i="1"/>
  <c r="AB1598" i="1"/>
  <c r="AB1599" i="1"/>
  <c r="AB1600" i="1"/>
  <c r="AB1601" i="1"/>
  <c r="AB1602" i="1"/>
  <c r="AB1603" i="1"/>
  <c r="AB1604" i="1"/>
  <c r="AB1605" i="1"/>
  <c r="AB1606" i="1"/>
  <c r="AB1607" i="1"/>
  <c r="AB1608" i="1"/>
  <c r="AB1609" i="1"/>
  <c r="AB1610" i="1"/>
  <c r="AB1611" i="1"/>
  <c r="AB1612" i="1"/>
  <c r="AB1613" i="1"/>
  <c r="AB1614" i="1"/>
  <c r="AB1615" i="1"/>
  <c r="AB1616" i="1"/>
  <c r="AB1617" i="1"/>
  <c r="AB1618" i="1"/>
  <c r="AB1619" i="1"/>
  <c r="AB1620" i="1"/>
  <c r="AB1621" i="1"/>
  <c r="AB1622" i="1"/>
  <c r="AB1623" i="1"/>
  <c r="AB1624" i="1"/>
  <c r="AB1625" i="1"/>
  <c r="AB1626" i="1"/>
  <c r="AB1627" i="1"/>
  <c r="AB1628" i="1"/>
  <c r="AB1629" i="1"/>
  <c r="AB1630" i="1"/>
  <c r="AB1631" i="1"/>
  <c r="AB1632" i="1"/>
  <c r="AB1633" i="1"/>
  <c r="AB1634" i="1"/>
  <c r="AB1635" i="1"/>
  <c r="AB1636" i="1"/>
  <c r="AB1637" i="1"/>
  <c r="AB1638" i="1"/>
  <c r="AB1639" i="1"/>
  <c r="AB1640" i="1"/>
  <c r="AB1641" i="1"/>
  <c r="AB1642" i="1"/>
  <c r="AB1643" i="1"/>
  <c r="AB1644" i="1"/>
  <c r="AB1645" i="1"/>
  <c r="AB1646" i="1"/>
  <c r="AB1647" i="1"/>
  <c r="AB1648" i="1"/>
  <c r="AB1649" i="1"/>
  <c r="AB1650" i="1"/>
  <c r="AB1651" i="1"/>
  <c r="AB1652" i="1"/>
  <c r="AB1653" i="1"/>
  <c r="AB1654" i="1"/>
  <c r="AB1655" i="1"/>
  <c r="AB1656" i="1"/>
  <c r="AB1657" i="1"/>
  <c r="AB1658" i="1"/>
  <c r="AB1659" i="1"/>
  <c r="AB1660" i="1"/>
  <c r="AB1661" i="1"/>
  <c r="AB1662" i="1"/>
  <c r="AB1663" i="1"/>
  <c r="AB1664" i="1"/>
  <c r="AB1665" i="1"/>
  <c r="AB1666" i="1"/>
  <c r="AB1667" i="1"/>
  <c r="AB1668" i="1"/>
  <c r="AB1669" i="1"/>
  <c r="AB1670" i="1"/>
  <c r="AB1671" i="1"/>
  <c r="AB1672" i="1"/>
  <c r="AB1673" i="1"/>
  <c r="AB1674" i="1"/>
  <c r="AB1675" i="1"/>
  <c r="AB1676" i="1"/>
  <c r="AB1677" i="1"/>
  <c r="AB1678" i="1"/>
  <c r="AB1679" i="1"/>
  <c r="AB1680" i="1"/>
  <c r="AB1681" i="1"/>
  <c r="AB1682" i="1"/>
  <c r="AB1683" i="1"/>
  <c r="AB1684" i="1"/>
  <c r="AB1685" i="1"/>
  <c r="AB1686" i="1"/>
  <c r="AB1687" i="1"/>
  <c r="AB1688" i="1"/>
  <c r="AB1689" i="1"/>
  <c r="AB1690" i="1"/>
  <c r="AB1691" i="1"/>
  <c r="AB1692" i="1"/>
  <c r="AB1693" i="1"/>
  <c r="AB1694" i="1"/>
  <c r="AB1695" i="1"/>
  <c r="AB1696" i="1"/>
  <c r="AB1697" i="1"/>
  <c r="AB1698" i="1"/>
  <c r="AB1699" i="1"/>
  <c r="AB1700" i="1"/>
  <c r="AB1701" i="1"/>
  <c r="AB1702" i="1"/>
  <c r="AB1703" i="1"/>
  <c r="AB1704" i="1"/>
  <c r="AB1705" i="1"/>
  <c r="AB1706" i="1"/>
  <c r="AB1707" i="1"/>
  <c r="AB1708" i="1"/>
  <c r="AB1709" i="1"/>
  <c r="AB1710" i="1"/>
  <c r="AB1711" i="1"/>
  <c r="AB1712" i="1"/>
  <c r="AB1713" i="1"/>
  <c r="AB1714" i="1"/>
  <c r="AB1715" i="1"/>
  <c r="AB1716" i="1"/>
  <c r="AB1717" i="1"/>
  <c r="AB1718" i="1"/>
  <c r="AB1719" i="1"/>
  <c r="AB1720" i="1"/>
  <c r="AB1721" i="1"/>
  <c r="AB1722" i="1"/>
  <c r="AB1723" i="1"/>
  <c r="AB1724" i="1"/>
  <c r="AB1725" i="1"/>
  <c r="AB1726" i="1"/>
  <c r="AB1727" i="1"/>
  <c r="AB1728" i="1"/>
  <c r="AB1729" i="1"/>
  <c r="AB1730" i="1"/>
  <c r="AB1731" i="1"/>
  <c r="AB1732" i="1"/>
  <c r="AB1733" i="1"/>
  <c r="AB1734" i="1"/>
  <c r="AB1735" i="1"/>
  <c r="AB1736" i="1"/>
  <c r="AB1737" i="1"/>
  <c r="AB1738" i="1"/>
  <c r="AB1739" i="1"/>
  <c r="AB1740" i="1"/>
  <c r="AB1741" i="1"/>
  <c r="AB1742" i="1"/>
  <c r="AB1743" i="1"/>
  <c r="AB1744" i="1"/>
  <c r="AB1745" i="1"/>
  <c r="AB1746" i="1"/>
  <c r="AB1747" i="1"/>
  <c r="AB1748" i="1"/>
  <c r="AB1749" i="1"/>
  <c r="AB1750" i="1"/>
  <c r="AB1751" i="1"/>
  <c r="AB1752" i="1"/>
  <c r="AB1753" i="1"/>
  <c r="AB1754" i="1"/>
  <c r="AB1755" i="1"/>
  <c r="AB1756" i="1"/>
  <c r="AB1757" i="1"/>
  <c r="AB1758" i="1"/>
  <c r="AB1759" i="1"/>
  <c r="AB1760" i="1"/>
  <c r="AB1761" i="1"/>
  <c r="AB1762" i="1"/>
  <c r="AB1763" i="1"/>
  <c r="AB1764" i="1"/>
  <c r="AB1765" i="1"/>
  <c r="AB1766" i="1"/>
  <c r="AB1767" i="1"/>
  <c r="AB1768" i="1"/>
  <c r="AB1769" i="1"/>
  <c r="AB1770" i="1"/>
  <c r="AB1771" i="1"/>
  <c r="AB1772" i="1"/>
  <c r="AB1773" i="1"/>
  <c r="AB1774" i="1"/>
  <c r="AB1775" i="1"/>
  <c r="AB1776" i="1"/>
  <c r="AB1777" i="1"/>
  <c r="AB1778" i="1"/>
  <c r="AB1779" i="1"/>
  <c r="AB1780" i="1"/>
  <c r="AB1781" i="1"/>
  <c r="AB1782" i="1"/>
  <c r="AB1783" i="1"/>
  <c r="AB1784" i="1"/>
  <c r="AB1785" i="1"/>
  <c r="AB1786" i="1"/>
  <c r="AB1787" i="1"/>
  <c r="AB1788" i="1"/>
  <c r="AB1789" i="1"/>
  <c r="AB1790" i="1"/>
  <c r="AB1791" i="1"/>
  <c r="AB1792" i="1"/>
  <c r="AB1793" i="1"/>
  <c r="AB1794" i="1"/>
  <c r="AB1795" i="1"/>
  <c r="AB1796" i="1"/>
  <c r="AB1797" i="1"/>
  <c r="AB1798" i="1"/>
  <c r="AB1799" i="1"/>
  <c r="AB1800" i="1"/>
  <c r="AB1801" i="1"/>
  <c r="AB1802" i="1"/>
  <c r="AB1803" i="1"/>
  <c r="AB1804" i="1"/>
  <c r="AB1805" i="1"/>
  <c r="AB1806" i="1"/>
  <c r="AB1807" i="1"/>
  <c r="AB1808" i="1"/>
  <c r="AB1809" i="1"/>
  <c r="AB1810" i="1"/>
  <c r="AB1811" i="1"/>
  <c r="AB1812" i="1"/>
  <c r="AB1813" i="1"/>
  <c r="AB1814" i="1"/>
  <c r="AB1815" i="1"/>
  <c r="AB1816" i="1"/>
  <c r="AB1817" i="1"/>
  <c r="AB1818" i="1"/>
  <c r="AB1819" i="1"/>
  <c r="AB1820" i="1"/>
  <c r="AB1821" i="1"/>
  <c r="AB1822" i="1"/>
  <c r="AB1823" i="1"/>
  <c r="AB1824" i="1"/>
  <c r="AB1825" i="1"/>
  <c r="AB1826" i="1"/>
  <c r="AB1827" i="1"/>
  <c r="AB1828" i="1"/>
  <c r="AB1829" i="1"/>
  <c r="AB1830" i="1"/>
  <c r="AB1831" i="1"/>
  <c r="AB1832" i="1"/>
  <c r="AB1833" i="1"/>
  <c r="AB1834" i="1"/>
  <c r="AB1835" i="1"/>
  <c r="AB1836" i="1"/>
  <c r="AB1837" i="1"/>
  <c r="AB1838" i="1"/>
  <c r="AB1839" i="1"/>
  <c r="AB1840" i="1"/>
  <c r="AB1841" i="1"/>
  <c r="AB1842" i="1"/>
  <c r="AB1843" i="1"/>
  <c r="AB1844" i="1"/>
  <c r="AB1845" i="1"/>
  <c r="AB1846" i="1"/>
  <c r="AB1847" i="1"/>
  <c r="AB1848" i="1"/>
  <c r="AB1849" i="1"/>
  <c r="AB1850" i="1"/>
  <c r="AB1851" i="1"/>
  <c r="AB1852" i="1"/>
  <c r="AB1853" i="1"/>
  <c r="AB1854" i="1"/>
  <c r="AB1855" i="1"/>
  <c r="AB1856" i="1"/>
  <c r="AB1857" i="1"/>
  <c r="AB1858" i="1"/>
  <c r="AB1859" i="1"/>
  <c r="AB1860" i="1"/>
  <c r="AB1861" i="1"/>
  <c r="AB1862" i="1"/>
  <c r="AB1863" i="1"/>
  <c r="AB1864" i="1"/>
  <c r="AB1865" i="1"/>
  <c r="AB1866" i="1"/>
  <c r="AB1867" i="1"/>
  <c r="AB1868" i="1"/>
  <c r="AB1869" i="1"/>
  <c r="AB1870" i="1"/>
  <c r="AB1871" i="1"/>
  <c r="AB1872" i="1"/>
  <c r="AB1873" i="1"/>
  <c r="AB1874" i="1"/>
  <c r="AB1875" i="1"/>
  <c r="AB1876" i="1"/>
  <c r="AB1877" i="1"/>
  <c r="AB1878" i="1"/>
  <c r="AB1879" i="1"/>
  <c r="AB1880" i="1"/>
  <c r="AB1881" i="1"/>
  <c r="AB1882" i="1"/>
  <c r="AB1883" i="1"/>
  <c r="AB1884" i="1"/>
  <c r="AB1885" i="1"/>
  <c r="AB1886" i="1"/>
  <c r="AB1887" i="1"/>
  <c r="AB1888" i="1"/>
  <c r="AB1889" i="1"/>
  <c r="AB1890" i="1"/>
  <c r="AB1891" i="1"/>
  <c r="AB1892" i="1"/>
  <c r="AB1893" i="1"/>
  <c r="AB1894" i="1"/>
  <c r="AB1895" i="1"/>
  <c r="AB1896" i="1"/>
  <c r="AB1897" i="1"/>
  <c r="AB1898" i="1"/>
  <c r="AB1899" i="1"/>
  <c r="AB1900" i="1"/>
  <c r="AB1901" i="1"/>
  <c r="AB1902" i="1"/>
  <c r="AB1903" i="1"/>
  <c r="AB1904" i="1"/>
  <c r="AB1905" i="1"/>
  <c r="AB1906" i="1"/>
  <c r="AB1907" i="1"/>
  <c r="AB1908" i="1"/>
  <c r="AB1909" i="1"/>
  <c r="AB1910" i="1"/>
  <c r="AB1911" i="1"/>
  <c r="AB1912" i="1"/>
  <c r="AB1913" i="1"/>
  <c r="AB1914" i="1"/>
  <c r="AB1915" i="1"/>
  <c r="AB1916" i="1"/>
  <c r="AB1917" i="1"/>
  <c r="AB1918" i="1"/>
  <c r="AB1919" i="1"/>
  <c r="AB1920" i="1"/>
  <c r="AB1921" i="1"/>
  <c r="AB1922" i="1"/>
  <c r="AB1923" i="1"/>
  <c r="AB1924" i="1"/>
  <c r="AB1925" i="1"/>
  <c r="AB1926" i="1"/>
  <c r="AB1927" i="1"/>
  <c r="AB1928" i="1"/>
  <c r="AB1929" i="1"/>
  <c r="AB1930" i="1"/>
  <c r="AB1931" i="1"/>
  <c r="AB1932" i="1"/>
  <c r="AB1933" i="1"/>
  <c r="AB1934" i="1"/>
  <c r="AB1935" i="1"/>
  <c r="AB1936" i="1"/>
  <c r="AB1937" i="1"/>
  <c r="AB1938" i="1"/>
  <c r="AB1939" i="1"/>
  <c r="AB1940" i="1"/>
  <c r="AB1941" i="1"/>
  <c r="AB1942" i="1"/>
  <c r="AB1943" i="1"/>
  <c r="AB1944" i="1"/>
  <c r="AB1945" i="1"/>
  <c r="AB1946" i="1"/>
  <c r="AB1947" i="1"/>
  <c r="AB1948" i="1"/>
  <c r="AB1949" i="1"/>
  <c r="AB1950" i="1"/>
  <c r="AB1951" i="1"/>
  <c r="AB1952" i="1"/>
  <c r="AB1953" i="1"/>
  <c r="AB1954" i="1"/>
  <c r="AB1955" i="1"/>
  <c r="AB1956" i="1"/>
  <c r="AB1957" i="1"/>
  <c r="AB1958" i="1"/>
  <c r="AB1959" i="1"/>
  <c r="AB1960" i="1"/>
  <c r="AB1961" i="1"/>
  <c r="AB1962" i="1"/>
  <c r="AB1963" i="1"/>
  <c r="AB1964" i="1"/>
  <c r="AB1965" i="1"/>
  <c r="AB1966" i="1"/>
  <c r="AB1967" i="1"/>
  <c r="AB1968" i="1"/>
  <c r="AB1969" i="1"/>
  <c r="AB1970" i="1"/>
  <c r="AB1971" i="1"/>
  <c r="AB1972" i="1"/>
  <c r="AB1973" i="1"/>
  <c r="AB1974" i="1"/>
  <c r="AB1975" i="1"/>
  <c r="AB1976" i="1"/>
  <c r="AB1977" i="1"/>
  <c r="AB1978" i="1"/>
  <c r="AB1979" i="1"/>
  <c r="AB1980" i="1"/>
  <c r="AB1981" i="1"/>
  <c r="AB1982" i="1"/>
  <c r="AB1983" i="1"/>
  <c r="AB1984" i="1"/>
  <c r="AB1985" i="1"/>
  <c r="AB1986" i="1"/>
  <c r="AB1987" i="1"/>
  <c r="AB1988" i="1"/>
  <c r="AB1989" i="1"/>
  <c r="AB1990" i="1"/>
  <c r="AB1991" i="1"/>
  <c r="AB1992" i="1"/>
  <c r="AB1993" i="1"/>
  <c r="AB1994" i="1"/>
  <c r="AB1995" i="1"/>
  <c r="AB1996" i="1"/>
  <c r="AB1997" i="1"/>
  <c r="AB1998" i="1"/>
  <c r="AB1999" i="1"/>
  <c r="AB2000" i="1"/>
  <c r="AB2001" i="1"/>
  <c r="AB2002" i="1"/>
  <c r="AB2003" i="1"/>
  <c r="AB2004" i="1"/>
  <c r="AB2005" i="1"/>
  <c r="AB2006" i="1"/>
  <c r="AB2007" i="1"/>
  <c r="AB2008" i="1"/>
  <c r="AB2009" i="1"/>
  <c r="AB2010" i="1"/>
  <c r="AB2011" i="1"/>
  <c r="AB2012" i="1"/>
  <c r="AB2013" i="1"/>
  <c r="AB2014" i="1"/>
  <c r="AB2015" i="1"/>
  <c r="AB2016" i="1"/>
  <c r="AB2017" i="1"/>
  <c r="AB2018" i="1"/>
  <c r="AB2019" i="1"/>
  <c r="AB2020" i="1"/>
  <c r="AB2021" i="1"/>
  <c r="AB2022" i="1"/>
  <c r="AB2023" i="1"/>
  <c r="AB2024" i="1"/>
  <c r="AB2025" i="1"/>
  <c r="AB2026" i="1"/>
  <c r="AB2027" i="1"/>
  <c r="AB2028" i="1"/>
  <c r="AB2029" i="1"/>
  <c r="AB2030" i="1"/>
  <c r="AB2031" i="1"/>
  <c r="AB2032" i="1"/>
  <c r="AB2033" i="1"/>
  <c r="AB2034" i="1"/>
  <c r="AB2035" i="1"/>
  <c r="AB2036" i="1"/>
  <c r="AB2037" i="1"/>
  <c r="AB2038" i="1"/>
  <c r="AB2039" i="1"/>
  <c r="AB2040" i="1"/>
  <c r="AB2041" i="1"/>
  <c r="AB2042" i="1"/>
  <c r="AB2043" i="1"/>
  <c r="AB2044" i="1"/>
  <c r="AB2045" i="1"/>
  <c r="AB2046" i="1"/>
  <c r="AB2047" i="1"/>
  <c r="AB2048" i="1"/>
  <c r="AB2049" i="1"/>
  <c r="AB2050" i="1"/>
  <c r="AB2051" i="1"/>
  <c r="AB2052" i="1"/>
  <c r="AB2053" i="1"/>
  <c r="AB2054" i="1"/>
  <c r="AB2055" i="1"/>
  <c r="AB2056" i="1"/>
  <c r="AB2057" i="1"/>
  <c r="AB2058" i="1"/>
  <c r="AB2059" i="1"/>
  <c r="AB2060" i="1"/>
  <c r="AB2061" i="1"/>
  <c r="AB2062" i="1"/>
  <c r="AB2063" i="1"/>
  <c r="AB2064" i="1"/>
  <c r="AB2065" i="1"/>
  <c r="AB2066" i="1"/>
  <c r="AB2067" i="1"/>
  <c r="AB2068" i="1"/>
  <c r="AB2069" i="1"/>
  <c r="AB2070" i="1"/>
  <c r="AB2071" i="1"/>
  <c r="AB2072" i="1"/>
  <c r="AB2073" i="1"/>
  <c r="AB2074" i="1"/>
  <c r="AB2075" i="1"/>
  <c r="AB2076" i="1"/>
  <c r="AB2077" i="1"/>
  <c r="AB2078" i="1"/>
  <c r="AB2079" i="1"/>
  <c r="AB2080" i="1"/>
  <c r="AB2081" i="1"/>
  <c r="AB2082" i="1"/>
  <c r="AB2083" i="1"/>
  <c r="AB2084" i="1"/>
  <c r="AB2085" i="1"/>
  <c r="AB2086" i="1"/>
  <c r="AB2087" i="1"/>
  <c r="AB2088" i="1"/>
  <c r="AB2089" i="1"/>
  <c r="AB2090" i="1"/>
  <c r="AB2091" i="1"/>
  <c r="AB2092" i="1"/>
  <c r="AB2093" i="1"/>
  <c r="AB2094" i="1"/>
  <c r="AB2095" i="1"/>
  <c r="AB2096" i="1"/>
  <c r="AB2097" i="1"/>
  <c r="AB2098" i="1"/>
  <c r="AB2099" i="1"/>
  <c r="AB2100" i="1"/>
  <c r="AB2101" i="1"/>
  <c r="AB2102" i="1"/>
  <c r="AB2103" i="1"/>
  <c r="AB2104" i="1"/>
  <c r="AB2105" i="1"/>
  <c r="AB2106" i="1"/>
  <c r="AB2107" i="1"/>
  <c r="AB2108" i="1"/>
  <c r="AB2109" i="1"/>
  <c r="AB2110" i="1"/>
  <c r="AB2111" i="1"/>
  <c r="AB2112" i="1"/>
  <c r="AB2113" i="1"/>
  <c r="AB2114" i="1"/>
  <c r="AB2115" i="1"/>
  <c r="AB2116" i="1"/>
  <c r="AB2117" i="1"/>
  <c r="AB2118" i="1"/>
  <c r="AB2119" i="1"/>
  <c r="AB2120" i="1"/>
  <c r="AB2121" i="1"/>
  <c r="AB2122" i="1"/>
  <c r="AB2123" i="1"/>
  <c r="AB2124" i="1"/>
  <c r="AB2125" i="1"/>
  <c r="AB2126" i="1"/>
  <c r="AB2127" i="1"/>
  <c r="AB2128" i="1"/>
  <c r="AB2129" i="1"/>
  <c r="AB2130" i="1"/>
  <c r="AB2131" i="1"/>
  <c r="AB2132" i="1"/>
  <c r="AB2133" i="1"/>
  <c r="AB2134" i="1"/>
  <c r="AB2135" i="1"/>
  <c r="AB2136" i="1"/>
  <c r="AB2137" i="1"/>
  <c r="AB2138" i="1"/>
  <c r="AB2139" i="1"/>
  <c r="AB2140" i="1"/>
  <c r="AB2141" i="1"/>
  <c r="AB2142" i="1"/>
  <c r="AB2143" i="1"/>
  <c r="AB2144" i="1"/>
  <c r="AB2145" i="1"/>
  <c r="AB2146" i="1"/>
  <c r="AB2147" i="1"/>
  <c r="AB2148" i="1"/>
  <c r="AB2149" i="1"/>
  <c r="AB2150" i="1"/>
  <c r="AB2151" i="1"/>
  <c r="AB2152" i="1"/>
  <c r="AB2153" i="1"/>
  <c r="AB2154" i="1"/>
  <c r="AB2155" i="1"/>
  <c r="AB2156" i="1"/>
  <c r="AB2157" i="1"/>
  <c r="AB2158" i="1"/>
  <c r="AB2159" i="1"/>
  <c r="AB2160" i="1"/>
  <c r="AB2161" i="1"/>
  <c r="AB2162" i="1"/>
  <c r="AB2163" i="1"/>
  <c r="AB2164" i="1"/>
  <c r="AB2165" i="1"/>
  <c r="AB2166" i="1"/>
  <c r="AB2167" i="1"/>
  <c r="AB2168" i="1"/>
  <c r="AB2169" i="1"/>
  <c r="AB2170" i="1"/>
  <c r="AB2171" i="1"/>
  <c r="AB2172" i="1"/>
  <c r="AB2173" i="1"/>
  <c r="AB2174" i="1"/>
  <c r="AB2175" i="1"/>
  <c r="AB2176" i="1"/>
  <c r="AB2177" i="1"/>
  <c r="AB2178" i="1"/>
  <c r="AB2179" i="1"/>
  <c r="AB2180" i="1"/>
  <c r="AB2181" i="1"/>
  <c r="AB2182" i="1"/>
  <c r="AB2183" i="1"/>
  <c r="AB2184" i="1"/>
  <c r="AB2185" i="1"/>
  <c r="AB2186" i="1"/>
  <c r="AB2187" i="1"/>
  <c r="AB2188" i="1"/>
  <c r="AB2189" i="1"/>
  <c r="AB2190" i="1"/>
  <c r="AB2191" i="1"/>
  <c r="AB2192" i="1"/>
  <c r="AB2193" i="1"/>
  <c r="AB2194" i="1"/>
  <c r="AB2195" i="1"/>
  <c r="AB2196" i="1"/>
  <c r="AB2197" i="1"/>
  <c r="AB2198" i="1"/>
  <c r="AB2199" i="1"/>
  <c r="AB2200" i="1"/>
  <c r="AB2201" i="1"/>
  <c r="AB2202" i="1"/>
  <c r="AB2203" i="1"/>
  <c r="AB2204" i="1"/>
  <c r="AB2205" i="1"/>
  <c r="AB2206" i="1"/>
  <c r="AB2207" i="1"/>
  <c r="AB2208" i="1"/>
  <c r="AB2209" i="1"/>
  <c r="AB2210" i="1"/>
  <c r="AB2211" i="1"/>
  <c r="AB2212" i="1"/>
  <c r="AB2213" i="1"/>
  <c r="AB2214" i="1"/>
  <c r="AB2215" i="1"/>
  <c r="AB2216" i="1"/>
  <c r="AB2217" i="1"/>
  <c r="AB2218" i="1"/>
  <c r="AB2219" i="1"/>
  <c r="AB2220" i="1"/>
  <c r="AB2221" i="1"/>
  <c r="AB2222" i="1"/>
  <c r="AB2223" i="1"/>
  <c r="AB2224" i="1"/>
  <c r="AB2225" i="1"/>
  <c r="AB2226" i="1"/>
  <c r="AB2227" i="1"/>
  <c r="AB2228" i="1"/>
  <c r="AB2229" i="1"/>
  <c r="AB2230" i="1"/>
  <c r="AB2231" i="1"/>
  <c r="AB2232" i="1"/>
  <c r="AB2233" i="1"/>
  <c r="AB2234" i="1"/>
  <c r="AB2235" i="1"/>
  <c r="AB2236" i="1"/>
  <c r="AB2237" i="1"/>
  <c r="AB2238" i="1"/>
  <c r="AB2239" i="1"/>
  <c r="AB2240" i="1"/>
  <c r="AB2241" i="1"/>
  <c r="AB2242" i="1"/>
  <c r="AB2243" i="1"/>
  <c r="AB2244" i="1"/>
  <c r="AB2245" i="1"/>
  <c r="AB2246" i="1"/>
  <c r="AB2247" i="1"/>
  <c r="AB2248" i="1"/>
  <c r="AB2249" i="1"/>
  <c r="AB2250" i="1"/>
  <c r="AB2251" i="1"/>
  <c r="AB2252" i="1"/>
  <c r="AB2253" i="1"/>
  <c r="AB2254" i="1"/>
  <c r="AB2255" i="1"/>
  <c r="AB2256" i="1"/>
  <c r="AB2257" i="1"/>
  <c r="AB2258" i="1"/>
  <c r="AB2259" i="1"/>
  <c r="AB2260" i="1"/>
  <c r="AB2261" i="1"/>
  <c r="AB2262" i="1"/>
  <c r="AB2263" i="1"/>
  <c r="AB2264" i="1"/>
  <c r="AB2265" i="1"/>
  <c r="AB2266" i="1"/>
  <c r="AB2267" i="1"/>
  <c r="AB2268" i="1"/>
  <c r="AB2269" i="1"/>
  <c r="AB2270" i="1"/>
  <c r="AB2271" i="1"/>
  <c r="AB2272" i="1"/>
  <c r="AB2273" i="1"/>
  <c r="AB2274" i="1"/>
  <c r="AB2275" i="1"/>
  <c r="AB2276" i="1"/>
  <c r="AB2277" i="1"/>
  <c r="AB2278" i="1"/>
  <c r="AB2279" i="1"/>
  <c r="AB2280" i="1"/>
  <c r="AB2281" i="1"/>
  <c r="AB2282" i="1"/>
  <c r="AB2283" i="1"/>
  <c r="AB2284" i="1"/>
  <c r="AB2285" i="1"/>
  <c r="AB2286" i="1"/>
  <c r="AB2287" i="1"/>
  <c r="AB2288" i="1"/>
  <c r="AB2289" i="1"/>
  <c r="AB2290" i="1"/>
  <c r="AB2291" i="1"/>
  <c r="AB2292" i="1"/>
  <c r="AB2293" i="1"/>
  <c r="AB2294" i="1"/>
  <c r="AB2295" i="1"/>
  <c r="AB2296" i="1"/>
  <c r="AB2297" i="1"/>
  <c r="AB2298" i="1"/>
  <c r="AB2299" i="1"/>
  <c r="AB2300" i="1"/>
  <c r="AB2301" i="1"/>
  <c r="AB2302" i="1"/>
  <c r="AB2303" i="1"/>
  <c r="AB2304" i="1"/>
  <c r="AB2305" i="1"/>
  <c r="AB2306" i="1"/>
  <c r="AB2307" i="1"/>
  <c r="AB2308" i="1"/>
  <c r="AB2309" i="1"/>
  <c r="AB2310" i="1"/>
  <c r="AB2311" i="1"/>
  <c r="AB2312" i="1"/>
  <c r="AB2313" i="1"/>
  <c r="AB2314" i="1"/>
  <c r="AB2315" i="1"/>
  <c r="AB2316" i="1"/>
  <c r="AB2317" i="1"/>
  <c r="AB2318" i="1"/>
  <c r="AB2319" i="1"/>
  <c r="AB2320" i="1"/>
  <c r="AB2321" i="1"/>
  <c r="AB2322" i="1"/>
  <c r="AB2323" i="1"/>
  <c r="AB2324" i="1"/>
  <c r="AB2325" i="1"/>
  <c r="AB2326" i="1"/>
  <c r="AB2327" i="1"/>
  <c r="AB2328" i="1"/>
  <c r="AB2329" i="1"/>
  <c r="AB2330" i="1"/>
  <c r="AB2331" i="1"/>
  <c r="AB2332" i="1"/>
  <c r="AB2333" i="1"/>
  <c r="AB2334" i="1"/>
  <c r="AB2335" i="1"/>
  <c r="AB2336" i="1"/>
  <c r="AB2337" i="1"/>
  <c r="AB2338" i="1"/>
  <c r="AB2339" i="1"/>
  <c r="AB2340" i="1"/>
  <c r="AB2341" i="1"/>
  <c r="AB2342" i="1"/>
  <c r="AB2343" i="1"/>
  <c r="AB2344" i="1"/>
  <c r="AB2345" i="1"/>
  <c r="AB2346" i="1"/>
  <c r="AB2347" i="1"/>
  <c r="AB2348" i="1"/>
  <c r="AB2349" i="1"/>
  <c r="AB2350" i="1"/>
  <c r="AB2351" i="1"/>
  <c r="AB2352" i="1"/>
  <c r="AB2353" i="1"/>
  <c r="AB2354" i="1"/>
  <c r="AB2355" i="1"/>
  <c r="AB2356" i="1"/>
  <c r="AB2357" i="1"/>
  <c r="AB2358" i="1"/>
  <c r="AB2359" i="1"/>
  <c r="AB2360" i="1"/>
  <c r="AB2361" i="1"/>
  <c r="AB2362" i="1"/>
  <c r="AB2363" i="1"/>
  <c r="AB2364" i="1"/>
  <c r="AB2365" i="1"/>
  <c r="AB2366" i="1"/>
  <c r="AB2367" i="1"/>
  <c r="AB2368" i="1"/>
  <c r="AB2369" i="1"/>
  <c r="AB2370" i="1"/>
  <c r="AB2371" i="1"/>
  <c r="AB2372" i="1"/>
  <c r="AB2373" i="1"/>
  <c r="AB2374" i="1"/>
  <c r="AB2375" i="1"/>
  <c r="AB2376" i="1"/>
  <c r="AB2377" i="1"/>
  <c r="AB2378" i="1"/>
  <c r="AB2379" i="1"/>
  <c r="AB2380" i="1"/>
  <c r="AB2381" i="1"/>
  <c r="AB2382" i="1"/>
  <c r="AB2383" i="1"/>
  <c r="AB2384" i="1"/>
  <c r="AB2385" i="1"/>
  <c r="AB2386" i="1"/>
  <c r="AB2387" i="1"/>
  <c r="AB2388" i="1"/>
  <c r="AB2389" i="1"/>
  <c r="AB2390" i="1"/>
  <c r="AB2391" i="1"/>
  <c r="AB2392" i="1"/>
  <c r="AB2393" i="1"/>
  <c r="AB2394" i="1"/>
  <c r="AB2395" i="1"/>
  <c r="AB2396" i="1"/>
  <c r="AB2397" i="1"/>
  <c r="AB2398" i="1"/>
  <c r="AB2399" i="1"/>
  <c r="AB2400" i="1"/>
  <c r="AB2401" i="1"/>
  <c r="AB2402" i="1"/>
  <c r="AB2403" i="1"/>
  <c r="AB2404" i="1"/>
  <c r="AB2405" i="1"/>
  <c r="AB2406" i="1"/>
  <c r="AB2407" i="1"/>
  <c r="AB2408" i="1"/>
  <c r="AB2409" i="1"/>
  <c r="AB2410" i="1"/>
  <c r="AB2411" i="1"/>
  <c r="AB2412" i="1"/>
  <c r="AB2413" i="1"/>
  <c r="AB2414" i="1"/>
  <c r="AB2415" i="1"/>
  <c r="AB2416" i="1"/>
  <c r="AB2417" i="1"/>
  <c r="AB2418" i="1"/>
  <c r="AB2419" i="1"/>
  <c r="AB2420" i="1"/>
  <c r="AB2421" i="1"/>
  <c r="AB2422" i="1"/>
  <c r="AB2423" i="1"/>
  <c r="AB2424" i="1"/>
  <c r="AB2425" i="1"/>
  <c r="AB2426" i="1"/>
  <c r="AB2427" i="1"/>
  <c r="AB2428" i="1"/>
  <c r="AB2429" i="1"/>
  <c r="AB2430" i="1"/>
  <c r="AB2431" i="1"/>
  <c r="AB2432" i="1"/>
  <c r="AB2433" i="1"/>
  <c r="AB2434" i="1"/>
  <c r="AB2435" i="1"/>
  <c r="AB2436" i="1"/>
  <c r="AB2437" i="1"/>
  <c r="AB2438" i="1"/>
  <c r="AB2439" i="1"/>
  <c r="AB2440" i="1"/>
  <c r="AB2441" i="1"/>
  <c r="AB2442" i="1"/>
  <c r="AB2443" i="1"/>
  <c r="AB2444" i="1"/>
  <c r="AB2445" i="1"/>
  <c r="AB2446" i="1"/>
  <c r="AB2447" i="1"/>
  <c r="AB2448" i="1"/>
  <c r="AB2449" i="1"/>
  <c r="AB2450" i="1"/>
  <c r="AB2451" i="1"/>
  <c r="AB2452" i="1"/>
  <c r="AB2453" i="1"/>
  <c r="AB2454" i="1"/>
  <c r="AB2455" i="1"/>
  <c r="AB2456" i="1"/>
  <c r="AB2457" i="1"/>
  <c r="AB2458" i="1"/>
  <c r="AB2459" i="1"/>
  <c r="AB2460" i="1"/>
  <c r="AB2461" i="1"/>
  <c r="AB2462" i="1"/>
  <c r="AB2463" i="1"/>
  <c r="AB2464" i="1"/>
  <c r="AB2465" i="1"/>
  <c r="AB2466" i="1"/>
  <c r="AB2467" i="1"/>
  <c r="AB2468" i="1"/>
  <c r="AB2469" i="1"/>
  <c r="AB2470" i="1"/>
  <c r="AB2471" i="1"/>
  <c r="AB2472" i="1"/>
  <c r="AB2473" i="1"/>
  <c r="AB2474" i="1"/>
  <c r="AB2475" i="1"/>
  <c r="AB2476" i="1"/>
  <c r="AB2477" i="1"/>
  <c r="AB2478" i="1"/>
  <c r="AB2479" i="1"/>
  <c r="AB2480" i="1"/>
  <c r="AB2481" i="1"/>
  <c r="AB2482" i="1"/>
  <c r="AB2483" i="1"/>
  <c r="AB2484" i="1"/>
  <c r="AB2485" i="1"/>
  <c r="AB2486" i="1"/>
  <c r="AB2487" i="1"/>
  <c r="AB2488" i="1"/>
  <c r="AB2489" i="1"/>
  <c r="AB2490" i="1"/>
  <c r="AB2491" i="1"/>
  <c r="AB2492" i="1"/>
  <c r="AB2493" i="1"/>
  <c r="AB2494" i="1"/>
  <c r="AB2495" i="1"/>
  <c r="AB2496" i="1"/>
  <c r="AB2497" i="1"/>
  <c r="AB2498" i="1"/>
  <c r="AB2499" i="1"/>
  <c r="AB2500" i="1"/>
  <c r="AB2501" i="1"/>
  <c r="AB2502" i="1"/>
  <c r="AB2503" i="1"/>
  <c r="AB2504" i="1"/>
  <c r="AB2505" i="1"/>
  <c r="AB2506" i="1"/>
  <c r="AB2507" i="1"/>
  <c r="AB2508" i="1"/>
  <c r="AB2509" i="1"/>
  <c r="AB2510" i="1"/>
  <c r="AB2511" i="1"/>
  <c r="AB2512" i="1"/>
  <c r="AB2513" i="1"/>
  <c r="AB2514" i="1"/>
  <c r="AB2515" i="1"/>
  <c r="AB2516" i="1"/>
  <c r="AB2517" i="1"/>
  <c r="AB2518" i="1"/>
  <c r="AB2519" i="1"/>
  <c r="AB2520" i="1"/>
  <c r="AB2521" i="1"/>
  <c r="AB2522" i="1"/>
  <c r="AB2523" i="1"/>
  <c r="AB2524" i="1"/>
  <c r="AB2525" i="1"/>
  <c r="AB2526" i="1"/>
  <c r="AB2527" i="1"/>
  <c r="AB2528" i="1"/>
  <c r="AB2529" i="1"/>
  <c r="AB2530" i="1"/>
  <c r="AB2531" i="1"/>
  <c r="AB2532" i="1"/>
  <c r="AB2533" i="1"/>
  <c r="AB2534" i="1"/>
  <c r="AB2535" i="1"/>
  <c r="AB2536" i="1"/>
  <c r="AB2537" i="1"/>
  <c r="AB2538" i="1"/>
  <c r="AB2539" i="1"/>
  <c r="AB2540" i="1"/>
  <c r="AB2541" i="1"/>
  <c r="AB2542" i="1"/>
  <c r="AB2543" i="1"/>
  <c r="AB2544" i="1"/>
  <c r="AB2545" i="1"/>
  <c r="AB2546" i="1"/>
  <c r="AB2547" i="1"/>
  <c r="AB2548" i="1"/>
  <c r="AB2549" i="1"/>
  <c r="AB2550" i="1"/>
  <c r="AB2551" i="1"/>
  <c r="AB2552" i="1"/>
  <c r="AB2553" i="1"/>
  <c r="AB2554" i="1"/>
  <c r="AB2555" i="1"/>
  <c r="AB2556" i="1"/>
  <c r="AB2557" i="1"/>
  <c r="AB2558" i="1"/>
  <c r="AB2559" i="1"/>
  <c r="AB2560" i="1"/>
  <c r="AB2561" i="1"/>
  <c r="AB2562" i="1"/>
  <c r="AB2563" i="1"/>
  <c r="AB2564" i="1"/>
  <c r="AB2565" i="1"/>
  <c r="AB2566" i="1"/>
  <c r="AB2567" i="1"/>
  <c r="AB2568" i="1"/>
  <c r="AB2569" i="1"/>
  <c r="AB2570" i="1"/>
  <c r="AB2571" i="1"/>
  <c r="AB2572" i="1"/>
  <c r="AB2573" i="1"/>
  <c r="AB2574" i="1"/>
  <c r="AB2575" i="1"/>
  <c r="AB2576" i="1"/>
  <c r="AB2577" i="1"/>
  <c r="AB2578" i="1"/>
  <c r="AB2579" i="1"/>
  <c r="AB2580" i="1"/>
  <c r="AB2581" i="1"/>
  <c r="AB2582" i="1"/>
  <c r="AB2583" i="1"/>
  <c r="AB2584" i="1"/>
  <c r="AB2585" i="1"/>
  <c r="AB2586" i="1"/>
  <c r="AB2587" i="1"/>
  <c r="AB2588" i="1"/>
  <c r="AB2589" i="1"/>
  <c r="AB2590" i="1"/>
  <c r="AB2591" i="1"/>
  <c r="AB2592" i="1"/>
  <c r="AB2593" i="1"/>
  <c r="AB2594" i="1"/>
  <c r="AB2595" i="1"/>
  <c r="AB2596" i="1"/>
  <c r="AB2597" i="1"/>
  <c r="AB2598" i="1"/>
  <c r="AB2599" i="1"/>
  <c r="AB2600" i="1"/>
  <c r="AB2601" i="1"/>
  <c r="AB2602" i="1"/>
  <c r="AB2603" i="1"/>
  <c r="AB2604" i="1"/>
  <c r="AB2605" i="1"/>
  <c r="AB2606" i="1"/>
  <c r="AB2607" i="1"/>
  <c r="AB2608" i="1"/>
  <c r="AB2609" i="1"/>
  <c r="AB2610" i="1"/>
  <c r="AB2611" i="1"/>
  <c r="AB2612" i="1"/>
  <c r="AB2613" i="1"/>
  <c r="AB2614" i="1"/>
  <c r="AB2615" i="1"/>
  <c r="AB2616" i="1"/>
  <c r="AB2617" i="1"/>
  <c r="AB2618" i="1"/>
  <c r="AB2619" i="1"/>
  <c r="AB2620" i="1"/>
  <c r="AB2621" i="1"/>
  <c r="AB2622" i="1"/>
  <c r="AB2623" i="1"/>
  <c r="AB2624" i="1"/>
  <c r="AB2625" i="1"/>
  <c r="AB2626" i="1"/>
  <c r="AB2627" i="1"/>
  <c r="AB2628" i="1"/>
  <c r="AB2629" i="1"/>
  <c r="AB2630" i="1"/>
  <c r="AB2631" i="1"/>
  <c r="AB2632" i="1"/>
  <c r="AB2633" i="1"/>
  <c r="AB2634" i="1"/>
  <c r="AB2635" i="1"/>
  <c r="AB2636" i="1"/>
  <c r="AB2637" i="1"/>
  <c r="AB2638" i="1"/>
  <c r="AB2639" i="1"/>
  <c r="AB2640" i="1"/>
  <c r="AB2641" i="1"/>
  <c r="AB2642" i="1"/>
  <c r="AB2643" i="1"/>
  <c r="AB2644" i="1"/>
  <c r="AB2645" i="1"/>
  <c r="AB2646" i="1"/>
  <c r="AB2647" i="1"/>
  <c r="AB2648" i="1"/>
  <c r="AB2649" i="1"/>
  <c r="AB2650" i="1"/>
  <c r="AB2651" i="1"/>
  <c r="AB2652" i="1"/>
  <c r="AB2653" i="1"/>
  <c r="AB2654" i="1"/>
  <c r="AB2655" i="1"/>
  <c r="AB2656" i="1"/>
  <c r="AB2657" i="1"/>
  <c r="AB2658" i="1"/>
  <c r="AB2659" i="1"/>
  <c r="AB2660" i="1"/>
  <c r="AB2661" i="1"/>
  <c r="AB2662" i="1"/>
  <c r="AB2663" i="1"/>
  <c r="AB2664" i="1"/>
  <c r="AB2665" i="1"/>
  <c r="AB2666" i="1"/>
  <c r="AB2667" i="1"/>
  <c r="AB2668" i="1"/>
  <c r="AB2669" i="1"/>
  <c r="AB2670" i="1"/>
  <c r="AB2671" i="1"/>
  <c r="AB2672" i="1"/>
  <c r="AB2673" i="1"/>
  <c r="AB2674" i="1"/>
  <c r="AB2675" i="1"/>
  <c r="AB2676" i="1"/>
  <c r="AB2677" i="1"/>
  <c r="AB2678" i="1"/>
  <c r="AB2679" i="1"/>
  <c r="AB2680" i="1"/>
  <c r="AB2681" i="1"/>
  <c r="AB2682" i="1"/>
  <c r="AB2683" i="1"/>
  <c r="AB2684" i="1"/>
  <c r="AB2685" i="1"/>
  <c r="AB2686" i="1"/>
  <c r="AB2687" i="1"/>
  <c r="AB2688" i="1"/>
  <c r="AB2689" i="1"/>
  <c r="AB2690" i="1"/>
  <c r="AB2691" i="1"/>
  <c r="AB2692" i="1"/>
  <c r="AB2693" i="1"/>
  <c r="AB2694" i="1"/>
  <c r="AB2695" i="1"/>
  <c r="AB2696" i="1"/>
  <c r="AB2697" i="1"/>
  <c r="AB2698" i="1"/>
  <c r="AB2699" i="1"/>
  <c r="AB2700" i="1"/>
  <c r="AB2701" i="1"/>
  <c r="AB2702" i="1"/>
  <c r="AB2703" i="1"/>
  <c r="AB2704" i="1"/>
  <c r="AB2705" i="1"/>
  <c r="AB2706" i="1"/>
  <c r="AB2707" i="1"/>
  <c r="AB2708" i="1"/>
  <c r="AB2709" i="1"/>
  <c r="AB2710" i="1"/>
  <c r="AB2711" i="1"/>
  <c r="AB2712" i="1"/>
  <c r="AB2713" i="1"/>
  <c r="AB2714" i="1"/>
  <c r="AB2715" i="1"/>
  <c r="AB2716" i="1"/>
  <c r="AB2717" i="1"/>
  <c r="AB2718" i="1"/>
  <c r="AB2719" i="1"/>
  <c r="AB2720" i="1"/>
  <c r="AB2721" i="1"/>
  <c r="AB2722" i="1"/>
  <c r="AB2723" i="1"/>
  <c r="AB2724" i="1"/>
  <c r="AB2725" i="1"/>
  <c r="AB2726" i="1"/>
  <c r="AB2727" i="1"/>
  <c r="AB2728" i="1"/>
  <c r="AB2729" i="1"/>
  <c r="AB2730" i="1"/>
  <c r="AB2731" i="1"/>
  <c r="AB2732" i="1"/>
  <c r="AB2733" i="1"/>
  <c r="AB2734" i="1"/>
  <c r="AB2735" i="1"/>
  <c r="AB2736" i="1"/>
  <c r="AB2737" i="1"/>
  <c r="AB2738" i="1"/>
  <c r="AB2739" i="1"/>
  <c r="AB2740" i="1"/>
  <c r="AB2741" i="1"/>
  <c r="AB2742" i="1"/>
  <c r="AB2743" i="1"/>
  <c r="AB2744" i="1"/>
  <c r="AB2745" i="1"/>
  <c r="AB2746" i="1"/>
  <c r="AB2747" i="1"/>
  <c r="AB2748" i="1"/>
  <c r="AB2749" i="1"/>
  <c r="AB2750" i="1"/>
  <c r="AB2751" i="1"/>
  <c r="AB2752" i="1"/>
  <c r="AB2753" i="1"/>
  <c r="AB2754" i="1"/>
  <c r="AB2755" i="1"/>
  <c r="AB2756" i="1"/>
  <c r="AB2757" i="1"/>
  <c r="AB2758" i="1"/>
  <c r="AB2759" i="1"/>
  <c r="AB2760" i="1"/>
  <c r="AB2761" i="1"/>
  <c r="AB2762" i="1"/>
  <c r="AB2763" i="1"/>
  <c r="AB2764" i="1"/>
  <c r="AB2765" i="1"/>
  <c r="AB2766" i="1"/>
  <c r="AB2767" i="1"/>
  <c r="AB2768" i="1"/>
  <c r="AB2769" i="1"/>
  <c r="AB2770" i="1"/>
  <c r="AB2771" i="1"/>
  <c r="AB2772" i="1"/>
  <c r="AB2773" i="1"/>
  <c r="AB2774" i="1"/>
  <c r="AB2775" i="1"/>
  <c r="AB2776" i="1"/>
  <c r="AB2777" i="1"/>
  <c r="AB2778" i="1"/>
  <c r="AB2779" i="1"/>
  <c r="AB2780" i="1"/>
  <c r="AB2781" i="1"/>
  <c r="AB2782" i="1"/>
  <c r="AB2783" i="1"/>
  <c r="AB2784" i="1"/>
  <c r="AB2785" i="1"/>
  <c r="AB2786" i="1"/>
  <c r="AB2787" i="1"/>
  <c r="AB2788" i="1"/>
  <c r="AB2789" i="1"/>
  <c r="AB2790" i="1"/>
  <c r="AB2791" i="1"/>
  <c r="AB2792" i="1"/>
  <c r="AB2793" i="1"/>
  <c r="AB2794" i="1"/>
  <c r="AB2795" i="1"/>
  <c r="AB2796" i="1"/>
  <c r="AB2797" i="1"/>
  <c r="AB2798" i="1"/>
  <c r="AB2799" i="1"/>
  <c r="AB2800" i="1"/>
  <c r="AB2801" i="1"/>
  <c r="AB2802" i="1"/>
  <c r="AB2803" i="1"/>
  <c r="AB2804" i="1"/>
  <c r="AB2805" i="1"/>
  <c r="AB2806" i="1"/>
  <c r="AB2807" i="1"/>
  <c r="AB2808" i="1"/>
  <c r="AB2809" i="1"/>
  <c r="AB2810" i="1"/>
  <c r="AB2811" i="1"/>
  <c r="AB2812" i="1"/>
  <c r="AB2813" i="1"/>
  <c r="AB2814" i="1"/>
  <c r="AB2815" i="1"/>
  <c r="AB2816" i="1"/>
  <c r="AB2817" i="1"/>
  <c r="AB2818" i="1"/>
  <c r="AB2819" i="1"/>
  <c r="AB2820" i="1"/>
  <c r="AB2821" i="1"/>
  <c r="AB2822" i="1"/>
  <c r="AB2823" i="1"/>
  <c r="AB2824" i="1"/>
  <c r="AB2825" i="1"/>
  <c r="AB2826" i="1"/>
  <c r="AB2827" i="1"/>
  <c r="AB2828" i="1"/>
  <c r="AB2829" i="1"/>
  <c r="AB2830" i="1"/>
  <c r="AB2831" i="1"/>
  <c r="AB2832" i="1"/>
  <c r="AB2833" i="1"/>
  <c r="AB2834" i="1"/>
  <c r="AB2835" i="1"/>
  <c r="AB2836" i="1"/>
  <c r="AB2837" i="1"/>
  <c r="AB2838" i="1"/>
  <c r="AB2839" i="1"/>
  <c r="AB2840" i="1"/>
  <c r="AB2841" i="1"/>
  <c r="AB2842" i="1"/>
  <c r="AB2843" i="1"/>
  <c r="AB2844" i="1"/>
  <c r="AB2845" i="1"/>
  <c r="AB2846" i="1"/>
  <c r="AB2847" i="1"/>
  <c r="AB2848" i="1"/>
  <c r="AB2849" i="1"/>
  <c r="AB2850" i="1"/>
  <c r="AB2851" i="1"/>
  <c r="AB2852" i="1"/>
  <c r="AB2853" i="1"/>
  <c r="AB2854" i="1"/>
  <c r="AB2855" i="1"/>
  <c r="AB2856" i="1"/>
  <c r="AB2857" i="1"/>
  <c r="AB2858" i="1"/>
  <c r="AB2859" i="1"/>
  <c r="AB2860" i="1"/>
  <c r="AB2861" i="1"/>
  <c r="AB2862" i="1"/>
  <c r="AB2863" i="1"/>
  <c r="AB2864" i="1"/>
  <c r="AB2865" i="1"/>
  <c r="AB2866" i="1"/>
  <c r="AB2867" i="1"/>
  <c r="AB2868" i="1"/>
  <c r="AB2869" i="1"/>
  <c r="AB2870" i="1"/>
  <c r="AB2871" i="1"/>
  <c r="AB2872" i="1"/>
  <c r="AB2873" i="1"/>
  <c r="AB2874" i="1"/>
  <c r="AB2875" i="1"/>
  <c r="AB2876" i="1"/>
  <c r="AB2877" i="1"/>
  <c r="AB2878" i="1"/>
  <c r="AB2879" i="1"/>
  <c r="AB2880" i="1"/>
  <c r="AB2881" i="1"/>
  <c r="AB2882" i="1"/>
  <c r="AB2883" i="1"/>
  <c r="AB2884" i="1"/>
  <c r="AB2885" i="1"/>
  <c r="AB2886" i="1"/>
  <c r="AB2887" i="1"/>
  <c r="AB2888" i="1"/>
  <c r="AB2889" i="1"/>
  <c r="AB2890" i="1"/>
  <c r="AB2891" i="1"/>
  <c r="AB2892" i="1"/>
  <c r="AB2893" i="1"/>
  <c r="AB2894" i="1"/>
  <c r="AB2895" i="1"/>
  <c r="AB2896" i="1"/>
  <c r="AB2897" i="1"/>
  <c r="AB2898" i="1"/>
  <c r="AB2899" i="1"/>
  <c r="AB2900" i="1"/>
  <c r="AB2901" i="1"/>
  <c r="AB2902" i="1"/>
  <c r="AB2903" i="1"/>
  <c r="AB2904" i="1"/>
  <c r="AB2905" i="1"/>
  <c r="AB2906" i="1"/>
  <c r="AB2907" i="1"/>
  <c r="AB2908" i="1"/>
  <c r="AB2909" i="1"/>
  <c r="AB2910" i="1"/>
  <c r="AB2911" i="1"/>
  <c r="AB2912" i="1"/>
  <c r="AB2913" i="1"/>
  <c r="AB2914" i="1"/>
  <c r="AB2915" i="1"/>
  <c r="AB2916" i="1"/>
  <c r="AB2917" i="1"/>
  <c r="AB2918" i="1"/>
  <c r="AB2919" i="1"/>
  <c r="AB2920" i="1"/>
  <c r="AB2921" i="1"/>
  <c r="AB2922" i="1"/>
  <c r="AB2923" i="1"/>
  <c r="AB2924" i="1"/>
  <c r="AB2925" i="1"/>
  <c r="AB2926" i="1"/>
  <c r="AB2927" i="1"/>
  <c r="AB2928" i="1"/>
  <c r="AB2929" i="1"/>
  <c r="AB2930" i="1"/>
  <c r="AB2931" i="1"/>
  <c r="AB2932" i="1"/>
  <c r="AB2933" i="1"/>
  <c r="AB2934" i="1"/>
  <c r="AB2935" i="1"/>
  <c r="AB2936" i="1"/>
  <c r="AB2937" i="1"/>
  <c r="AB2938" i="1"/>
  <c r="AB2939" i="1"/>
  <c r="AB2940" i="1"/>
  <c r="AB2941" i="1"/>
  <c r="AB2942" i="1"/>
  <c r="AB2943" i="1"/>
  <c r="AB2944" i="1"/>
  <c r="AB2945" i="1"/>
  <c r="AB2946" i="1"/>
  <c r="AB2947" i="1"/>
  <c r="AB2948" i="1"/>
  <c r="AB2949" i="1"/>
  <c r="AB2950" i="1"/>
  <c r="AB2951" i="1"/>
  <c r="AB2952" i="1"/>
  <c r="AB2953" i="1"/>
  <c r="AB2954" i="1"/>
  <c r="AB2955" i="1"/>
  <c r="AB2956" i="1"/>
  <c r="AB2957" i="1"/>
  <c r="AB2958" i="1"/>
  <c r="AB2959" i="1"/>
  <c r="AB2960" i="1"/>
  <c r="AB2961" i="1"/>
  <c r="AB2962" i="1"/>
  <c r="AB2963" i="1"/>
  <c r="AB2964" i="1"/>
  <c r="AB2965" i="1"/>
  <c r="AB2966" i="1"/>
  <c r="AB2967" i="1"/>
  <c r="AB2968" i="1"/>
  <c r="AB2969" i="1"/>
  <c r="AB2970" i="1"/>
  <c r="AB2971" i="1"/>
  <c r="AB2972" i="1"/>
  <c r="AB2973" i="1"/>
  <c r="AB2974" i="1"/>
  <c r="AB2975" i="1"/>
  <c r="AB2976" i="1"/>
  <c r="AB2977" i="1"/>
  <c r="AB2978" i="1"/>
  <c r="AB2979" i="1"/>
  <c r="AB2980" i="1"/>
  <c r="AB2981" i="1"/>
  <c r="AB2982" i="1"/>
  <c r="AB2983" i="1"/>
  <c r="AB2984" i="1"/>
  <c r="AB2985" i="1"/>
  <c r="AB2986" i="1"/>
  <c r="AB2987" i="1"/>
  <c r="AB2988" i="1"/>
  <c r="AB2989" i="1"/>
  <c r="AB2990" i="1"/>
  <c r="AB2991" i="1"/>
  <c r="AB2992" i="1"/>
  <c r="AB2993" i="1"/>
  <c r="AB2994" i="1"/>
  <c r="AB2995" i="1"/>
  <c r="AB2996" i="1"/>
  <c r="AB2997" i="1"/>
  <c r="AB2998" i="1"/>
  <c r="AB2999" i="1"/>
  <c r="AB3000" i="1"/>
  <c r="AB3001" i="1"/>
  <c r="AB3002" i="1"/>
  <c r="AB3003" i="1"/>
  <c r="AB3004" i="1"/>
  <c r="AB3005" i="1"/>
  <c r="AB3006" i="1"/>
  <c r="AB3007" i="1"/>
  <c r="AB3008" i="1"/>
  <c r="AB3009" i="1"/>
  <c r="AB3010" i="1"/>
  <c r="AB3011" i="1"/>
  <c r="AB3012" i="1"/>
  <c r="AB3013" i="1"/>
  <c r="AB3014" i="1"/>
  <c r="AB3015" i="1"/>
  <c r="AB3016" i="1"/>
  <c r="AB3017" i="1"/>
  <c r="AB3018" i="1"/>
  <c r="AB3019" i="1"/>
  <c r="AB3020" i="1"/>
  <c r="AB3021" i="1"/>
  <c r="AB3022" i="1"/>
  <c r="AB3023" i="1"/>
  <c r="AB3024" i="1"/>
  <c r="AB3025" i="1"/>
  <c r="AB3026" i="1"/>
  <c r="AB3027" i="1"/>
  <c r="AB3028" i="1"/>
  <c r="AB3029" i="1"/>
  <c r="AB3030" i="1"/>
  <c r="AB3031" i="1"/>
  <c r="AB3032" i="1"/>
  <c r="AB3033" i="1"/>
  <c r="AB3034" i="1"/>
  <c r="AB3035" i="1"/>
  <c r="AB3036" i="1"/>
  <c r="AB3037" i="1"/>
  <c r="AB3038" i="1"/>
  <c r="AB3039" i="1"/>
  <c r="AB3040" i="1"/>
  <c r="AB3041" i="1"/>
  <c r="AB3042" i="1"/>
  <c r="AB3043" i="1"/>
  <c r="AB3044" i="1"/>
  <c r="AB3045" i="1"/>
  <c r="AB3046" i="1"/>
  <c r="AB3047" i="1"/>
  <c r="AB3048" i="1"/>
  <c r="AB3049" i="1"/>
  <c r="AB3050" i="1"/>
  <c r="AB3051" i="1"/>
  <c r="AB3052" i="1"/>
  <c r="AB3053" i="1"/>
  <c r="AB3054" i="1"/>
  <c r="AB3055" i="1"/>
  <c r="AB3056" i="1"/>
  <c r="AB3057" i="1"/>
  <c r="AB3058" i="1"/>
  <c r="AB3059" i="1"/>
  <c r="AB3060" i="1"/>
  <c r="AB3061" i="1"/>
  <c r="AB3062" i="1"/>
  <c r="AB3063" i="1"/>
  <c r="AB3064" i="1"/>
  <c r="AB3065" i="1"/>
  <c r="AB3066" i="1"/>
  <c r="AB3067" i="1"/>
  <c r="AB3068" i="1"/>
  <c r="AB3069" i="1"/>
  <c r="AB3070" i="1"/>
  <c r="AB3071" i="1"/>
  <c r="AB3072" i="1"/>
  <c r="AB3073" i="1"/>
  <c r="AB3074" i="1"/>
  <c r="AB3075" i="1"/>
  <c r="AB3076" i="1"/>
  <c r="AB3077" i="1"/>
  <c r="AB3078" i="1"/>
  <c r="AB3079" i="1"/>
  <c r="AB3080" i="1"/>
  <c r="AB3081" i="1"/>
  <c r="AB3082" i="1"/>
  <c r="AB3083" i="1"/>
  <c r="AB3084" i="1"/>
  <c r="AB3085" i="1"/>
  <c r="AB3086" i="1"/>
  <c r="AB3087" i="1"/>
  <c r="AB3088" i="1"/>
  <c r="AB3089" i="1"/>
  <c r="AB3090" i="1"/>
  <c r="AB3091" i="1"/>
  <c r="AB3092" i="1"/>
  <c r="AB3093" i="1"/>
  <c r="AB3094" i="1"/>
  <c r="AB3095" i="1"/>
  <c r="AB3096" i="1"/>
  <c r="AB3097" i="1"/>
  <c r="AB3098" i="1"/>
  <c r="AB3099" i="1"/>
  <c r="AB3100" i="1"/>
  <c r="AB3101" i="1"/>
  <c r="AB3102" i="1"/>
  <c r="AB3103" i="1"/>
  <c r="AB3104" i="1"/>
  <c r="AB3105" i="1"/>
  <c r="AB3106" i="1"/>
  <c r="AB3107" i="1"/>
  <c r="AB3108" i="1"/>
  <c r="AB3109" i="1"/>
  <c r="AB3110" i="1"/>
  <c r="AB3111" i="1"/>
  <c r="AB3112" i="1"/>
  <c r="AB3113" i="1"/>
  <c r="AB3114" i="1"/>
  <c r="AB3115" i="1"/>
  <c r="AB3116" i="1"/>
  <c r="AB3117" i="1"/>
  <c r="AB3118" i="1"/>
  <c r="AB3119" i="1"/>
  <c r="AB3120" i="1"/>
  <c r="AB3121" i="1"/>
  <c r="AB3122" i="1"/>
  <c r="AB3123" i="1"/>
  <c r="AB3124" i="1"/>
  <c r="AB3125" i="1"/>
  <c r="AB3126" i="1"/>
  <c r="AB3127" i="1"/>
  <c r="AB3128" i="1"/>
  <c r="AB3129" i="1"/>
  <c r="AB3130" i="1"/>
  <c r="AB3131" i="1"/>
  <c r="AB3132" i="1"/>
  <c r="AB3133" i="1"/>
  <c r="AB3134" i="1"/>
  <c r="AB3135" i="1"/>
  <c r="AB3136" i="1"/>
  <c r="AB3137" i="1"/>
  <c r="AB3138" i="1"/>
  <c r="AB3139" i="1"/>
  <c r="AB3140" i="1"/>
  <c r="AB3141" i="1"/>
  <c r="AB3142" i="1"/>
  <c r="AB3143" i="1"/>
  <c r="AB3144" i="1"/>
  <c r="AB3145" i="1"/>
  <c r="AB3146" i="1"/>
  <c r="AB3147" i="1"/>
  <c r="AB3148" i="1"/>
  <c r="AB3149" i="1"/>
  <c r="AB3150" i="1"/>
  <c r="AB3151" i="1"/>
  <c r="AB3152" i="1"/>
  <c r="AB3153" i="1"/>
  <c r="AB3154" i="1"/>
  <c r="AB3155" i="1"/>
  <c r="AB3156" i="1"/>
  <c r="AB3157" i="1"/>
  <c r="AB3158" i="1"/>
  <c r="AB3159" i="1"/>
  <c r="AB3160" i="1"/>
  <c r="AB3161" i="1"/>
  <c r="AB3162" i="1"/>
  <c r="AB3163" i="1"/>
  <c r="AB3164" i="1"/>
  <c r="AB3165" i="1"/>
  <c r="AB3166" i="1"/>
  <c r="AB3167" i="1"/>
  <c r="AB3168" i="1"/>
  <c r="AB3169" i="1"/>
  <c r="AB3170" i="1"/>
  <c r="AB3171" i="1"/>
  <c r="AB3172" i="1"/>
  <c r="AB3173" i="1"/>
  <c r="AB3174" i="1"/>
  <c r="AB3175" i="1"/>
  <c r="AB3176" i="1"/>
  <c r="AB3177" i="1"/>
  <c r="AB3178" i="1"/>
  <c r="AB3179" i="1"/>
  <c r="AB3180" i="1"/>
  <c r="AB3181" i="1"/>
  <c r="AG12" i="1" a="1"/>
  <c r="AG12" i="1" s="1"/>
  <c r="AM39" i="1" l="1" a="1"/>
  <c r="AM39" i="1" s="1"/>
  <c r="AH39" i="1" a="1"/>
  <c r="AH39" i="1" s="1"/>
  <c r="AJ49" i="1" a="1"/>
  <c r="AJ49" i="1" s="1"/>
  <c r="AH49" i="1" a="1"/>
  <c r="AH49" i="1" s="1"/>
  <c r="AI39" i="1" a="1"/>
  <c r="AI39" i="1" s="1"/>
  <c r="AK39" i="1" a="1"/>
  <c r="AK39" i="1" s="1"/>
  <c r="AJ39" i="1" a="1"/>
  <c r="AJ39" i="1" s="1"/>
  <c r="AG27" i="1" a="1"/>
  <c r="AG27" i="1" s="1"/>
  <c r="AD4" i="1" a="1"/>
  <c r="AD4" i="1" s="1"/>
  <c r="AD16" i="1" a="1"/>
  <c r="AD16" i="1" s="1"/>
  <c r="AD28" i="1" a="1"/>
  <c r="AD28" i="1" s="1"/>
  <c r="AD40" i="1" a="1"/>
  <c r="AD40" i="1" s="1"/>
  <c r="AD52" i="1" a="1"/>
  <c r="AD52" i="1" s="1"/>
  <c r="AD64" i="1" a="1"/>
  <c r="AD64" i="1" s="1"/>
  <c r="AD76" i="1" a="1"/>
  <c r="AD76" i="1" s="1"/>
  <c r="AD88" i="1" a="1"/>
  <c r="AD88" i="1" s="1"/>
  <c r="AD100" i="1" a="1"/>
  <c r="AD100" i="1" s="1"/>
  <c r="AD112" i="1" a="1"/>
  <c r="AD112" i="1" s="1"/>
  <c r="AD124" i="1" a="1"/>
  <c r="AD124" i="1" s="1"/>
  <c r="AD136" i="1" a="1"/>
  <c r="AD136" i="1" s="1"/>
  <c r="AD148" i="1" a="1"/>
  <c r="AD148" i="1" s="1"/>
  <c r="AD160" i="1" a="1"/>
  <c r="AD160" i="1" s="1"/>
  <c r="AD172" i="1" a="1"/>
  <c r="AD172" i="1" s="1"/>
  <c r="AD184" i="1" a="1"/>
  <c r="AD184" i="1" s="1"/>
  <c r="AD196" i="1" a="1"/>
  <c r="AD196" i="1" s="1"/>
  <c r="AD208" i="1" a="1"/>
  <c r="AD208" i="1" s="1"/>
  <c r="AD220" i="1" a="1"/>
  <c r="AD220" i="1" s="1"/>
  <c r="AD232" i="1" a="1"/>
  <c r="AD232" i="1" s="1"/>
  <c r="AD244" i="1" a="1"/>
  <c r="AD244" i="1" s="1"/>
  <c r="AD256" i="1" a="1"/>
  <c r="AD256" i="1" s="1"/>
  <c r="AD268" i="1" a="1"/>
  <c r="AD268" i="1" s="1"/>
  <c r="AD280" i="1" a="1"/>
  <c r="AD280" i="1" s="1"/>
  <c r="AD292" i="1" a="1"/>
  <c r="AD292" i="1" s="1"/>
  <c r="AD304" i="1" a="1"/>
  <c r="AD304" i="1" s="1"/>
  <c r="AD316" i="1" a="1"/>
  <c r="AD316" i="1" s="1"/>
  <c r="AD328" i="1" a="1"/>
  <c r="AD328" i="1" s="1"/>
  <c r="AD340" i="1" a="1"/>
  <c r="AD340" i="1" s="1"/>
  <c r="AD352" i="1" a="1"/>
  <c r="AD352" i="1" s="1"/>
  <c r="AD364" i="1" a="1"/>
  <c r="AD364" i="1" s="1"/>
  <c r="AD376" i="1" a="1"/>
  <c r="AD376" i="1" s="1"/>
  <c r="AD388" i="1" a="1"/>
  <c r="AD388" i="1" s="1"/>
  <c r="AD400" i="1" a="1"/>
  <c r="AD400" i="1" s="1"/>
  <c r="AD412" i="1" a="1"/>
  <c r="AD412" i="1" s="1"/>
  <c r="AD424" i="1" a="1"/>
  <c r="AD424" i="1" s="1"/>
  <c r="AD436" i="1" a="1"/>
  <c r="AD436" i="1" s="1"/>
  <c r="AD448" i="1" a="1"/>
  <c r="AD448" i="1" s="1"/>
  <c r="AD460" i="1" a="1"/>
  <c r="AD460" i="1" s="1"/>
  <c r="AD472" i="1" a="1"/>
  <c r="AD472" i="1" s="1"/>
  <c r="AD484" i="1" a="1"/>
  <c r="AD484" i="1" s="1"/>
  <c r="AD496" i="1" a="1"/>
  <c r="AD496" i="1" s="1"/>
  <c r="AD508" i="1" a="1"/>
  <c r="AD508" i="1" s="1"/>
  <c r="AD520" i="1" a="1"/>
  <c r="AD520" i="1" s="1"/>
  <c r="AD532" i="1" a="1"/>
  <c r="AD532" i="1" s="1"/>
  <c r="AD544" i="1" a="1"/>
  <c r="AD544" i="1" s="1"/>
  <c r="AD556" i="1" a="1"/>
  <c r="AD556" i="1" s="1"/>
  <c r="AD568" i="1" a="1"/>
  <c r="AD568" i="1" s="1"/>
  <c r="AD580" i="1" a="1"/>
  <c r="AD580" i="1" s="1"/>
  <c r="AD592" i="1" a="1"/>
  <c r="AD592" i="1" s="1"/>
  <c r="AD604" i="1" a="1"/>
  <c r="AD604" i="1" s="1"/>
  <c r="AD616" i="1" a="1"/>
  <c r="AD616" i="1" s="1"/>
  <c r="AD628" i="1" a="1"/>
  <c r="AD628" i="1" s="1"/>
  <c r="AD640" i="1" a="1"/>
  <c r="AD640" i="1" s="1"/>
  <c r="AD652" i="1" a="1"/>
  <c r="AD652" i="1" s="1"/>
  <c r="AD664" i="1" a="1"/>
  <c r="AD664" i="1" s="1"/>
  <c r="AD676" i="1" a="1"/>
  <c r="AD676" i="1" s="1"/>
  <c r="AD688" i="1" a="1"/>
  <c r="AD688" i="1" s="1"/>
  <c r="AD700" i="1" a="1"/>
  <c r="AD700" i="1" s="1"/>
  <c r="AD712" i="1" a="1"/>
  <c r="AD712" i="1" s="1"/>
  <c r="AD724" i="1" a="1"/>
  <c r="AD724" i="1" s="1"/>
  <c r="AD736" i="1" a="1"/>
  <c r="AD736" i="1" s="1"/>
  <c r="AD748" i="1" a="1"/>
  <c r="AD748" i="1" s="1"/>
  <c r="AD760" i="1" a="1"/>
  <c r="AD760" i="1" s="1"/>
  <c r="AD772" i="1" a="1"/>
  <c r="AD772" i="1" s="1"/>
  <c r="AD784" i="1" a="1"/>
  <c r="AD784" i="1" s="1"/>
  <c r="AD796" i="1" a="1"/>
  <c r="AD796" i="1" s="1"/>
  <c r="AD808" i="1" a="1"/>
  <c r="AD808" i="1" s="1"/>
  <c r="AD820" i="1" a="1"/>
  <c r="AD820" i="1" s="1"/>
  <c r="AD832" i="1" a="1"/>
  <c r="AD832" i="1" s="1"/>
  <c r="AD844" i="1" a="1"/>
  <c r="AD844" i="1" s="1"/>
  <c r="AD856" i="1" a="1"/>
  <c r="AD856" i="1" s="1"/>
  <c r="AD868" i="1" a="1"/>
  <c r="AD868" i="1" s="1"/>
  <c r="AD880" i="1" a="1"/>
  <c r="AD880" i="1" s="1"/>
  <c r="AD892" i="1" a="1"/>
  <c r="AD892" i="1" s="1"/>
  <c r="AD904" i="1" a="1"/>
  <c r="AD904" i="1" s="1"/>
  <c r="AD916" i="1" a="1"/>
  <c r="AD916" i="1" s="1"/>
  <c r="AD928" i="1" a="1"/>
  <c r="AD928" i="1" s="1"/>
  <c r="AD940" i="1" a="1"/>
  <c r="AD940" i="1" s="1"/>
  <c r="AD952" i="1" a="1"/>
  <c r="AD952" i="1" s="1"/>
  <c r="AD964" i="1" a="1"/>
  <c r="AD964" i="1" s="1"/>
  <c r="AD976" i="1" a="1"/>
  <c r="AD976" i="1" s="1"/>
  <c r="AD988" i="1" a="1"/>
  <c r="AD988" i="1" s="1"/>
  <c r="AD1000" i="1" a="1"/>
  <c r="AD1000" i="1" s="1"/>
  <c r="AD1012" i="1" a="1"/>
  <c r="AD1012" i="1" s="1"/>
  <c r="AD5" i="1" a="1"/>
  <c r="AD5" i="1" s="1"/>
  <c r="AD17" i="1" a="1"/>
  <c r="AD17" i="1" s="1"/>
  <c r="AD29" i="1" a="1"/>
  <c r="AD29" i="1" s="1"/>
  <c r="AD41" i="1" a="1"/>
  <c r="AD41" i="1" s="1"/>
  <c r="AD53" i="1" a="1"/>
  <c r="AD53" i="1" s="1"/>
  <c r="AD65" i="1" a="1"/>
  <c r="AD65" i="1" s="1"/>
  <c r="AD77" i="1" a="1"/>
  <c r="AD77" i="1" s="1"/>
  <c r="AD89" i="1" a="1"/>
  <c r="AD89" i="1" s="1"/>
  <c r="AD101" i="1" a="1"/>
  <c r="AD101" i="1" s="1"/>
  <c r="AD113" i="1" a="1"/>
  <c r="AD113" i="1" s="1"/>
  <c r="AD125" i="1" a="1"/>
  <c r="AD125" i="1" s="1"/>
  <c r="AD137" i="1" a="1"/>
  <c r="AD137" i="1" s="1"/>
  <c r="AD149" i="1" a="1"/>
  <c r="AD149" i="1" s="1"/>
  <c r="AD161" i="1" a="1"/>
  <c r="AD161" i="1" s="1"/>
  <c r="AD173" i="1" a="1"/>
  <c r="AD173" i="1" s="1"/>
  <c r="AD185" i="1" a="1"/>
  <c r="AD185" i="1" s="1"/>
  <c r="AD197" i="1" a="1"/>
  <c r="AD197" i="1" s="1"/>
  <c r="AD209" i="1" a="1"/>
  <c r="AD209" i="1" s="1"/>
  <c r="AD221" i="1" a="1"/>
  <c r="AD221" i="1" s="1"/>
  <c r="AD233" i="1" a="1"/>
  <c r="AD233" i="1" s="1"/>
  <c r="AD245" i="1" a="1"/>
  <c r="AD245" i="1" s="1"/>
  <c r="AD257" i="1" a="1"/>
  <c r="AD257" i="1" s="1"/>
  <c r="AD269" i="1" a="1"/>
  <c r="AD269" i="1" s="1"/>
  <c r="AD281" i="1" a="1"/>
  <c r="AD281" i="1" s="1"/>
  <c r="AD293" i="1" a="1"/>
  <c r="AD293" i="1" s="1"/>
  <c r="AD305" i="1" a="1"/>
  <c r="AD305" i="1" s="1"/>
  <c r="AD317" i="1" a="1"/>
  <c r="AD317" i="1" s="1"/>
  <c r="AD329" i="1" a="1"/>
  <c r="AD329" i="1" s="1"/>
  <c r="AD341" i="1" a="1"/>
  <c r="AD341" i="1" s="1"/>
  <c r="AD353" i="1" a="1"/>
  <c r="AD353" i="1" s="1"/>
  <c r="AD365" i="1" a="1"/>
  <c r="AD365" i="1" s="1"/>
  <c r="AD377" i="1" a="1"/>
  <c r="AD377" i="1" s="1"/>
  <c r="AD389" i="1" a="1"/>
  <c r="AD389" i="1" s="1"/>
  <c r="AD401" i="1" a="1"/>
  <c r="AD401" i="1" s="1"/>
  <c r="AD413" i="1" a="1"/>
  <c r="AD413" i="1" s="1"/>
  <c r="AD425" i="1" a="1"/>
  <c r="AD425" i="1" s="1"/>
  <c r="AD437" i="1" a="1"/>
  <c r="AD437" i="1" s="1"/>
  <c r="AD449" i="1" a="1"/>
  <c r="AD449" i="1" s="1"/>
  <c r="AD461" i="1" a="1"/>
  <c r="AD461" i="1" s="1"/>
  <c r="AD473" i="1" a="1"/>
  <c r="AD473" i="1" s="1"/>
  <c r="AD485" i="1" a="1"/>
  <c r="AD485" i="1" s="1"/>
  <c r="AD497" i="1" a="1"/>
  <c r="AD497" i="1" s="1"/>
  <c r="AD509" i="1" a="1"/>
  <c r="AD509" i="1" s="1"/>
  <c r="AD521" i="1" a="1"/>
  <c r="AD521" i="1" s="1"/>
  <c r="AD533" i="1" a="1"/>
  <c r="AD533" i="1" s="1"/>
  <c r="AD545" i="1" a="1"/>
  <c r="AD545" i="1" s="1"/>
  <c r="AD557" i="1" a="1"/>
  <c r="AD557" i="1" s="1"/>
  <c r="AD569" i="1" a="1"/>
  <c r="AD569" i="1" s="1"/>
  <c r="AD581" i="1" a="1"/>
  <c r="AD581" i="1" s="1"/>
  <c r="AD593" i="1" a="1"/>
  <c r="AD593" i="1" s="1"/>
  <c r="AD605" i="1" a="1"/>
  <c r="AD605" i="1" s="1"/>
  <c r="AD617" i="1" a="1"/>
  <c r="AD617" i="1" s="1"/>
  <c r="AD629" i="1" a="1"/>
  <c r="AD629" i="1" s="1"/>
  <c r="AD641" i="1" a="1"/>
  <c r="AD641" i="1" s="1"/>
  <c r="AD653" i="1" a="1"/>
  <c r="AD653" i="1" s="1"/>
  <c r="AD665" i="1" a="1"/>
  <c r="AD665" i="1" s="1"/>
  <c r="AD677" i="1" a="1"/>
  <c r="AD677" i="1" s="1"/>
  <c r="AD689" i="1" a="1"/>
  <c r="AD689" i="1" s="1"/>
  <c r="AD701" i="1" a="1"/>
  <c r="AD701" i="1" s="1"/>
  <c r="AD713" i="1" a="1"/>
  <c r="AD713" i="1" s="1"/>
  <c r="AD725" i="1" a="1"/>
  <c r="AD725" i="1" s="1"/>
  <c r="AD737" i="1" a="1"/>
  <c r="AD737" i="1" s="1"/>
  <c r="AD749" i="1" a="1"/>
  <c r="AD749" i="1" s="1"/>
  <c r="AD761" i="1" a="1"/>
  <c r="AD761" i="1" s="1"/>
  <c r="AD773" i="1" a="1"/>
  <c r="AD773" i="1" s="1"/>
  <c r="AD785" i="1" a="1"/>
  <c r="AD785" i="1" s="1"/>
  <c r="AD797" i="1" a="1"/>
  <c r="AD797" i="1" s="1"/>
  <c r="AD809" i="1" a="1"/>
  <c r="AD809" i="1" s="1"/>
  <c r="AD821" i="1" a="1"/>
  <c r="AD821" i="1" s="1"/>
  <c r="AD833" i="1" a="1"/>
  <c r="AD833" i="1" s="1"/>
  <c r="AD845" i="1" a="1"/>
  <c r="AD845" i="1" s="1"/>
  <c r="AD857" i="1" a="1"/>
  <c r="AD857" i="1" s="1"/>
  <c r="AD869" i="1" a="1"/>
  <c r="AD869" i="1" s="1"/>
  <c r="AD881" i="1" a="1"/>
  <c r="AD881" i="1" s="1"/>
  <c r="AD893" i="1" a="1"/>
  <c r="AD893" i="1" s="1"/>
  <c r="AD905" i="1" a="1"/>
  <c r="AD905" i="1" s="1"/>
  <c r="AD917" i="1" a="1"/>
  <c r="AD917" i="1" s="1"/>
  <c r="AD929" i="1" a="1"/>
  <c r="AD929" i="1" s="1"/>
  <c r="AD941" i="1" a="1"/>
  <c r="AD941" i="1" s="1"/>
  <c r="AD953" i="1" a="1"/>
  <c r="AD953" i="1" s="1"/>
  <c r="AD965" i="1" a="1"/>
  <c r="AD965" i="1" s="1"/>
  <c r="AD977" i="1" a="1"/>
  <c r="AD977" i="1" s="1"/>
  <c r="AD989" i="1" a="1"/>
  <c r="AD989" i="1" s="1"/>
  <c r="AD1001" i="1" a="1"/>
  <c r="AD1001" i="1" s="1"/>
  <c r="AD1013" i="1" a="1"/>
  <c r="AD1013" i="1" s="1"/>
  <c r="AD6" i="1" a="1"/>
  <c r="AD6" i="1" s="1"/>
  <c r="AD18" i="1" a="1"/>
  <c r="AD18" i="1" s="1"/>
  <c r="AD30" i="1" a="1"/>
  <c r="AD30" i="1" s="1"/>
  <c r="AD42" i="1" a="1"/>
  <c r="AD42" i="1" s="1"/>
  <c r="AD54" i="1" a="1"/>
  <c r="AD54" i="1" s="1"/>
  <c r="AD66" i="1" a="1"/>
  <c r="AD66" i="1" s="1"/>
  <c r="AD78" i="1" a="1"/>
  <c r="AD78" i="1" s="1"/>
  <c r="AD90" i="1" a="1"/>
  <c r="AD90" i="1" s="1"/>
  <c r="AD102" i="1" a="1"/>
  <c r="AD102" i="1" s="1"/>
  <c r="AD114" i="1" a="1"/>
  <c r="AD114" i="1" s="1"/>
  <c r="AD126" i="1" a="1"/>
  <c r="AD126" i="1" s="1"/>
  <c r="AD138" i="1" a="1"/>
  <c r="AD138" i="1" s="1"/>
  <c r="AD150" i="1" a="1"/>
  <c r="AD150" i="1" s="1"/>
  <c r="AD162" i="1" a="1"/>
  <c r="AD162" i="1" s="1"/>
  <c r="AD174" i="1" a="1"/>
  <c r="AD174" i="1" s="1"/>
  <c r="AD186" i="1" a="1"/>
  <c r="AD186" i="1" s="1"/>
  <c r="AD198" i="1" a="1"/>
  <c r="AD198" i="1" s="1"/>
  <c r="AD210" i="1" a="1"/>
  <c r="AD210" i="1" s="1"/>
  <c r="AD222" i="1" a="1"/>
  <c r="AD222" i="1" s="1"/>
  <c r="AD234" i="1" a="1"/>
  <c r="AD234" i="1" s="1"/>
  <c r="AD246" i="1" a="1"/>
  <c r="AD246" i="1" s="1"/>
  <c r="AD258" i="1" a="1"/>
  <c r="AD258" i="1" s="1"/>
  <c r="AD270" i="1" a="1"/>
  <c r="AD270" i="1" s="1"/>
  <c r="AD282" i="1" a="1"/>
  <c r="AD282" i="1" s="1"/>
  <c r="AD294" i="1" a="1"/>
  <c r="AD294" i="1" s="1"/>
  <c r="AD306" i="1" a="1"/>
  <c r="AD306" i="1" s="1"/>
  <c r="AD318" i="1" a="1"/>
  <c r="AD318" i="1" s="1"/>
  <c r="AD330" i="1" a="1"/>
  <c r="AD330" i="1" s="1"/>
  <c r="AD342" i="1" a="1"/>
  <c r="AD342" i="1" s="1"/>
  <c r="AD354" i="1" a="1"/>
  <c r="AD354" i="1" s="1"/>
  <c r="AD366" i="1" a="1"/>
  <c r="AD366" i="1" s="1"/>
  <c r="AD378" i="1" a="1"/>
  <c r="AD378" i="1" s="1"/>
  <c r="AD390" i="1" a="1"/>
  <c r="AD390" i="1" s="1"/>
  <c r="AD402" i="1" a="1"/>
  <c r="AD402" i="1" s="1"/>
  <c r="AD414" i="1" a="1"/>
  <c r="AD414" i="1" s="1"/>
  <c r="AD426" i="1" a="1"/>
  <c r="AD426" i="1" s="1"/>
  <c r="AD438" i="1" a="1"/>
  <c r="AD438" i="1" s="1"/>
  <c r="AD450" i="1" a="1"/>
  <c r="AD450" i="1" s="1"/>
  <c r="AD462" i="1" a="1"/>
  <c r="AD462" i="1" s="1"/>
  <c r="AD474" i="1" a="1"/>
  <c r="AD474" i="1" s="1"/>
  <c r="AD486" i="1" a="1"/>
  <c r="AD486" i="1" s="1"/>
  <c r="AD498" i="1" a="1"/>
  <c r="AD498" i="1" s="1"/>
  <c r="AD510" i="1" a="1"/>
  <c r="AD510" i="1" s="1"/>
  <c r="AD522" i="1" a="1"/>
  <c r="AD522" i="1" s="1"/>
  <c r="AD534" i="1" a="1"/>
  <c r="AD534" i="1" s="1"/>
  <c r="AD546" i="1" a="1"/>
  <c r="AD546" i="1" s="1"/>
  <c r="AD558" i="1" a="1"/>
  <c r="AD558" i="1" s="1"/>
  <c r="AD570" i="1" a="1"/>
  <c r="AD570" i="1" s="1"/>
  <c r="AD582" i="1" a="1"/>
  <c r="AD582" i="1" s="1"/>
  <c r="AD594" i="1" a="1"/>
  <c r="AD594" i="1" s="1"/>
  <c r="AD606" i="1" a="1"/>
  <c r="AD606" i="1" s="1"/>
  <c r="AD618" i="1" a="1"/>
  <c r="AD618" i="1" s="1"/>
  <c r="AD630" i="1" a="1"/>
  <c r="AD630" i="1" s="1"/>
  <c r="AD642" i="1" a="1"/>
  <c r="AD642" i="1" s="1"/>
  <c r="AD654" i="1" a="1"/>
  <c r="AD654" i="1" s="1"/>
  <c r="AD666" i="1" a="1"/>
  <c r="AD666" i="1" s="1"/>
  <c r="AD678" i="1" a="1"/>
  <c r="AD678" i="1" s="1"/>
  <c r="AD690" i="1" a="1"/>
  <c r="AD690" i="1" s="1"/>
  <c r="AD702" i="1" a="1"/>
  <c r="AD702" i="1" s="1"/>
  <c r="AD714" i="1" a="1"/>
  <c r="AD714" i="1" s="1"/>
  <c r="AD726" i="1" a="1"/>
  <c r="AD726" i="1" s="1"/>
  <c r="AD738" i="1" a="1"/>
  <c r="AD738" i="1" s="1"/>
  <c r="AD750" i="1" a="1"/>
  <c r="AD750" i="1" s="1"/>
  <c r="AD762" i="1" a="1"/>
  <c r="AD762" i="1" s="1"/>
  <c r="AD774" i="1" a="1"/>
  <c r="AD774" i="1" s="1"/>
  <c r="AD786" i="1" a="1"/>
  <c r="AD786" i="1" s="1"/>
  <c r="AD798" i="1" a="1"/>
  <c r="AD798" i="1" s="1"/>
  <c r="AD810" i="1" a="1"/>
  <c r="AD810" i="1" s="1"/>
  <c r="AD822" i="1" a="1"/>
  <c r="AD822" i="1" s="1"/>
  <c r="AD834" i="1" a="1"/>
  <c r="AD834" i="1" s="1"/>
  <c r="AD846" i="1" a="1"/>
  <c r="AD846" i="1" s="1"/>
  <c r="AD858" i="1" a="1"/>
  <c r="AD858" i="1" s="1"/>
  <c r="AD870" i="1" a="1"/>
  <c r="AD870" i="1" s="1"/>
  <c r="AD882" i="1" a="1"/>
  <c r="AD882" i="1" s="1"/>
  <c r="AD894" i="1" a="1"/>
  <c r="AD894" i="1" s="1"/>
  <c r="AD906" i="1" a="1"/>
  <c r="AD906" i="1" s="1"/>
  <c r="AD918" i="1" a="1"/>
  <c r="AD918" i="1" s="1"/>
  <c r="AD930" i="1" a="1"/>
  <c r="AD930" i="1" s="1"/>
  <c r="AD942" i="1" a="1"/>
  <c r="AD942" i="1" s="1"/>
  <c r="AD954" i="1" a="1"/>
  <c r="AD954" i="1" s="1"/>
  <c r="AD966" i="1" a="1"/>
  <c r="AD966" i="1" s="1"/>
  <c r="AD978" i="1" a="1"/>
  <c r="AD978" i="1" s="1"/>
  <c r="AD990" i="1" a="1"/>
  <c r="AD990" i="1" s="1"/>
  <c r="AD1002" i="1" a="1"/>
  <c r="AD1002" i="1" s="1"/>
  <c r="AD1014" i="1" a="1"/>
  <c r="AD1014" i="1" s="1"/>
  <c r="AD7" i="1" a="1"/>
  <c r="AD7" i="1" s="1"/>
  <c r="AD19" i="1" a="1"/>
  <c r="AD19" i="1" s="1"/>
  <c r="AD31" i="1" a="1"/>
  <c r="AD31" i="1" s="1"/>
  <c r="AD43" i="1" a="1"/>
  <c r="AD43" i="1" s="1"/>
  <c r="AD55" i="1" a="1"/>
  <c r="AD55" i="1" s="1"/>
  <c r="AD67" i="1" a="1"/>
  <c r="AD67" i="1" s="1"/>
  <c r="AD79" i="1" a="1"/>
  <c r="AD79" i="1" s="1"/>
  <c r="AD91" i="1" a="1"/>
  <c r="AD91" i="1" s="1"/>
  <c r="AD103" i="1" a="1"/>
  <c r="AD103" i="1" s="1"/>
  <c r="AD115" i="1" a="1"/>
  <c r="AD115" i="1" s="1"/>
  <c r="AD127" i="1" a="1"/>
  <c r="AD127" i="1" s="1"/>
  <c r="AD139" i="1" a="1"/>
  <c r="AD139" i="1" s="1"/>
  <c r="AD151" i="1" a="1"/>
  <c r="AD151" i="1" s="1"/>
  <c r="AD163" i="1" a="1"/>
  <c r="AD163" i="1" s="1"/>
  <c r="AD175" i="1" a="1"/>
  <c r="AD175" i="1" s="1"/>
  <c r="AD187" i="1" a="1"/>
  <c r="AD187" i="1" s="1"/>
  <c r="AD199" i="1" a="1"/>
  <c r="AD199" i="1" s="1"/>
  <c r="AD211" i="1" a="1"/>
  <c r="AD211" i="1" s="1"/>
  <c r="AD223" i="1" a="1"/>
  <c r="AD223" i="1" s="1"/>
  <c r="AD235" i="1" a="1"/>
  <c r="AD235" i="1" s="1"/>
  <c r="AD247" i="1" a="1"/>
  <c r="AD247" i="1" s="1"/>
  <c r="AD259" i="1" a="1"/>
  <c r="AD259" i="1" s="1"/>
  <c r="AD271" i="1" a="1"/>
  <c r="AD271" i="1" s="1"/>
  <c r="AD283" i="1" a="1"/>
  <c r="AD283" i="1" s="1"/>
  <c r="AD295" i="1" a="1"/>
  <c r="AD295" i="1" s="1"/>
  <c r="AD307" i="1" a="1"/>
  <c r="AD307" i="1" s="1"/>
  <c r="AD319" i="1" a="1"/>
  <c r="AD319" i="1" s="1"/>
  <c r="AD331" i="1" a="1"/>
  <c r="AD331" i="1" s="1"/>
  <c r="AD343" i="1" a="1"/>
  <c r="AD343" i="1" s="1"/>
  <c r="AD355" i="1" a="1"/>
  <c r="AD355" i="1" s="1"/>
  <c r="AD367" i="1" a="1"/>
  <c r="AD367" i="1" s="1"/>
  <c r="AD379" i="1" a="1"/>
  <c r="AD379" i="1" s="1"/>
  <c r="AD391" i="1" a="1"/>
  <c r="AD391" i="1" s="1"/>
  <c r="AD403" i="1" a="1"/>
  <c r="AD403" i="1" s="1"/>
  <c r="AD415" i="1" a="1"/>
  <c r="AD415" i="1" s="1"/>
  <c r="AD427" i="1" a="1"/>
  <c r="AD427" i="1" s="1"/>
  <c r="AD439" i="1" a="1"/>
  <c r="AD439" i="1" s="1"/>
  <c r="AD451" i="1" a="1"/>
  <c r="AD451" i="1" s="1"/>
  <c r="AD463" i="1" a="1"/>
  <c r="AD463" i="1" s="1"/>
  <c r="AD475" i="1" a="1"/>
  <c r="AD475" i="1" s="1"/>
  <c r="AD487" i="1" a="1"/>
  <c r="AD487" i="1" s="1"/>
  <c r="AD499" i="1" a="1"/>
  <c r="AD499" i="1" s="1"/>
  <c r="AD511" i="1" a="1"/>
  <c r="AD511" i="1" s="1"/>
  <c r="AD523" i="1" a="1"/>
  <c r="AD523" i="1" s="1"/>
  <c r="AD535" i="1" a="1"/>
  <c r="AD535" i="1" s="1"/>
  <c r="AD547" i="1" a="1"/>
  <c r="AD547" i="1" s="1"/>
  <c r="AD559" i="1" a="1"/>
  <c r="AD559" i="1" s="1"/>
  <c r="AD571" i="1" a="1"/>
  <c r="AD571" i="1" s="1"/>
  <c r="AD583" i="1" a="1"/>
  <c r="AD583" i="1" s="1"/>
  <c r="AD595" i="1" a="1"/>
  <c r="AD595" i="1" s="1"/>
  <c r="AD607" i="1" a="1"/>
  <c r="AD607" i="1" s="1"/>
  <c r="AD619" i="1" a="1"/>
  <c r="AD619" i="1" s="1"/>
  <c r="AD631" i="1" a="1"/>
  <c r="AD631" i="1" s="1"/>
  <c r="AD643" i="1" a="1"/>
  <c r="AD643" i="1" s="1"/>
  <c r="AD655" i="1" a="1"/>
  <c r="AD655" i="1" s="1"/>
  <c r="AD667" i="1" a="1"/>
  <c r="AD667" i="1" s="1"/>
  <c r="AD679" i="1" a="1"/>
  <c r="AD679" i="1" s="1"/>
  <c r="AD691" i="1" a="1"/>
  <c r="AD691" i="1" s="1"/>
  <c r="AD703" i="1" a="1"/>
  <c r="AD703" i="1" s="1"/>
  <c r="AD715" i="1" a="1"/>
  <c r="AD715" i="1" s="1"/>
  <c r="AD727" i="1" a="1"/>
  <c r="AD727" i="1" s="1"/>
  <c r="AD739" i="1" a="1"/>
  <c r="AD739" i="1" s="1"/>
  <c r="AD751" i="1" a="1"/>
  <c r="AD751" i="1" s="1"/>
  <c r="AD763" i="1" a="1"/>
  <c r="AD763" i="1" s="1"/>
  <c r="AD775" i="1" a="1"/>
  <c r="AD775" i="1" s="1"/>
  <c r="AD787" i="1" a="1"/>
  <c r="AD787" i="1" s="1"/>
  <c r="AD799" i="1" a="1"/>
  <c r="AD799" i="1" s="1"/>
  <c r="AD811" i="1" a="1"/>
  <c r="AD811" i="1" s="1"/>
  <c r="AD823" i="1" a="1"/>
  <c r="AD823" i="1" s="1"/>
  <c r="AD835" i="1" a="1"/>
  <c r="AD835" i="1" s="1"/>
  <c r="AD847" i="1" a="1"/>
  <c r="AD847" i="1" s="1"/>
  <c r="AD859" i="1" a="1"/>
  <c r="AD859" i="1" s="1"/>
  <c r="AD871" i="1" a="1"/>
  <c r="AD871" i="1" s="1"/>
  <c r="AD883" i="1" a="1"/>
  <c r="AD883" i="1" s="1"/>
  <c r="AD895" i="1" a="1"/>
  <c r="AD895" i="1" s="1"/>
  <c r="AD907" i="1" a="1"/>
  <c r="AD907" i="1" s="1"/>
  <c r="AD919" i="1" a="1"/>
  <c r="AD919" i="1" s="1"/>
  <c r="AD931" i="1" a="1"/>
  <c r="AD931" i="1" s="1"/>
  <c r="AD943" i="1" a="1"/>
  <c r="AD943" i="1" s="1"/>
  <c r="AD955" i="1" a="1"/>
  <c r="AD955" i="1" s="1"/>
  <c r="AD967" i="1" a="1"/>
  <c r="AD967" i="1" s="1"/>
  <c r="AD979" i="1" a="1"/>
  <c r="AD979" i="1" s="1"/>
  <c r="AD991" i="1" a="1"/>
  <c r="AD991" i="1" s="1"/>
  <c r="AD1003" i="1" a="1"/>
  <c r="AD1003" i="1" s="1"/>
  <c r="AD1015" i="1" a="1"/>
  <c r="AD1015" i="1" s="1"/>
  <c r="AD8" i="1" a="1"/>
  <c r="AD8" i="1" s="1"/>
  <c r="AD20" i="1" a="1"/>
  <c r="AD20" i="1" s="1"/>
  <c r="AD32" i="1" a="1"/>
  <c r="AD32" i="1" s="1"/>
  <c r="AD44" i="1" a="1"/>
  <c r="AD44" i="1" s="1"/>
  <c r="AD56" i="1" a="1"/>
  <c r="AD56" i="1" s="1"/>
  <c r="AD68" i="1" a="1"/>
  <c r="AD68" i="1" s="1"/>
  <c r="AD80" i="1" a="1"/>
  <c r="AD80" i="1" s="1"/>
  <c r="AD92" i="1" a="1"/>
  <c r="AD92" i="1" s="1"/>
  <c r="AD104" i="1" a="1"/>
  <c r="AD104" i="1" s="1"/>
  <c r="AD116" i="1" a="1"/>
  <c r="AD116" i="1" s="1"/>
  <c r="AD128" i="1" a="1"/>
  <c r="AD128" i="1" s="1"/>
  <c r="AD140" i="1" a="1"/>
  <c r="AD140" i="1" s="1"/>
  <c r="AD152" i="1" a="1"/>
  <c r="AD152" i="1" s="1"/>
  <c r="AD164" i="1" a="1"/>
  <c r="AD164" i="1" s="1"/>
  <c r="AD176" i="1" a="1"/>
  <c r="AD176" i="1" s="1"/>
  <c r="AD188" i="1" a="1"/>
  <c r="AD188" i="1" s="1"/>
  <c r="AD200" i="1" a="1"/>
  <c r="AD200" i="1" s="1"/>
  <c r="AD212" i="1" a="1"/>
  <c r="AD212" i="1" s="1"/>
  <c r="AD224" i="1" a="1"/>
  <c r="AD224" i="1" s="1"/>
  <c r="AD236" i="1" a="1"/>
  <c r="AD236" i="1" s="1"/>
  <c r="AD248" i="1" a="1"/>
  <c r="AD248" i="1" s="1"/>
  <c r="AD260" i="1" a="1"/>
  <c r="AD260" i="1" s="1"/>
  <c r="AD272" i="1" a="1"/>
  <c r="AD272" i="1" s="1"/>
  <c r="AD284" i="1" a="1"/>
  <c r="AD284" i="1" s="1"/>
  <c r="AD296" i="1" a="1"/>
  <c r="AD296" i="1" s="1"/>
  <c r="AD308" i="1" a="1"/>
  <c r="AD308" i="1" s="1"/>
  <c r="AD320" i="1" a="1"/>
  <c r="AD320" i="1" s="1"/>
  <c r="AD332" i="1" a="1"/>
  <c r="AD332" i="1" s="1"/>
  <c r="AD344" i="1" a="1"/>
  <c r="AD344" i="1" s="1"/>
  <c r="AD356" i="1" a="1"/>
  <c r="AD356" i="1" s="1"/>
  <c r="AD368" i="1" a="1"/>
  <c r="AD368" i="1" s="1"/>
  <c r="AD380" i="1" a="1"/>
  <c r="AD380" i="1" s="1"/>
  <c r="AD392" i="1" a="1"/>
  <c r="AD392" i="1" s="1"/>
  <c r="AD404" i="1" a="1"/>
  <c r="AD404" i="1" s="1"/>
  <c r="AD416" i="1" a="1"/>
  <c r="AD416" i="1" s="1"/>
  <c r="AD428" i="1" a="1"/>
  <c r="AD428" i="1" s="1"/>
  <c r="AD440" i="1" a="1"/>
  <c r="AD440" i="1" s="1"/>
  <c r="AD452" i="1" a="1"/>
  <c r="AD452" i="1" s="1"/>
  <c r="AD464" i="1" a="1"/>
  <c r="AD464" i="1" s="1"/>
  <c r="AD476" i="1" a="1"/>
  <c r="AD476" i="1" s="1"/>
  <c r="AD488" i="1" a="1"/>
  <c r="AD488" i="1" s="1"/>
  <c r="AD500" i="1" a="1"/>
  <c r="AD500" i="1" s="1"/>
  <c r="AD512" i="1" a="1"/>
  <c r="AD512" i="1" s="1"/>
  <c r="AD524" i="1" a="1"/>
  <c r="AD524" i="1" s="1"/>
  <c r="AD536" i="1" a="1"/>
  <c r="AD536" i="1" s="1"/>
  <c r="AD548" i="1" a="1"/>
  <c r="AD548" i="1" s="1"/>
  <c r="AD560" i="1" a="1"/>
  <c r="AD560" i="1" s="1"/>
  <c r="AD572" i="1" a="1"/>
  <c r="AD572" i="1" s="1"/>
  <c r="AD584" i="1" a="1"/>
  <c r="AD584" i="1" s="1"/>
  <c r="AD596" i="1" a="1"/>
  <c r="AD596" i="1" s="1"/>
  <c r="AD608" i="1" a="1"/>
  <c r="AD608" i="1" s="1"/>
  <c r="AD620" i="1" a="1"/>
  <c r="AD620" i="1" s="1"/>
  <c r="AD632" i="1" a="1"/>
  <c r="AD632" i="1" s="1"/>
  <c r="AD644" i="1" a="1"/>
  <c r="AD644" i="1" s="1"/>
  <c r="AD656" i="1" a="1"/>
  <c r="AD656" i="1" s="1"/>
  <c r="AD668" i="1" a="1"/>
  <c r="AD668" i="1" s="1"/>
  <c r="AD680" i="1" a="1"/>
  <c r="AD680" i="1" s="1"/>
  <c r="AD692" i="1" a="1"/>
  <c r="AD692" i="1" s="1"/>
  <c r="AD704" i="1" a="1"/>
  <c r="AD704" i="1" s="1"/>
  <c r="AD716" i="1" a="1"/>
  <c r="AD716" i="1" s="1"/>
  <c r="AD728" i="1" a="1"/>
  <c r="AD728" i="1" s="1"/>
  <c r="AD740" i="1" a="1"/>
  <c r="AD740" i="1" s="1"/>
  <c r="AD752" i="1" a="1"/>
  <c r="AD752" i="1" s="1"/>
  <c r="AD764" i="1" a="1"/>
  <c r="AD764" i="1" s="1"/>
  <c r="AD776" i="1" a="1"/>
  <c r="AD776" i="1" s="1"/>
  <c r="AD788" i="1" a="1"/>
  <c r="AD788" i="1" s="1"/>
  <c r="AD800" i="1" a="1"/>
  <c r="AD800" i="1" s="1"/>
  <c r="AD812" i="1" a="1"/>
  <c r="AD812" i="1" s="1"/>
  <c r="AD824" i="1" a="1"/>
  <c r="AD824" i="1" s="1"/>
  <c r="AD836" i="1" a="1"/>
  <c r="AD836" i="1" s="1"/>
  <c r="AD848" i="1" a="1"/>
  <c r="AD848" i="1" s="1"/>
  <c r="AD860" i="1" a="1"/>
  <c r="AD860" i="1" s="1"/>
  <c r="AD872" i="1" a="1"/>
  <c r="AD872" i="1" s="1"/>
  <c r="AD884" i="1" a="1"/>
  <c r="AD884" i="1" s="1"/>
  <c r="AD896" i="1" a="1"/>
  <c r="AD896" i="1" s="1"/>
  <c r="AD908" i="1" a="1"/>
  <c r="AD908" i="1" s="1"/>
  <c r="AD920" i="1" a="1"/>
  <c r="AD920" i="1" s="1"/>
  <c r="AD932" i="1" a="1"/>
  <c r="AD932" i="1" s="1"/>
  <c r="AD944" i="1" a="1"/>
  <c r="AD944" i="1" s="1"/>
  <c r="AD956" i="1" a="1"/>
  <c r="AD956" i="1" s="1"/>
  <c r="AD968" i="1" a="1"/>
  <c r="AD968" i="1" s="1"/>
  <c r="AD980" i="1" a="1"/>
  <c r="AD980" i="1" s="1"/>
  <c r="AD992" i="1" a="1"/>
  <c r="AD992" i="1" s="1"/>
  <c r="AD1004" i="1" a="1"/>
  <c r="AD1004" i="1" s="1"/>
  <c r="AD1016" i="1" a="1"/>
  <c r="AD1016" i="1" s="1"/>
  <c r="AD9" i="1" a="1"/>
  <c r="AD9" i="1" s="1"/>
  <c r="AD21" i="1" a="1"/>
  <c r="AD21" i="1" s="1"/>
  <c r="AD33" i="1" a="1"/>
  <c r="AD33" i="1" s="1"/>
  <c r="AD45" i="1" a="1"/>
  <c r="AD45" i="1" s="1"/>
  <c r="AD57" i="1" a="1"/>
  <c r="AD57" i="1" s="1"/>
  <c r="AD69" i="1" a="1"/>
  <c r="AD69" i="1" s="1"/>
  <c r="AD81" i="1" a="1"/>
  <c r="AD81" i="1" s="1"/>
  <c r="AD93" i="1" a="1"/>
  <c r="AD93" i="1" s="1"/>
  <c r="AD105" i="1" a="1"/>
  <c r="AD105" i="1" s="1"/>
  <c r="AD117" i="1" a="1"/>
  <c r="AD117" i="1" s="1"/>
  <c r="AD129" i="1" a="1"/>
  <c r="AD129" i="1" s="1"/>
  <c r="AD141" i="1" a="1"/>
  <c r="AD141" i="1" s="1"/>
  <c r="AD153" i="1" a="1"/>
  <c r="AD153" i="1" s="1"/>
  <c r="AD165" i="1" a="1"/>
  <c r="AD165" i="1" s="1"/>
  <c r="AD177" i="1" a="1"/>
  <c r="AD177" i="1" s="1"/>
  <c r="AD189" i="1" a="1"/>
  <c r="AD189" i="1" s="1"/>
  <c r="AD201" i="1" a="1"/>
  <c r="AD201" i="1" s="1"/>
  <c r="AD213" i="1" a="1"/>
  <c r="AD213" i="1" s="1"/>
  <c r="AD225" i="1" a="1"/>
  <c r="AD225" i="1" s="1"/>
  <c r="AD237" i="1" a="1"/>
  <c r="AD237" i="1" s="1"/>
  <c r="AD249" i="1" a="1"/>
  <c r="AD249" i="1" s="1"/>
  <c r="AD261" i="1" a="1"/>
  <c r="AD261" i="1" s="1"/>
  <c r="AD273" i="1" a="1"/>
  <c r="AD273" i="1" s="1"/>
  <c r="AD285" i="1" a="1"/>
  <c r="AD285" i="1" s="1"/>
  <c r="AD297" i="1" a="1"/>
  <c r="AD297" i="1" s="1"/>
  <c r="AD309" i="1" a="1"/>
  <c r="AD309" i="1" s="1"/>
  <c r="AD321" i="1" a="1"/>
  <c r="AD321" i="1" s="1"/>
  <c r="AD333" i="1" a="1"/>
  <c r="AD333" i="1" s="1"/>
  <c r="AD345" i="1" a="1"/>
  <c r="AD345" i="1" s="1"/>
  <c r="AD357" i="1" a="1"/>
  <c r="AD357" i="1" s="1"/>
  <c r="AD369" i="1" a="1"/>
  <c r="AD369" i="1" s="1"/>
  <c r="AD381" i="1" a="1"/>
  <c r="AD381" i="1" s="1"/>
  <c r="AD393" i="1" a="1"/>
  <c r="AD393" i="1" s="1"/>
  <c r="AD405" i="1" a="1"/>
  <c r="AD405" i="1" s="1"/>
  <c r="AD417" i="1" a="1"/>
  <c r="AD417" i="1" s="1"/>
  <c r="AD429" i="1" a="1"/>
  <c r="AD429" i="1" s="1"/>
  <c r="AD441" i="1" a="1"/>
  <c r="AD441" i="1" s="1"/>
  <c r="AD453" i="1" a="1"/>
  <c r="AD453" i="1" s="1"/>
  <c r="AD465" i="1" a="1"/>
  <c r="AD465" i="1" s="1"/>
  <c r="AD477" i="1" a="1"/>
  <c r="AD477" i="1" s="1"/>
  <c r="AD489" i="1" a="1"/>
  <c r="AD489" i="1" s="1"/>
  <c r="AD501" i="1" a="1"/>
  <c r="AD501" i="1" s="1"/>
  <c r="AD513" i="1" a="1"/>
  <c r="AD513" i="1" s="1"/>
  <c r="AD525" i="1" a="1"/>
  <c r="AD525" i="1" s="1"/>
  <c r="AD537" i="1" a="1"/>
  <c r="AD537" i="1" s="1"/>
  <c r="AD549" i="1" a="1"/>
  <c r="AD549" i="1" s="1"/>
  <c r="AD561" i="1" a="1"/>
  <c r="AD561" i="1" s="1"/>
  <c r="AD573" i="1" a="1"/>
  <c r="AD573" i="1" s="1"/>
  <c r="AD585" i="1" a="1"/>
  <c r="AD585" i="1" s="1"/>
  <c r="AD597" i="1" a="1"/>
  <c r="AD597" i="1" s="1"/>
  <c r="AD609" i="1" a="1"/>
  <c r="AD609" i="1" s="1"/>
  <c r="AD621" i="1" a="1"/>
  <c r="AD621" i="1" s="1"/>
  <c r="AD633" i="1" a="1"/>
  <c r="AD633" i="1" s="1"/>
  <c r="AD645" i="1" a="1"/>
  <c r="AD645" i="1" s="1"/>
  <c r="AD657" i="1" a="1"/>
  <c r="AD657" i="1" s="1"/>
  <c r="AD669" i="1" a="1"/>
  <c r="AD669" i="1" s="1"/>
  <c r="AD681" i="1" a="1"/>
  <c r="AD681" i="1" s="1"/>
  <c r="AD693" i="1" a="1"/>
  <c r="AD693" i="1" s="1"/>
  <c r="AD705" i="1" a="1"/>
  <c r="AD705" i="1" s="1"/>
  <c r="AD717" i="1" a="1"/>
  <c r="AD717" i="1" s="1"/>
  <c r="AD729" i="1" a="1"/>
  <c r="AD729" i="1" s="1"/>
  <c r="AD741" i="1" a="1"/>
  <c r="AD741" i="1" s="1"/>
  <c r="AD753" i="1" a="1"/>
  <c r="AD753" i="1" s="1"/>
  <c r="AD765" i="1" a="1"/>
  <c r="AD765" i="1" s="1"/>
  <c r="AD777" i="1" a="1"/>
  <c r="AD777" i="1" s="1"/>
  <c r="AD789" i="1" a="1"/>
  <c r="AD789" i="1" s="1"/>
  <c r="AD801" i="1" a="1"/>
  <c r="AD801" i="1" s="1"/>
  <c r="AD813" i="1" a="1"/>
  <c r="AD813" i="1" s="1"/>
  <c r="AD825" i="1" a="1"/>
  <c r="AD825" i="1" s="1"/>
  <c r="AD837" i="1" a="1"/>
  <c r="AD837" i="1" s="1"/>
  <c r="AD849" i="1" a="1"/>
  <c r="AD849" i="1" s="1"/>
  <c r="AD861" i="1" a="1"/>
  <c r="AD861" i="1" s="1"/>
  <c r="AD873" i="1" a="1"/>
  <c r="AD873" i="1" s="1"/>
  <c r="AD885" i="1" a="1"/>
  <c r="AD885" i="1" s="1"/>
  <c r="AD897" i="1" a="1"/>
  <c r="AD897" i="1" s="1"/>
  <c r="AD909" i="1" a="1"/>
  <c r="AD909" i="1" s="1"/>
  <c r="AD921" i="1" a="1"/>
  <c r="AD921" i="1" s="1"/>
  <c r="AD933" i="1" a="1"/>
  <c r="AD933" i="1" s="1"/>
  <c r="AD945" i="1" a="1"/>
  <c r="AD945" i="1" s="1"/>
  <c r="AD957" i="1" a="1"/>
  <c r="AD957" i="1" s="1"/>
  <c r="AD969" i="1" a="1"/>
  <c r="AD969" i="1" s="1"/>
  <c r="AD981" i="1" a="1"/>
  <c r="AD981" i="1" s="1"/>
  <c r="AD993" i="1" a="1"/>
  <c r="AD993" i="1" s="1"/>
  <c r="AD1005" i="1" a="1"/>
  <c r="AD1005" i="1" s="1"/>
  <c r="AD1017" i="1" a="1"/>
  <c r="AD1017" i="1" s="1"/>
  <c r="AD10" i="1" a="1"/>
  <c r="AD10" i="1" s="1"/>
  <c r="AD22" i="1" a="1"/>
  <c r="AD22" i="1" s="1"/>
  <c r="AD34" i="1" a="1"/>
  <c r="AD34" i="1" s="1"/>
  <c r="AD46" i="1" a="1"/>
  <c r="AD46" i="1" s="1"/>
  <c r="AD58" i="1" a="1"/>
  <c r="AD58" i="1" s="1"/>
  <c r="AD70" i="1" a="1"/>
  <c r="AD70" i="1" s="1"/>
  <c r="AD82" i="1" a="1"/>
  <c r="AD82" i="1" s="1"/>
  <c r="AD94" i="1" a="1"/>
  <c r="AD94" i="1" s="1"/>
  <c r="AD106" i="1" a="1"/>
  <c r="AD106" i="1" s="1"/>
  <c r="AD118" i="1" a="1"/>
  <c r="AD118" i="1" s="1"/>
  <c r="AD130" i="1" a="1"/>
  <c r="AD130" i="1" s="1"/>
  <c r="AD142" i="1" a="1"/>
  <c r="AD142" i="1" s="1"/>
  <c r="AD154" i="1" a="1"/>
  <c r="AD154" i="1" s="1"/>
  <c r="AD166" i="1" a="1"/>
  <c r="AD166" i="1" s="1"/>
  <c r="AD178" i="1" a="1"/>
  <c r="AD178" i="1" s="1"/>
  <c r="AD190" i="1" a="1"/>
  <c r="AD190" i="1" s="1"/>
  <c r="AD202" i="1" a="1"/>
  <c r="AD202" i="1" s="1"/>
  <c r="AD214" i="1" a="1"/>
  <c r="AD214" i="1" s="1"/>
  <c r="AD226" i="1" a="1"/>
  <c r="AD226" i="1" s="1"/>
  <c r="AD238" i="1" a="1"/>
  <c r="AD238" i="1" s="1"/>
  <c r="AD250" i="1" a="1"/>
  <c r="AD250" i="1" s="1"/>
  <c r="AD262" i="1" a="1"/>
  <c r="AD262" i="1" s="1"/>
  <c r="AD274" i="1" a="1"/>
  <c r="AD274" i="1" s="1"/>
  <c r="AD286" i="1" a="1"/>
  <c r="AD286" i="1" s="1"/>
  <c r="AD298" i="1" a="1"/>
  <c r="AD298" i="1" s="1"/>
  <c r="AD310" i="1" a="1"/>
  <c r="AD310" i="1" s="1"/>
  <c r="AD322" i="1" a="1"/>
  <c r="AD322" i="1" s="1"/>
  <c r="AD334" i="1" a="1"/>
  <c r="AD334" i="1" s="1"/>
  <c r="AD346" i="1" a="1"/>
  <c r="AD346" i="1" s="1"/>
  <c r="AD358" i="1" a="1"/>
  <c r="AD358" i="1" s="1"/>
  <c r="AD370" i="1" a="1"/>
  <c r="AD370" i="1" s="1"/>
  <c r="AD382" i="1" a="1"/>
  <c r="AD382" i="1" s="1"/>
  <c r="AD394" i="1" a="1"/>
  <c r="AD394" i="1" s="1"/>
  <c r="AD406" i="1" a="1"/>
  <c r="AD406" i="1" s="1"/>
  <c r="AD418" i="1" a="1"/>
  <c r="AD418" i="1" s="1"/>
  <c r="AD430" i="1" a="1"/>
  <c r="AD430" i="1" s="1"/>
  <c r="AD442" i="1" a="1"/>
  <c r="AD442" i="1" s="1"/>
  <c r="AD454" i="1" a="1"/>
  <c r="AD454" i="1" s="1"/>
  <c r="AD466" i="1" a="1"/>
  <c r="AD466" i="1" s="1"/>
  <c r="AD478" i="1" a="1"/>
  <c r="AD478" i="1" s="1"/>
  <c r="AD490" i="1" a="1"/>
  <c r="AD490" i="1" s="1"/>
  <c r="AD502" i="1" a="1"/>
  <c r="AD502" i="1" s="1"/>
  <c r="AD514" i="1" a="1"/>
  <c r="AD514" i="1" s="1"/>
  <c r="AD526" i="1" a="1"/>
  <c r="AD526" i="1" s="1"/>
  <c r="AD538" i="1" a="1"/>
  <c r="AD538" i="1" s="1"/>
  <c r="AD550" i="1" a="1"/>
  <c r="AD550" i="1" s="1"/>
  <c r="AD562" i="1" a="1"/>
  <c r="AD562" i="1" s="1"/>
  <c r="AD574" i="1" a="1"/>
  <c r="AD574" i="1" s="1"/>
  <c r="AD586" i="1" a="1"/>
  <c r="AD586" i="1" s="1"/>
  <c r="AD598" i="1" a="1"/>
  <c r="AD598" i="1" s="1"/>
  <c r="AD610" i="1" a="1"/>
  <c r="AD610" i="1" s="1"/>
  <c r="AD622" i="1" a="1"/>
  <c r="AD622" i="1" s="1"/>
  <c r="AD634" i="1" a="1"/>
  <c r="AD634" i="1" s="1"/>
  <c r="AD646" i="1" a="1"/>
  <c r="AD646" i="1" s="1"/>
  <c r="AD658" i="1" a="1"/>
  <c r="AD658" i="1" s="1"/>
  <c r="AD670" i="1" a="1"/>
  <c r="AD670" i="1" s="1"/>
  <c r="AD682" i="1" a="1"/>
  <c r="AD682" i="1" s="1"/>
  <c r="AD694" i="1" a="1"/>
  <c r="AD694" i="1" s="1"/>
  <c r="AD706" i="1" a="1"/>
  <c r="AD706" i="1" s="1"/>
  <c r="AD718" i="1" a="1"/>
  <c r="AD718" i="1" s="1"/>
  <c r="AD730" i="1" a="1"/>
  <c r="AD730" i="1" s="1"/>
  <c r="AD742" i="1" a="1"/>
  <c r="AD742" i="1" s="1"/>
  <c r="AD754" i="1" a="1"/>
  <c r="AD754" i="1" s="1"/>
  <c r="AD766" i="1" a="1"/>
  <c r="AD766" i="1" s="1"/>
  <c r="AD778" i="1" a="1"/>
  <c r="AD778" i="1" s="1"/>
  <c r="AD790" i="1" a="1"/>
  <c r="AD790" i="1" s="1"/>
  <c r="AD802" i="1" a="1"/>
  <c r="AD802" i="1" s="1"/>
  <c r="AD814" i="1" a="1"/>
  <c r="AD814" i="1" s="1"/>
  <c r="AD826" i="1" a="1"/>
  <c r="AD826" i="1" s="1"/>
  <c r="AD838" i="1" a="1"/>
  <c r="AD838" i="1" s="1"/>
  <c r="AD850" i="1" a="1"/>
  <c r="AD850" i="1" s="1"/>
  <c r="AD862" i="1" a="1"/>
  <c r="AD862" i="1" s="1"/>
  <c r="AD874" i="1" a="1"/>
  <c r="AD874" i="1" s="1"/>
  <c r="AD886" i="1" a="1"/>
  <c r="AD886" i="1" s="1"/>
  <c r="AD898" i="1" a="1"/>
  <c r="AD898" i="1" s="1"/>
  <c r="AD910" i="1" a="1"/>
  <c r="AD910" i="1" s="1"/>
  <c r="AD922" i="1" a="1"/>
  <c r="AD922" i="1" s="1"/>
  <c r="AD934" i="1" a="1"/>
  <c r="AD934" i="1" s="1"/>
  <c r="AD946" i="1" a="1"/>
  <c r="AD946" i="1" s="1"/>
  <c r="AD958" i="1" a="1"/>
  <c r="AD958" i="1" s="1"/>
  <c r="AD970" i="1" a="1"/>
  <c r="AD970" i="1" s="1"/>
  <c r="AD982" i="1" a="1"/>
  <c r="AD982" i="1" s="1"/>
  <c r="AD994" i="1" a="1"/>
  <c r="AD994" i="1" s="1"/>
  <c r="AD1006" i="1" a="1"/>
  <c r="AD1006" i="1" s="1"/>
  <c r="AD1018" i="1" a="1"/>
  <c r="AD1018" i="1" s="1"/>
  <c r="AD11" i="1" a="1"/>
  <c r="AD11" i="1" s="1"/>
  <c r="AD23" i="1" a="1"/>
  <c r="AD23" i="1" s="1"/>
  <c r="AD35" i="1" a="1"/>
  <c r="AD35" i="1" s="1"/>
  <c r="AD47" i="1" a="1"/>
  <c r="AD47" i="1" s="1"/>
  <c r="AD59" i="1" a="1"/>
  <c r="AD59" i="1" s="1"/>
  <c r="AD71" i="1" a="1"/>
  <c r="AD71" i="1" s="1"/>
  <c r="AD83" i="1" a="1"/>
  <c r="AD83" i="1" s="1"/>
  <c r="AD95" i="1" a="1"/>
  <c r="AD95" i="1" s="1"/>
  <c r="AD107" i="1" a="1"/>
  <c r="AD107" i="1" s="1"/>
  <c r="AD119" i="1" a="1"/>
  <c r="AD119" i="1" s="1"/>
  <c r="AD131" i="1" a="1"/>
  <c r="AD131" i="1" s="1"/>
  <c r="AD143" i="1" a="1"/>
  <c r="AD143" i="1" s="1"/>
  <c r="AD155" i="1" a="1"/>
  <c r="AD155" i="1" s="1"/>
  <c r="AD167" i="1" a="1"/>
  <c r="AD167" i="1" s="1"/>
  <c r="AD179" i="1" a="1"/>
  <c r="AD179" i="1" s="1"/>
  <c r="AD191" i="1" a="1"/>
  <c r="AD191" i="1" s="1"/>
  <c r="AD203" i="1" a="1"/>
  <c r="AD203" i="1" s="1"/>
  <c r="AD215" i="1" a="1"/>
  <c r="AD215" i="1" s="1"/>
  <c r="AD227" i="1" a="1"/>
  <c r="AD227" i="1" s="1"/>
  <c r="AD239" i="1" a="1"/>
  <c r="AD239" i="1" s="1"/>
  <c r="AD251" i="1" a="1"/>
  <c r="AD251" i="1" s="1"/>
  <c r="AD263" i="1" a="1"/>
  <c r="AD263" i="1" s="1"/>
  <c r="AD275" i="1" a="1"/>
  <c r="AD275" i="1" s="1"/>
  <c r="AD287" i="1" a="1"/>
  <c r="AD287" i="1" s="1"/>
  <c r="AD299" i="1" a="1"/>
  <c r="AD299" i="1" s="1"/>
  <c r="AD311" i="1" a="1"/>
  <c r="AD311" i="1" s="1"/>
  <c r="AD323" i="1" a="1"/>
  <c r="AD323" i="1" s="1"/>
  <c r="AD335" i="1" a="1"/>
  <c r="AD335" i="1" s="1"/>
  <c r="AD347" i="1" a="1"/>
  <c r="AD347" i="1" s="1"/>
  <c r="AD359" i="1" a="1"/>
  <c r="AD359" i="1" s="1"/>
  <c r="AD371" i="1" a="1"/>
  <c r="AD371" i="1" s="1"/>
  <c r="AD383" i="1" a="1"/>
  <c r="AD383" i="1" s="1"/>
  <c r="AD395" i="1" a="1"/>
  <c r="AD395" i="1" s="1"/>
  <c r="AD407" i="1" a="1"/>
  <c r="AD407" i="1" s="1"/>
  <c r="AD419" i="1" a="1"/>
  <c r="AD419" i="1" s="1"/>
  <c r="AD431" i="1" a="1"/>
  <c r="AD431" i="1" s="1"/>
  <c r="AD443" i="1" a="1"/>
  <c r="AD443" i="1" s="1"/>
  <c r="AD455" i="1" a="1"/>
  <c r="AD455" i="1" s="1"/>
  <c r="AD467" i="1" a="1"/>
  <c r="AD467" i="1" s="1"/>
  <c r="AD479" i="1" a="1"/>
  <c r="AD479" i="1" s="1"/>
  <c r="AD491" i="1" a="1"/>
  <c r="AD491" i="1" s="1"/>
  <c r="AD503" i="1" a="1"/>
  <c r="AD503" i="1" s="1"/>
  <c r="AD515" i="1" a="1"/>
  <c r="AD515" i="1" s="1"/>
  <c r="AD527" i="1" a="1"/>
  <c r="AD527" i="1" s="1"/>
  <c r="AD539" i="1" a="1"/>
  <c r="AD539" i="1" s="1"/>
  <c r="AD551" i="1" a="1"/>
  <c r="AD551" i="1" s="1"/>
  <c r="AD563" i="1" a="1"/>
  <c r="AD563" i="1" s="1"/>
  <c r="AD575" i="1" a="1"/>
  <c r="AD575" i="1" s="1"/>
  <c r="AD587" i="1" a="1"/>
  <c r="AD587" i="1" s="1"/>
  <c r="AD599" i="1" a="1"/>
  <c r="AD599" i="1" s="1"/>
  <c r="AD611" i="1" a="1"/>
  <c r="AD611" i="1" s="1"/>
  <c r="AD623" i="1" a="1"/>
  <c r="AD623" i="1" s="1"/>
  <c r="AD635" i="1" a="1"/>
  <c r="AD635" i="1" s="1"/>
  <c r="AD647" i="1" a="1"/>
  <c r="AD647" i="1" s="1"/>
  <c r="AD659" i="1" a="1"/>
  <c r="AD659" i="1" s="1"/>
  <c r="AD671" i="1" a="1"/>
  <c r="AD671" i="1" s="1"/>
  <c r="AD683" i="1" a="1"/>
  <c r="AD683" i="1" s="1"/>
  <c r="AD695" i="1" a="1"/>
  <c r="AD695" i="1" s="1"/>
  <c r="AD707" i="1" a="1"/>
  <c r="AD707" i="1" s="1"/>
  <c r="AD719" i="1" a="1"/>
  <c r="AD719" i="1" s="1"/>
  <c r="AD731" i="1" a="1"/>
  <c r="AD731" i="1" s="1"/>
  <c r="AD743" i="1" a="1"/>
  <c r="AD743" i="1" s="1"/>
  <c r="AD755" i="1" a="1"/>
  <c r="AD755" i="1" s="1"/>
  <c r="AD767" i="1" a="1"/>
  <c r="AD767" i="1" s="1"/>
  <c r="AD779" i="1" a="1"/>
  <c r="AD779" i="1" s="1"/>
  <c r="AD791" i="1" a="1"/>
  <c r="AD791" i="1" s="1"/>
  <c r="AD803" i="1" a="1"/>
  <c r="AD803" i="1" s="1"/>
  <c r="AD815" i="1" a="1"/>
  <c r="AD815" i="1" s="1"/>
  <c r="AD827" i="1" a="1"/>
  <c r="AD827" i="1" s="1"/>
  <c r="AD839" i="1" a="1"/>
  <c r="AD839" i="1" s="1"/>
  <c r="AD851" i="1" a="1"/>
  <c r="AD851" i="1" s="1"/>
  <c r="AD863" i="1" a="1"/>
  <c r="AD863" i="1" s="1"/>
  <c r="AD875" i="1" a="1"/>
  <c r="AD875" i="1" s="1"/>
  <c r="AD887" i="1" a="1"/>
  <c r="AD887" i="1" s="1"/>
  <c r="AD899" i="1" a="1"/>
  <c r="AD899" i="1" s="1"/>
  <c r="AD911" i="1" a="1"/>
  <c r="AD911" i="1" s="1"/>
  <c r="AD923" i="1" a="1"/>
  <c r="AD923" i="1" s="1"/>
  <c r="AD935" i="1" a="1"/>
  <c r="AD935" i="1" s="1"/>
  <c r="AD947" i="1" a="1"/>
  <c r="AD947" i="1" s="1"/>
  <c r="AD959" i="1" a="1"/>
  <c r="AD959" i="1" s="1"/>
  <c r="AD971" i="1" a="1"/>
  <c r="AD971" i="1" s="1"/>
  <c r="AD983" i="1" a="1"/>
  <c r="AD983" i="1" s="1"/>
  <c r="AD995" i="1" a="1"/>
  <c r="AD995" i="1" s="1"/>
  <c r="AD1007" i="1" a="1"/>
  <c r="AD1007" i="1" s="1"/>
  <c r="AD1019" i="1" a="1"/>
  <c r="AD1019" i="1" s="1"/>
  <c r="AD12" i="1" a="1"/>
  <c r="AD12" i="1" s="1"/>
  <c r="AD24" i="1" a="1"/>
  <c r="AD24" i="1" s="1"/>
  <c r="AD36" i="1" a="1"/>
  <c r="AD36" i="1" s="1"/>
  <c r="AD48" i="1" a="1"/>
  <c r="AD48" i="1" s="1"/>
  <c r="AD60" i="1" a="1"/>
  <c r="AD60" i="1" s="1"/>
  <c r="AD72" i="1" a="1"/>
  <c r="AD72" i="1" s="1"/>
  <c r="AD84" i="1" a="1"/>
  <c r="AD84" i="1" s="1"/>
  <c r="AD96" i="1" a="1"/>
  <c r="AD96" i="1" s="1"/>
  <c r="AD108" i="1" a="1"/>
  <c r="AD108" i="1" s="1"/>
  <c r="AD120" i="1" a="1"/>
  <c r="AD120" i="1" s="1"/>
  <c r="AD132" i="1" a="1"/>
  <c r="AD132" i="1" s="1"/>
  <c r="AD144" i="1" a="1"/>
  <c r="AD144" i="1" s="1"/>
  <c r="AD156" i="1" a="1"/>
  <c r="AD156" i="1" s="1"/>
  <c r="AD168" i="1" a="1"/>
  <c r="AD168" i="1" s="1"/>
  <c r="AD180" i="1" a="1"/>
  <c r="AD180" i="1" s="1"/>
  <c r="AD192" i="1" a="1"/>
  <c r="AD192" i="1" s="1"/>
  <c r="AD204" i="1" a="1"/>
  <c r="AD204" i="1" s="1"/>
  <c r="AD216" i="1" a="1"/>
  <c r="AD216" i="1" s="1"/>
  <c r="AD228" i="1" a="1"/>
  <c r="AD228" i="1" s="1"/>
  <c r="AD240" i="1" a="1"/>
  <c r="AD240" i="1" s="1"/>
  <c r="AD252" i="1" a="1"/>
  <c r="AD252" i="1" s="1"/>
  <c r="AD264" i="1" a="1"/>
  <c r="AD264" i="1" s="1"/>
  <c r="AD276" i="1" a="1"/>
  <c r="AD276" i="1" s="1"/>
  <c r="AD288" i="1" a="1"/>
  <c r="AD288" i="1" s="1"/>
  <c r="AD300" i="1" a="1"/>
  <c r="AD300" i="1" s="1"/>
  <c r="AD312" i="1" a="1"/>
  <c r="AD312" i="1" s="1"/>
  <c r="AD324" i="1" a="1"/>
  <c r="AD324" i="1" s="1"/>
  <c r="AD336" i="1" a="1"/>
  <c r="AD336" i="1" s="1"/>
  <c r="AD348" i="1" a="1"/>
  <c r="AD348" i="1" s="1"/>
  <c r="AD360" i="1" a="1"/>
  <c r="AD360" i="1" s="1"/>
  <c r="AD372" i="1" a="1"/>
  <c r="AD372" i="1" s="1"/>
  <c r="AD384" i="1" a="1"/>
  <c r="AD384" i="1" s="1"/>
  <c r="AD396" i="1" a="1"/>
  <c r="AD396" i="1" s="1"/>
  <c r="AD408" i="1" a="1"/>
  <c r="AD408" i="1" s="1"/>
  <c r="AD420" i="1" a="1"/>
  <c r="AD420" i="1" s="1"/>
  <c r="AD432" i="1" a="1"/>
  <c r="AD432" i="1" s="1"/>
  <c r="AD444" i="1" a="1"/>
  <c r="AD444" i="1" s="1"/>
  <c r="AD456" i="1" a="1"/>
  <c r="AD456" i="1" s="1"/>
  <c r="AD468" i="1" a="1"/>
  <c r="AD468" i="1" s="1"/>
  <c r="AD480" i="1" a="1"/>
  <c r="AD480" i="1" s="1"/>
  <c r="AD492" i="1" a="1"/>
  <c r="AD492" i="1" s="1"/>
  <c r="AD504" i="1" a="1"/>
  <c r="AD504" i="1" s="1"/>
  <c r="AD516" i="1" a="1"/>
  <c r="AD516" i="1" s="1"/>
  <c r="AD528" i="1" a="1"/>
  <c r="AD528" i="1" s="1"/>
  <c r="AD540" i="1" a="1"/>
  <c r="AD540" i="1" s="1"/>
  <c r="AD552" i="1" a="1"/>
  <c r="AD552" i="1" s="1"/>
  <c r="AD564" i="1" a="1"/>
  <c r="AD564" i="1" s="1"/>
  <c r="AD576" i="1" a="1"/>
  <c r="AD576" i="1" s="1"/>
  <c r="AD588" i="1" a="1"/>
  <c r="AD588" i="1" s="1"/>
  <c r="AD600" i="1" a="1"/>
  <c r="AD600" i="1" s="1"/>
  <c r="AD612" i="1" a="1"/>
  <c r="AD612" i="1" s="1"/>
  <c r="AD624" i="1" a="1"/>
  <c r="AD624" i="1" s="1"/>
  <c r="AD636" i="1" a="1"/>
  <c r="AD636" i="1" s="1"/>
  <c r="AD648" i="1" a="1"/>
  <c r="AD648" i="1" s="1"/>
  <c r="AD660" i="1" a="1"/>
  <c r="AD660" i="1" s="1"/>
  <c r="AD672" i="1" a="1"/>
  <c r="AD672" i="1" s="1"/>
  <c r="AD684" i="1" a="1"/>
  <c r="AD684" i="1" s="1"/>
  <c r="AD696" i="1" a="1"/>
  <c r="AD696" i="1" s="1"/>
  <c r="AD708" i="1" a="1"/>
  <c r="AD708" i="1" s="1"/>
  <c r="AD720" i="1" a="1"/>
  <c r="AD720" i="1" s="1"/>
  <c r="AD732" i="1" a="1"/>
  <c r="AD732" i="1" s="1"/>
  <c r="AD744" i="1" a="1"/>
  <c r="AD744" i="1" s="1"/>
  <c r="AD756" i="1" a="1"/>
  <c r="AD756" i="1" s="1"/>
  <c r="AD768" i="1" a="1"/>
  <c r="AD768" i="1" s="1"/>
  <c r="AD780" i="1" a="1"/>
  <c r="AD780" i="1" s="1"/>
  <c r="AD792" i="1" a="1"/>
  <c r="AD792" i="1" s="1"/>
  <c r="AD804" i="1" a="1"/>
  <c r="AD804" i="1" s="1"/>
  <c r="AD816" i="1" a="1"/>
  <c r="AD816" i="1" s="1"/>
  <c r="AD828" i="1" a="1"/>
  <c r="AD828" i="1" s="1"/>
  <c r="AD840" i="1" a="1"/>
  <c r="AD840" i="1" s="1"/>
  <c r="AD852" i="1" a="1"/>
  <c r="AD852" i="1" s="1"/>
  <c r="AD864" i="1" a="1"/>
  <c r="AD864" i="1" s="1"/>
  <c r="AD876" i="1" a="1"/>
  <c r="AD876" i="1" s="1"/>
  <c r="AD888" i="1" a="1"/>
  <c r="AD888" i="1" s="1"/>
  <c r="AD900" i="1" a="1"/>
  <c r="AD900" i="1" s="1"/>
  <c r="AD912" i="1" a="1"/>
  <c r="AD912" i="1" s="1"/>
  <c r="AD924" i="1" a="1"/>
  <c r="AD924" i="1" s="1"/>
  <c r="AD936" i="1" a="1"/>
  <c r="AD936" i="1" s="1"/>
  <c r="AD948" i="1" a="1"/>
  <c r="AD948" i="1" s="1"/>
  <c r="AD960" i="1" a="1"/>
  <c r="AD960" i="1" s="1"/>
  <c r="AD972" i="1" a="1"/>
  <c r="AD972" i="1" s="1"/>
  <c r="AD984" i="1" a="1"/>
  <c r="AD984" i="1" s="1"/>
  <c r="AD996" i="1" a="1"/>
  <c r="AD996" i="1" s="1"/>
  <c r="AD1008" i="1" a="1"/>
  <c r="AD1008" i="1" s="1"/>
  <c r="AD1020" i="1" a="1"/>
  <c r="AD1020" i="1" s="1"/>
  <c r="AD13" i="1" a="1"/>
  <c r="AD13" i="1" s="1"/>
  <c r="AD25" i="1" a="1"/>
  <c r="AD25" i="1" s="1"/>
  <c r="AD37" i="1" a="1"/>
  <c r="AD37" i="1" s="1"/>
  <c r="AD49" i="1" a="1"/>
  <c r="AD49" i="1" s="1"/>
  <c r="AD61" i="1" a="1"/>
  <c r="AD61" i="1" s="1"/>
  <c r="AD73" i="1" a="1"/>
  <c r="AD73" i="1" s="1"/>
  <c r="AD85" i="1" a="1"/>
  <c r="AD85" i="1" s="1"/>
  <c r="AD97" i="1" a="1"/>
  <c r="AD97" i="1" s="1"/>
  <c r="AD109" i="1" a="1"/>
  <c r="AD109" i="1" s="1"/>
  <c r="AD121" i="1" a="1"/>
  <c r="AD121" i="1" s="1"/>
  <c r="AD133" i="1" a="1"/>
  <c r="AD133" i="1" s="1"/>
  <c r="AD145" i="1" a="1"/>
  <c r="AD145" i="1" s="1"/>
  <c r="AD157" i="1" a="1"/>
  <c r="AD157" i="1" s="1"/>
  <c r="AD169" i="1" a="1"/>
  <c r="AD169" i="1" s="1"/>
  <c r="AD181" i="1" a="1"/>
  <c r="AD181" i="1" s="1"/>
  <c r="AD193" i="1" a="1"/>
  <c r="AD193" i="1" s="1"/>
  <c r="AD205" i="1" a="1"/>
  <c r="AD205" i="1" s="1"/>
  <c r="AD217" i="1" a="1"/>
  <c r="AD217" i="1" s="1"/>
  <c r="AD229" i="1" a="1"/>
  <c r="AD229" i="1" s="1"/>
  <c r="AD241" i="1" a="1"/>
  <c r="AD241" i="1" s="1"/>
  <c r="AD253" i="1" a="1"/>
  <c r="AD253" i="1" s="1"/>
  <c r="AD265" i="1" a="1"/>
  <c r="AD265" i="1" s="1"/>
  <c r="AD277" i="1" a="1"/>
  <c r="AD277" i="1" s="1"/>
  <c r="AD289" i="1" a="1"/>
  <c r="AD289" i="1" s="1"/>
  <c r="AD301" i="1" a="1"/>
  <c r="AD301" i="1" s="1"/>
  <c r="AD313" i="1" a="1"/>
  <c r="AD313" i="1" s="1"/>
  <c r="AD325" i="1" a="1"/>
  <c r="AD325" i="1" s="1"/>
  <c r="AD337" i="1" a="1"/>
  <c r="AD337" i="1" s="1"/>
  <c r="AD349" i="1" a="1"/>
  <c r="AD349" i="1" s="1"/>
  <c r="AD361" i="1" a="1"/>
  <c r="AD361" i="1" s="1"/>
  <c r="AD373" i="1" a="1"/>
  <c r="AD373" i="1" s="1"/>
  <c r="AD385" i="1" a="1"/>
  <c r="AD385" i="1" s="1"/>
  <c r="AD397" i="1" a="1"/>
  <c r="AD397" i="1" s="1"/>
  <c r="AD409" i="1" a="1"/>
  <c r="AD409" i="1" s="1"/>
  <c r="AD421" i="1" a="1"/>
  <c r="AD421" i="1" s="1"/>
  <c r="AD433" i="1" a="1"/>
  <c r="AD433" i="1" s="1"/>
  <c r="AD445" i="1" a="1"/>
  <c r="AD445" i="1" s="1"/>
  <c r="AD457" i="1" a="1"/>
  <c r="AD457" i="1" s="1"/>
  <c r="AD469" i="1" a="1"/>
  <c r="AD469" i="1" s="1"/>
  <c r="AD481" i="1" a="1"/>
  <c r="AD481" i="1" s="1"/>
  <c r="AD493" i="1" a="1"/>
  <c r="AD493" i="1" s="1"/>
  <c r="AD505" i="1" a="1"/>
  <c r="AD505" i="1" s="1"/>
  <c r="AD517" i="1" a="1"/>
  <c r="AD517" i="1" s="1"/>
  <c r="AD529" i="1" a="1"/>
  <c r="AD529" i="1" s="1"/>
  <c r="AD541" i="1" a="1"/>
  <c r="AD541" i="1" s="1"/>
  <c r="AD553" i="1" a="1"/>
  <c r="AD553" i="1" s="1"/>
  <c r="AD565" i="1" a="1"/>
  <c r="AD565" i="1" s="1"/>
  <c r="AD577" i="1" a="1"/>
  <c r="AD577" i="1" s="1"/>
  <c r="AD589" i="1" a="1"/>
  <c r="AD589" i="1" s="1"/>
  <c r="AD601" i="1" a="1"/>
  <c r="AD601" i="1" s="1"/>
  <c r="AD613" i="1" a="1"/>
  <c r="AD613" i="1" s="1"/>
  <c r="AD625" i="1" a="1"/>
  <c r="AD625" i="1" s="1"/>
  <c r="AD637" i="1" a="1"/>
  <c r="AD637" i="1" s="1"/>
  <c r="AD649" i="1" a="1"/>
  <c r="AD649" i="1" s="1"/>
  <c r="AD661" i="1" a="1"/>
  <c r="AD661" i="1" s="1"/>
  <c r="AD673" i="1" a="1"/>
  <c r="AD673" i="1" s="1"/>
  <c r="AD685" i="1" a="1"/>
  <c r="AD685" i="1" s="1"/>
  <c r="AD697" i="1" a="1"/>
  <c r="AD697" i="1" s="1"/>
  <c r="AD709" i="1" a="1"/>
  <c r="AD709" i="1" s="1"/>
  <c r="AD721" i="1" a="1"/>
  <c r="AD721" i="1" s="1"/>
  <c r="AD733" i="1" a="1"/>
  <c r="AD733" i="1" s="1"/>
  <c r="AD745" i="1" a="1"/>
  <c r="AD745" i="1" s="1"/>
  <c r="AD757" i="1" a="1"/>
  <c r="AD757" i="1" s="1"/>
  <c r="AD769" i="1" a="1"/>
  <c r="AD769" i="1" s="1"/>
  <c r="AD781" i="1" a="1"/>
  <c r="AD781" i="1" s="1"/>
  <c r="AD793" i="1" a="1"/>
  <c r="AD793" i="1" s="1"/>
  <c r="AD805" i="1" a="1"/>
  <c r="AD805" i="1" s="1"/>
  <c r="AD817" i="1" a="1"/>
  <c r="AD817" i="1" s="1"/>
  <c r="AD829" i="1" a="1"/>
  <c r="AD829" i="1" s="1"/>
  <c r="AD841" i="1" a="1"/>
  <c r="AD841" i="1" s="1"/>
  <c r="AD853" i="1" a="1"/>
  <c r="AD853" i="1" s="1"/>
  <c r="AD865" i="1" a="1"/>
  <c r="AD865" i="1" s="1"/>
  <c r="AD877" i="1" a="1"/>
  <c r="AD877" i="1" s="1"/>
  <c r="AD889" i="1" a="1"/>
  <c r="AD889" i="1" s="1"/>
  <c r="AD901" i="1" a="1"/>
  <c r="AD901" i="1" s="1"/>
  <c r="AD913" i="1" a="1"/>
  <c r="AD913" i="1" s="1"/>
  <c r="AD925" i="1" a="1"/>
  <c r="AD925" i="1" s="1"/>
  <c r="AD937" i="1" a="1"/>
  <c r="AD937" i="1" s="1"/>
  <c r="AD949" i="1" a="1"/>
  <c r="AD949" i="1" s="1"/>
  <c r="AD961" i="1" a="1"/>
  <c r="AD961" i="1" s="1"/>
  <c r="AD973" i="1" a="1"/>
  <c r="AD973" i="1" s="1"/>
  <c r="AD985" i="1" a="1"/>
  <c r="AD985" i="1" s="1"/>
  <c r="AD997" i="1" a="1"/>
  <c r="AD997" i="1" s="1"/>
  <c r="AD1009" i="1" a="1"/>
  <c r="AD1009" i="1" s="1"/>
  <c r="AD1021" i="1" a="1"/>
  <c r="AD1021" i="1" s="1"/>
  <c r="AD14" i="1" a="1"/>
  <c r="AD14" i="1" s="1"/>
  <c r="AD26" i="1" a="1"/>
  <c r="AD26" i="1" s="1"/>
  <c r="AD38" i="1" a="1"/>
  <c r="AD38" i="1" s="1"/>
  <c r="AD50" i="1" a="1"/>
  <c r="AD50" i="1" s="1"/>
  <c r="AD62" i="1" a="1"/>
  <c r="AD62" i="1" s="1"/>
  <c r="AD74" i="1" a="1"/>
  <c r="AD74" i="1" s="1"/>
  <c r="AD86" i="1" a="1"/>
  <c r="AD86" i="1" s="1"/>
  <c r="AD98" i="1" a="1"/>
  <c r="AD98" i="1" s="1"/>
  <c r="AD110" i="1" a="1"/>
  <c r="AD110" i="1" s="1"/>
  <c r="AD122" i="1" a="1"/>
  <c r="AD122" i="1" s="1"/>
  <c r="AD134" i="1" a="1"/>
  <c r="AD134" i="1" s="1"/>
  <c r="AD146" i="1" a="1"/>
  <c r="AD146" i="1" s="1"/>
  <c r="AD158" i="1" a="1"/>
  <c r="AD158" i="1" s="1"/>
  <c r="AD170" i="1" a="1"/>
  <c r="AD170" i="1" s="1"/>
  <c r="AD182" i="1" a="1"/>
  <c r="AD182" i="1" s="1"/>
  <c r="AD194" i="1" a="1"/>
  <c r="AD194" i="1" s="1"/>
  <c r="AD206" i="1" a="1"/>
  <c r="AD206" i="1" s="1"/>
  <c r="AD218" i="1" a="1"/>
  <c r="AD218" i="1" s="1"/>
  <c r="AD230" i="1" a="1"/>
  <c r="AD230" i="1" s="1"/>
  <c r="AD242" i="1" a="1"/>
  <c r="AD242" i="1" s="1"/>
  <c r="AD254" i="1" a="1"/>
  <c r="AD254" i="1" s="1"/>
  <c r="AD266" i="1" a="1"/>
  <c r="AD266" i="1" s="1"/>
  <c r="AD278" i="1" a="1"/>
  <c r="AD278" i="1" s="1"/>
  <c r="AD290" i="1" a="1"/>
  <c r="AD290" i="1" s="1"/>
  <c r="AD302" i="1" a="1"/>
  <c r="AD302" i="1" s="1"/>
  <c r="AD314" i="1" a="1"/>
  <c r="AD314" i="1" s="1"/>
  <c r="AD326" i="1" a="1"/>
  <c r="AD326" i="1" s="1"/>
  <c r="AD338" i="1" a="1"/>
  <c r="AD338" i="1" s="1"/>
  <c r="AD350" i="1" a="1"/>
  <c r="AD350" i="1" s="1"/>
  <c r="AD362" i="1" a="1"/>
  <c r="AD362" i="1" s="1"/>
  <c r="AD374" i="1" a="1"/>
  <c r="AD374" i="1" s="1"/>
  <c r="AD386" i="1" a="1"/>
  <c r="AD386" i="1" s="1"/>
  <c r="AD398" i="1" a="1"/>
  <c r="AD398" i="1" s="1"/>
  <c r="AD410" i="1" a="1"/>
  <c r="AD410" i="1" s="1"/>
  <c r="AD422" i="1" a="1"/>
  <c r="AD422" i="1" s="1"/>
  <c r="AD434" i="1" a="1"/>
  <c r="AD434" i="1" s="1"/>
  <c r="AD446" i="1" a="1"/>
  <c r="AD446" i="1" s="1"/>
  <c r="AD458" i="1" a="1"/>
  <c r="AD458" i="1" s="1"/>
  <c r="AD470" i="1" a="1"/>
  <c r="AD470" i="1" s="1"/>
  <c r="AD482" i="1" a="1"/>
  <c r="AD482" i="1" s="1"/>
  <c r="AD494" i="1" a="1"/>
  <c r="AD494" i="1" s="1"/>
  <c r="AD506" i="1" a="1"/>
  <c r="AD506" i="1" s="1"/>
  <c r="AD518" i="1" a="1"/>
  <c r="AD518" i="1" s="1"/>
  <c r="AD530" i="1" a="1"/>
  <c r="AD530" i="1" s="1"/>
  <c r="AD542" i="1" a="1"/>
  <c r="AD542" i="1" s="1"/>
  <c r="AD554" i="1" a="1"/>
  <c r="AD554" i="1" s="1"/>
  <c r="AD566" i="1" a="1"/>
  <c r="AD566" i="1" s="1"/>
  <c r="AD578" i="1" a="1"/>
  <c r="AD578" i="1" s="1"/>
  <c r="AD590" i="1" a="1"/>
  <c r="AD590" i="1" s="1"/>
  <c r="AD602" i="1" a="1"/>
  <c r="AD602" i="1" s="1"/>
  <c r="AD614" i="1" a="1"/>
  <c r="AD614" i="1" s="1"/>
  <c r="AD626" i="1" a="1"/>
  <c r="AD626" i="1" s="1"/>
  <c r="AD638" i="1" a="1"/>
  <c r="AD638" i="1" s="1"/>
  <c r="AD650" i="1" a="1"/>
  <c r="AD650" i="1" s="1"/>
  <c r="AD662" i="1" a="1"/>
  <c r="AD662" i="1" s="1"/>
  <c r="AD674" i="1" a="1"/>
  <c r="AD674" i="1" s="1"/>
  <c r="AD686" i="1" a="1"/>
  <c r="AD686" i="1" s="1"/>
  <c r="AD698" i="1" a="1"/>
  <c r="AD698" i="1" s="1"/>
  <c r="AD710" i="1" a="1"/>
  <c r="AD710" i="1" s="1"/>
  <c r="AD722" i="1" a="1"/>
  <c r="AD722" i="1" s="1"/>
  <c r="AD734" i="1" a="1"/>
  <c r="AD734" i="1" s="1"/>
  <c r="AD746" i="1" a="1"/>
  <c r="AD746" i="1" s="1"/>
  <c r="AD758" i="1" a="1"/>
  <c r="AD758" i="1" s="1"/>
  <c r="AD770" i="1" a="1"/>
  <c r="AD770" i="1" s="1"/>
  <c r="AD782" i="1" a="1"/>
  <c r="AD782" i="1" s="1"/>
  <c r="AD794" i="1" a="1"/>
  <c r="AD794" i="1" s="1"/>
  <c r="AD806" i="1" a="1"/>
  <c r="AD806" i="1" s="1"/>
  <c r="AD818" i="1" a="1"/>
  <c r="AD818" i="1" s="1"/>
  <c r="AD830" i="1" a="1"/>
  <c r="AD830" i="1" s="1"/>
  <c r="AD842" i="1" a="1"/>
  <c r="AD842" i="1" s="1"/>
  <c r="AD854" i="1" a="1"/>
  <c r="AD854" i="1" s="1"/>
  <c r="AD866" i="1" a="1"/>
  <c r="AD866" i="1" s="1"/>
  <c r="AD878" i="1" a="1"/>
  <c r="AD878" i="1" s="1"/>
  <c r="AD890" i="1" a="1"/>
  <c r="AD890" i="1" s="1"/>
  <c r="AD902" i="1" a="1"/>
  <c r="AD902" i="1" s="1"/>
  <c r="AD914" i="1" a="1"/>
  <c r="AD914" i="1" s="1"/>
  <c r="AD926" i="1" a="1"/>
  <c r="AD926" i="1" s="1"/>
  <c r="AD938" i="1" a="1"/>
  <c r="AD938" i="1" s="1"/>
  <c r="AD950" i="1" a="1"/>
  <c r="AD950" i="1" s="1"/>
  <c r="AD962" i="1" a="1"/>
  <c r="AD962" i="1" s="1"/>
  <c r="AD974" i="1" a="1"/>
  <c r="AD974" i="1" s="1"/>
  <c r="AD986" i="1" a="1"/>
  <c r="AD986" i="1" s="1"/>
  <c r="AD998" i="1" a="1"/>
  <c r="AD998" i="1" s="1"/>
  <c r="AD1010" i="1" a="1"/>
  <c r="AD1010" i="1" s="1"/>
  <c r="AD1022" i="1" a="1"/>
  <c r="AD1022" i="1" s="1"/>
  <c r="AD15" i="1" a="1"/>
  <c r="AD15" i="1" s="1"/>
  <c r="AD159" i="1" a="1"/>
  <c r="AD159" i="1" s="1"/>
  <c r="AD303" i="1" a="1"/>
  <c r="AD303" i="1" s="1"/>
  <c r="AD447" i="1" a="1"/>
  <c r="AD447" i="1" s="1"/>
  <c r="AD591" i="1" a="1"/>
  <c r="AD591" i="1" s="1"/>
  <c r="AD735" i="1" a="1"/>
  <c r="AD735" i="1" s="1"/>
  <c r="AD879" i="1" a="1"/>
  <c r="AD879" i="1" s="1"/>
  <c r="AD1023" i="1" a="1"/>
  <c r="AD1023" i="1" s="1"/>
  <c r="AD1035" i="1" a="1"/>
  <c r="AD1035" i="1" s="1"/>
  <c r="AD1047" i="1" a="1"/>
  <c r="AD1047" i="1" s="1"/>
  <c r="AD1059" i="1" a="1"/>
  <c r="AD1059" i="1" s="1"/>
  <c r="AD1071" i="1" a="1"/>
  <c r="AD1071" i="1" s="1"/>
  <c r="AD1083" i="1" a="1"/>
  <c r="AD1083" i="1" s="1"/>
  <c r="AD1095" i="1" a="1"/>
  <c r="AD1095" i="1" s="1"/>
  <c r="AD1107" i="1" a="1"/>
  <c r="AD1107" i="1" s="1"/>
  <c r="AD1119" i="1" a="1"/>
  <c r="AD1119" i="1" s="1"/>
  <c r="AD1131" i="1" a="1"/>
  <c r="AD1131" i="1" s="1"/>
  <c r="AD1143" i="1" a="1"/>
  <c r="AD1143" i="1" s="1"/>
  <c r="AD1155" i="1" a="1"/>
  <c r="AD1155" i="1" s="1"/>
  <c r="AD1167" i="1" a="1"/>
  <c r="AD1167" i="1" s="1"/>
  <c r="AD1179" i="1" a="1"/>
  <c r="AD1179" i="1" s="1"/>
  <c r="AD1191" i="1" a="1"/>
  <c r="AD1191" i="1" s="1"/>
  <c r="AD1203" i="1" a="1"/>
  <c r="AD1203" i="1" s="1"/>
  <c r="AD1215" i="1" a="1"/>
  <c r="AD1215" i="1" s="1"/>
  <c r="AD1227" i="1" a="1"/>
  <c r="AD1227" i="1" s="1"/>
  <c r="AD1239" i="1" a="1"/>
  <c r="AD1239" i="1" s="1"/>
  <c r="AD1251" i="1" a="1"/>
  <c r="AD1251" i="1" s="1"/>
  <c r="AD1263" i="1" a="1"/>
  <c r="AD1263" i="1" s="1"/>
  <c r="AD1275" i="1" a="1"/>
  <c r="AD1275" i="1" s="1"/>
  <c r="AD1287" i="1" a="1"/>
  <c r="AD1287" i="1" s="1"/>
  <c r="AD1299" i="1" a="1"/>
  <c r="AD1299" i="1" s="1"/>
  <c r="AD1311" i="1" a="1"/>
  <c r="AD1311" i="1" s="1"/>
  <c r="AD1323" i="1" a="1"/>
  <c r="AD1323" i="1" s="1"/>
  <c r="AD1335" i="1" a="1"/>
  <c r="AD1335" i="1" s="1"/>
  <c r="AD1347" i="1" a="1"/>
  <c r="AD1347" i="1" s="1"/>
  <c r="AD1359" i="1" a="1"/>
  <c r="AD1359" i="1" s="1"/>
  <c r="AD1371" i="1" a="1"/>
  <c r="AD1371" i="1" s="1"/>
  <c r="AD1383" i="1" a="1"/>
  <c r="AD1383" i="1" s="1"/>
  <c r="AD1395" i="1" a="1"/>
  <c r="AD1395" i="1" s="1"/>
  <c r="AD1407" i="1" a="1"/>
  <c r="AD1407" i="1" s="1"/>
  <c r="AD1419" i="1" a="1"/>
  <c r="AD1419" i="1" s="1"/>
  <c r="AD1431" i="1" a="1"/>
  <c r="AD1431" i="1" s="1"/>
  <c r="AD1443" i="1" a="1"/>
  <c r="AD1443" i="1" s="1"/>
  <c r="AD1455" i="1" a="1"/>
  <c r="AD1455" i="1" s="1"/>
  <c r="AD1467" i="1" a="1"/>
  <c r="AD1467" i="1" s="1"/>
  <c r="AD1479" i="1" a="1"/>
  <c r="AD1479" i="1" s="1"/>
  <c r="AD1491" i="1" a="1"/>
  <c r="AD1491" i="1" s="1"/>
  <c r="AD1503" i="1" a="1"/>
  <c r="AD1503" i="1" s="1"/>
  <c r="AD1515" i="1" a="1"/>
  <c r="AD1515" i="1" s="1"/>
  <c r="AD1527" i="1" a="1"/>
  <c r="AD1527" i="1" s="1"/>
  <c r="AD1539" i="1" a="1"/>
  <c r="AD1539" i="1" s="1"/>
  <c r="AD1551" i="1" a="1"/>
  <c r="AD1551" i="1" s="1"/>
  <c r="AD1563" i="1" a="1"/>
  <c r="AD1563" i="1" s="1"/>
  <c r="AD1575" i="1" a="1"/>
  <c r="AD1575" i="1" s="1"/>
  <c r="AD1587" i="1" a="1"/>
  <c r="AD1587" i="1" s="1"/>
  <c r="AD1599" i="1" a="1"/>
  <c r="AD1599" i="1" s="1"/>
  <c r="AD1611" i="1" a="1"/>
  <c r="AD1611" i="1" s="1"/>
  <c r="AD1623" i="1" a="1"/>
  <c r="AD1623" i="1" s="1"/>
  <c r="AD1635" i="1" a="1"/>
  <c r="AD1635" i="1" s="1"/>
  <c r="AD1647" i="1" a="1"/>
  <c r="AD1647" i="1" s="1"/>
  <c r="AD1659" i="1" a="1"/>
  <c r="AD1659" i="1" s="1"/>
  <c r="AD1671" i="1" a="1"/>
  <c r="AD1671" i="1" s="1"/>
  <c r="AD1683" i="1" a="1"/>
  <c r="AD1683" i="1" s="1"/>
  <c r="AD1695" i="1" a="1"/>
  <c r="AD1695" i="1" s="1"/>
  <c r="AD1707" i="1" a="1"/>
  <c r="AD1707" i="1" s="1"/>
  <c r="AD1719" i="1" a="1"/>
  <c r="AD1719" i="1" s="1"/>
  <c r="AD1731" i="1" a="1"/>
  <c r="AD1731" i="1" s="1"/>
  <c r="AD1743" i="1" a="1"/>
  <c r="AD1743" i="1" s="1"/>
  <c r="AD1755" i="1" a="1"/>
  <c r="AD1755" i="1" s="1"/>
  <c r="AD1767" i="1" a="1"/>
  <c r="AD1767" i="1" s="1"/>
  <c r="AD1779" i="1" a="1"/>
  <c r="AD1779" i="1" s="1"/>
  <c r="AD1791" i="1" a="1"/>
  <c r="AD1791" i="1" s="1"/>
  <c r="AD1803" i="1" a="1"/>
  <c r="AD1803" i="1" s="1"/>
  <c r="AD1815" i="1" a="1"/>
  <c r="AD1815" i="1" s="1"/>
  <c r="AD1827" i="1" a="1"/>
  <c r="AD1827" i="1" s="1"/>
  <c r="AD1839" i="1" a="1"/>
  <c r="AD1839" i="1" s="1"/>
  <c r="AD1851" i="1" a="1"/>
  <c r="AD1851" i="1" s="1"/>
  <c r="AD1863" i="1" a="1"/>
  <c r="AD1863" i="1" s="1"/>
  <c r="AD1875" i="1" a="1"/>
  <c r="AD1875" i="1" s="1"/>
  <c r="AD1887" i="1" a="1"/>
  <c r="AD1887" i="1" s="1"/>
  <c r="AD1899" i="1" a="1"/>
  <c r="AD1899" i="1" s="1"/>
  <c r="AD1911" i="1" a="1"/>
  <c r="AD1911" i="1" s="1"/>
  <c r="AD1923" i="1" a="1"/>
  <c r="AD1923" i="1" s="1"/>
  <c r="AD1935" i="1" a="1"/>
  <c r="AD1935" i="1" s="1"/>
  <c r="AD1947" i="1" a="1"/>
  <c r="AD1947" i="1" s="1"/>
  <c r="AD1959" i="1" a="1"/>
  <c r="AD1959" i="1" s="1"/>
  <c r="AD1971" i="1" a="1"/>
  <c r="AD1971" i="1" s="1"/>
  <c r="AD1983" i="1" a="1"/>
  <c r="AD1983" i="1" s="1"/>
  <c r="AD1995" i="1" a="1"/>
  <c r="AD1995" i="1" s="1"/>
  <c r="AD2007" i="1" a="1"/>
  <c r="AD2007" i="1" s="1"/>
  <c r="AD2019" i="1" a="1"/>
  <c r="AD2019" i="1" s="1"/>
  <c r="AD2031" i="1" a="1"/>
  <c r="AD2031" i="1" s="1"/>
  <c r="AD2043" i="1" a="1"/>
  <c r="AD2043" i="1" s="1"/>
  <c r="AD2055" i="1" a="1"/>
  <c r="AD2055" i="1" s="1"/>
  <c r="AD2067" i="1" a="1"/>
  <c r="AD2067" i="1" s="1"/>
  <c r="AD2079" i="1" a="1"/>
  <c r="AD2079" i="1" s="1"/>
  <c r="AD2091" i="1" a="1"/>
  <c r="AD2091" i="1" s="1"/>
  <c r="AD2103" i="1" a="1"/>
  <c r="AD2103" i="1" s="1"/>
  <c r="AD2115" i="1" a="1"/>
  <c r="AD2115" i="1" s="1"/>
  <c r="AD2127" i="1" a="1"/>
  <c r="AD2127" i="1" s="1"/>
  <c r="AD2139" i="1" a="1"/>
  <c r="AD2139" i="1" s="1"/>
  <c r="AD2151" i="1" a="1"/>
  <c r="AD2151" i="1" s="1"/>
  <c r="AD2163" i="1" a="1"/>
  <c r="AD2163" i="1" s="1"/>
  <c r="AD2175" i="1" a="1"/>
  <c r="AD2175" i="1" s="1"/>
  <c r="AD2187" i="1" a="1"/>
  <c r="AD2187" i="1" s="1"/>
  <c r="AD2199" i="1" a="1"/>
  <c r="AD2199" i="1" s="1"/>
  <c r="AD2211" i="1" a="1"/>
  <c r="AD2211" i="1" s="1"/>
  <c r="AD2223" i="1" a="1"/>
  <c r="AD2223" i="1" s="1"/>
  <c r="AD2235" i="1" a="1"/>
  <c r="AD2235" i="1" s="1"/>
  <c r="AD2247" i="1" a="1"/>
  <c r="AD2247" i="1" s="1"/>
  <c r="AD2259" i="1" a="1"/>
  <c r="AD2259" i="1" s="1"/>
  <c r="AD2271" i="1" a="1"/>
  <c r="AD2271" i="1" s="1"/>
  <c r="AD2283" i="1" a="1"/>
  <c r="AD2283" i="1" s="1"/>
  <c r="AD2295" i="1" a="1"/>
  <c r="AD2295" i="1" s="1"/>
  <c r="AD2307" i="1" a="1"/>
  <c r="AD2307" i="1" s="1"/>
  <c r="AD2319" i="1" a="1"/>
  <c r="AD2319" i="1" s="1"/>
  <c r="AD2331" i="1" a="1"/>
  <c r="AD2331" i="1" s="1"/>
  <c r="AD2343" i="1" a="1"/>
  <c r="AD2343" i="1" s="1"/>
  <c r="AD2355" i="1" a="1"/>
  <c r="AD2355" i="1" s="1"/>
  <c r="AD2367" i="1" a="1"/>
  <c r="AD2367" i="1" s="1"/>
  <c r="AD2379" i="1" a="1"/>
  <c r="AD2379" i="1" s="1"/>
  <c r="AD2391" i="1" a="1"/>
  <c r="AD2391" i="1" s="1"/>
  <c r="AD2403" i="1" a="1"/>
  <c r="AD2403" i="1" s="1"/>
  <c r="AD2415" i="1" a="1"/>
  <c r="AD2415" i="1" s="1"/>
  <c r="AD2427" i="1" a="1"/>
  <c r="AD2427" i="1" s="1"/>
  <c r="AD2439" i="1" a="1"/>
  <c r="AD2439" i="1" s="1"/>
  <c r="AD2451" i="1" a="1"/>
  <c r="AD2451" i="1" s="1"/>
  <c r="AD2463" i="1" a="1"/>
  <c r="AD2463" i="1" s="1"/>
  <c r="AD2475" i="1" a="1"/>
  <c r="AD2475" i="1" s="1"/>
  <c r="AD2487" i="1" a="1"/>
  <c r="AD2487" i="1" s="1"/>
  <c r="AD2499" i="1" a="1"/>
  <c r="AD2499" i="1" s="1"/>
  <c r="AD2511" i="1" a="1"/>
  <c r="AD2511" i="1" s="1"/>
  <c r="AD2523" i="1" a="1"/>
  <c r="AD2523" i="1" s="1"/>
  <c r="AD2535" i="1" a="1"/>
  <c r="AD2535" i="1" s="1"/>
  <c r="AD2547" i="1" a="1"/>
  <c r="AD2547" i="1" s="1"/>
  <c r="AD2559" i="1" a="1"/>
  <c r="AD2559" i="1" s="1"/>
  <c r="AD2571" i="1" a="1"/>
  <c r="AD2571" i="1" s="1"/>
  <c r="AD2583" i="1" a="1"/>
  <c r="AD2583" i="1" s="1"/>
  <c r="AD2595" i="1" a="1"/>
  <c r="AD2595" i="1" s="1"/>
  <c r="AD2607" i="1" a="1"/>
  <c r="AD2607" i="1" s="1"/>
  <c r="AD2619" i="1" a="1"/>
  <c r="AD2619" i="1" s="1"/>
  <c r="AD2631" i="1" a="1"/>
  <c r="AD2631" i="1" s="1"/>
  <c r="AD2643" i="1" a="1"/>
  <c r="AD2643" i="1" s="1"/>
  <c r="AD2655" i="1" a="1"/>
  <c r="AD2655" i="1" s="1"/>
  <c r="AD2667" i="1" a="1"/>
  <c r="AD2667" i="1" s="1"/>
  <c r="AD2679" i="1" a="1"/>
  <c r="AD2679" i="1" s="1"/>
  <c r="AD2691" i="1" a="1"/>
  <c r="AD2691" i="1" s="1"/>
  <c r="AD2703" i="1" a="1"/>
  <c r="AD2703" i="1" s="1"/>
  <c r="AD2715" i="1" a="1"/>
  <c r="AD2715" i="1" s="1"/>
  <c r="AD2727" i="1" a="1"/>
  <c r="AD2727" i="1" s="1"/>
  <c r="AD2739" i="1" a="1"/>
  <c r="AD2739" i="1" s="1"/>
  <c r="AD2751" i="1" a="1"/>
  <c r="AD2751" i="1" s="1"/>
  <c r="AD2763" i="1" a="1"/>
  <c r="AD2763" i="1" s="1"/>
  <c r="AD2775" i="1" a="1"/>
  <c r="AD2775" i="1" s="1"/>
  <c r="AD2787" i="1" a="1"/>
  <c r="AD2787" i="1" s="1"/>
  <c r="AD2799" i="1" a="1"/>
  <c r="AD2799" i="1" s="1"/>
  <c r="AD2811" i="1" a="1"/>
  <c r="AD2811" i="1" s="1"/>
  <c r="AD2823" i="1" a="1"/>
  <c r="AD2823" i="1" s="1"/>
  <c r="AD2835" i="1" a="1"/>
  <c r="AD2835" i="1" s="1"/>
  <c r="AD2847" i="1" a="1"/>
  <c r="AD2847" i="1" s="1"/>
  <c r="AD2859" i="1" a="1"/>
  <c r="AD2859" i="1" s="1"/>
  <c r="AD2871" i="1" a="1"/>
  <c r="AD2871" i="1" s="1"/>
  <c r="AD2883" i="1" a="1"/>
  <c r="AD2883" i="1" s="1"/>
  <c r="AD2895" i="1" a="1"/>
  <c r="AD2895" i="1" s="1"/>
  <c r="AD2907" i="1" a="1"/>
  <c r="AD2907" i="1" s="1"/>
  <c r="AD2919" i="1" a="1"/>
  <c r="AD2919" i="1" s="1"/>
  <c r="AD2931" i="1" a="1"/>
  <c r="AD2931" i="1" s="1"/>
  <c r="AD2943" i="1" a="1"/>
  <c r="AD2943" i="1" s="1"/>
  <c r="AD2955" i="1" a="1"/>
  <c r="AD2955" i="1" s="1"/>
  <c r="AD2967" i="1" a="1"/>
  <c r="AD2967" i="1" s="1"/>
  <c r="AD27" i="1" a="1"/>
  <c r="AD27" i="1" s="1"/>
  <c r="AD171" i="1" a="1"/>
  <c r="AD171" i="1" s="1"/>
  <c r="AD315" i="1" a="1"/>
  <c r="AD315" i="1" s="1"/>
  <c r="AD459" i="1" a="1"/>
  <c r="AD459" i="1" s="1"/>
  <c r="AD603" i="1" a="1"/>
  <c r="AD603" i="1" s="1"/>
  <c r="AD747" i="1" a="1"/>
  <c r="AD747" i="1" s="1"/>
  <c r="AD891" i="1" a="1"/>
  <c r="AD891" i="1" s="1"/>
  <c r="AD1024" i="1" a="1"/>
  <c r="AD1024" i="1" s="1"/>
  <c r="AD1036" i="1" a="1"/>
  <c r="AD1036" i="1" s="1"/>
  <c r="AD1048" i="1" a="1"/>
  <c r="AD1048" i="1" s="1"/>
  <c r="AD1060" i="1" a="1"/>
  <c r="AD1060" i="1" s="1"/>
  <c r="AD1072" i="1" a="1"/>
  <c r="AD1072" i="1" s="1"/>
  <c r="AD1084" i="1" a="1"/>
  <c r="AD1084" i="1" s="1"/>
  <c r="AD1096" i="1" a="1"/>
  <c r="AD1096" i="1" s="1"/>
  <c r="AD1108" i="1" a="1"/>
  <c r="AD1108" i="1" s="1"/>
  <c r="AD1120" i="1" a="1"/>
  <c r="AD1120" i="1" s="1"/>
  <c r="AD1132" i="1" a="1"/>
  <c r="AD1132" i="1" s="1"/>
  <c r="AD1144" i="1" a="1"/>
  <c r="AD1144" i="1" s="1"/>
  <c r="AD1156" i="1" a="1"/>
  <c r="AD1156" i="1" s="1"/>
  <c r="AD1168" i="1" a="1"/>
  <c r="AD1168" i="1" s="1"/>
  <c r="AD1180" i="1" a="1"/>
  <c r="AD1180" i="1" s="1"/>
  <c r="AD1192" i="1" a="1"/>
  <c r="AD1192" i="1" s="1"/>
  <c r="AD1204" i="1" a="1"/>
  <c r="AD1204" i="1" s="1"/>
  <c r="AD1216" i="1" a="1"/>
  <c r="AD1216" i="1" s="1"/>
  <c r="AD1228" i="1" a="1"/>
  <c r="AD1228" i="1" s="1"/>
  <c r="AD1240" i="1" a="1"/>
  <c r="AD1240" i="1" s="1"/>
  <c r="AD1252" i="1" a="1"/>
  <c r="AD1252" i="1" s="1"/>
  <c r="AD1264" i="1" a="1"/>
  <c r="AD1264" i="1" s="1"/>
  <c r="AD1276" i="1" a="1"/>
  <c r="AD1276" i="1" s="1"/>
  <c r="AD1288" i="1" a="1"/>
  <c r="AD1288" i="1" s="1"/>
  <c r="AD1300" i="1" a="1"/>
  <c r="AD1300" i="1" s="1"/>
  <c r="AD1312" i="1" a="1"/>
  <c r="AD1312" i="1" s="1"/>
  <c r="AD1324" i="1" a="1"/>
  <c r="AD1324" i="1" s="1"/>
  <c r="AD1336" i="1" a="1"/>
  <c r="AD1336" i="1" s="1"/>
  <c r="AD1348" i="1" a="1"/>
  <c r="AD1348" i="1" s="1"/>
  <c r="AD1360" i="1" a="1"/>
  <c r="AD1360" i="1" s="1"/>
  <c r="AD1372" i="1" a="1"/>
  <c r="AD1372" i="1" s="1"/>
  <c r="AD1384" i="1" a="1"/>
  <c r="AD1384" i="1" s="1"/>
  <c r="AD1396" i="1" a="1"/>
  <c r="AD1396" i="1" s="1"/>
  <c r="AD1408" i="1" a="1"/>
  <c r="AD1408" i="1" s="1"/>
  <c r="AD1420" i="1" a="1"/>
  <c r="AD1420" i="1" s="1"/>
  <c r="AD1432" i="1" a="1"/>
  <c r="AD1432" i="1" s="1"/>
  <c r="AD1444" i="1" a="1"/>
  <c r="AD1444" i="1" s="1"/>
  <c r="AD1456" i="1" a="1"/>
  <c r="AD1456" i="1" s="1"/>
  <c r="AD1468" i="1" a="1"/>
  <c r="AD1468" i="1" s="1"/>
  <c r="AD1480" i="1" a="1"/>
  <c r="AD1480" i="1" s="1"/>
  <c r="AD1492" i="1" a="1"/>
  <c r="AD1492" i="1" s="1"/>
  <c r="AD1504" i="1" a="1"/>
  <c r="AD1504" i="1" s="1"/>
  <c r="AD1516" i="1" a="1"/>
  <c r="AD1516" i="1" s="1"/>
  <c r="AD1528" i="1" a="1"/>
  <c r="AD1528" i="1" s="1"/>
  <c r="AD1540" i="1" a="1"/>
  <c r="AD1540" i="1" s="1"/>
  <c r="AD1552" i="1" a="1"/>
  <c r="AD1552" i="1" s="1"/>
  <c r="AD1564" i="1" a="1"/>
  <c r="AD1564" i="1" s="1"/>
  <c r="AD1576" i="1" a="1"/>
  <c r="AD1576" i="1" s="1"/>
  <c r="AD1588" i="1" a="1"/>
  <c r="AD1588" i="1" s="1"/>
  <c r="AD1600" i="1" a="1"/>
  <c r="AD1600" i="1" s="1"/>
  <c r="AD1612" i="1" a="1"/>
  <c r="AD1612" i="1" s="1"/>
  <c r="AD1624" i="1" a="1"/>
  <c r="AD1624" i="1" s="1"/>
  <c r="AD1636" i="1" a="1"/>
  <c r="AD1636" i="1" s="1"/>
  <c r="AD1648" i="1" a="1"/>
  <c r="AD1648" i="1" s="1"/>
  <c r="AD1660" i="1" a="1"/>
  <c r="AD1660" i="1" s="1"/>
  <c r="AD1672" i="1" a="1"/>
  <c r="AD1672" i="1" s="1"/>
  <c r="AD1684" i="1" a="1"/>
  <c r="AD1684" i="1" s="1"/>
  <c r="AD1696" i="1" a="1"/>
  <c r="AD1696" i="1" s="1"/>
  <c r="AD1708" i="1" a="1"/>
  <c r="AD1708" i="1" s="1"/>
  <c r="AD1720" i="1" a="1"/>
  <c r="AD1720" i="1" s="1"/>
  <c r="AD1732" i="1" a="1"/>
  <c r="AD1732" i="1" s="1"/>
  <c r="AD1744" i="1" a="1"/>
  <c r="AD1744" i="1" s="1"/>
  <c r="AD1756" i="1" a="1"/>
  <c r="AD1756" i="1" s="1"/>
  <c r="AD1768" i="1" a="1"/>
  <c r="AD1768" i="1" s="1"/>
  <c r="AD1780" i="1" a="1"/>
  <c r="AD1780" i="1" s="1"/>
  <c r="AD1792" i="1" a="1"/>
  <c r="AD1792" i="1" s="1"/>
  <c r="AD1804" i="1" a="1"/>
  <c r="AD1804" i="1" s="1"/>
  <c r="AD1816" i="1" a="1"/>
  <c r="AD1816" i="1" s="1"/>
  <c r="AD1828" i="1" a="1"/>
  <c r="AD1828" i="1" s="1"/>
  <c r="AD1840" i="1" a="1"/>
  <c r="AD1840" i="1" s="1"/>
  <c r="AD1852" i="1" a="1"/>
  <c r="AD1852" i="1" s="1"/>
  <c r="AD1864" i="1" a="1"/>
  <c r="AD1864" i="1" s="1"/>
  <c r="AD1876" i="1" a="1"/>
  <c r="AD1876" i="1" s="1"/>
  <c r="AD1888" i="1" a="1"/>
  <c r="AD1888" i="1" s="1"/>
  <c r="AD1900" i="1" a="1"/>
  <c r="AD1900" i="1" s="1"/>
  <c r="AD1912" i="1" a="1"/>
  <c r="AD1912" i="1" s="1"/>
  <c r="AD1924" i="1" a="1"/>
  <c r="AD1924" i="1" s="1"/>
  <c r="AD1936" i="1" a="1"/>
  <c r="AD1936" i="1" s="1"/>
  <c r="AD1948" i="1" a="1"/>
  <c r="AD1948" i="1" s="1"/>
  <c r="AD1960" i="1" a="1"/>
  <c r="AD1960" i="1" s="1"/>
  <c r="AD1972" i="1" a="1"/>
  <c r="AD1972" i="1" s="1"/>
  <c r="AD1984" i="1" a="1"/>
  <c r="AD1984" i="1" s="1"/>
  <c r="AD1996" i="1" a="1"/>
  <c r="AD1996" i="1" s="1"/>
  <c r="AD2008" i="1" a="1"/>
  <c r="AD2008" i="1" s="1"/>
  <c r="AD2020" i="1" a="1"/>
  <c r="AD2020" i="1" s="1"/>
  <c r="AD2032" i="1" a="1"/>
  <c r="AD2032" i="1" s="1"/>
  <c r="AD2044" i="1" a="1"/>
  <c r="AD2044" i="1" s="1"/>
  <c r="AD2056" i="1" a="1"/>
  <c r="AD2056" i="1" s="1"/>
  <c r="AD2068" i="1" a="1"/>
  <c r="AD2068" i="1" s="1"/>
  <c r="AD2080" i="1" a="1"/>
  <c r="AD2080" i="1" s="1"/>
  <c r="AD2092" i="1" a="1"/>
  <c r="AD2092" i="1" s="1"/>
  <c r="AD2104" i="1" a="1"/>
  <c r="AD2104" i="1" s="1"/>
  <c r="AD2116" i="1" a="1"/>
  <c r="AD2116" i="1" s="1"/>
  <c r="AD2128" i="1" a="1"/>
  <c r="AD2128" i="1" s="1"/>
  <c r="AD2140" i="1" a="1"/>
  <c r="AD2140" i="1" s="1"/>
  <c r="AD2152" i="1" a="1"/>
  <c r="AD2152" i="1" s="1"/>
  <c r="AD2164" i="1" a="1"/>
  <c r="AD2164" i="1" s="1"/>
  <c r="AD2176" i="1" a="1"/>
  <c r="AD2176" i="1" s="1"/>
  <c r="AD2188" i="1" a="1"/>
  <c r="AD2188" i="1" s="1"/>
  <c r="AD2200" i="1" a="1"/>
  <c r="AD2200" i="1" s="1"/>
  <c r="AD2212" i="1" a="1"/>
  <c r="AD2212" i="1" s="1"/>
  <c r="AD2224" i="1" a="1"/>
  <c r="AD2224" i="1" s="1"/>
  <c r="AD2236" i="1" a="1"/>
  <c r="AD2236" i="1" s="1"/>
  <c r="AD2248" i="1" a="1"/>
  <c r="AD2248" i="1" s="1"/>
  <c r="AD2260" i="1" a="1"/>
  <c r="AD2260" i="1" s="1"/>
  <c r="AD2272" i="1" a="1"/>
  <c r="AD2272" i="1" s="1"/>
  <c r="AD2284" i="1" a="1"/>
  <c r="AD2284" i="1" s="1"/>
  <c r="AD2296" i="1" a="1"/>
  <c r="AD2296" i="1" s="1"/>
  <c r="AD2308" i="1" a="1"/>
  <c r="AD2308" i="1" s="1"/>
  <c r="AD2320" i="1" a="1"/>
  <c r="AD2320" i="1" s="1"/>
  <c r="AD2332" i="1" a="1"/>
  <c r="AD2332" i="1" s="1"/>
  <c r="AD2344" i="1" a="1"/>
  <c r="AD2344" i="1" s="1"/>
  <c r="AD2356" i="1" a="1"/>
  <c r="AD2356" i="1" s="1"/>
  <c r="AD2368" i="1" a="1"/>
  <c r="AD2368" i="1" s="1"/>
  <c r="AD2380" i="1" a="1"/>
  <c r="AD2380" i="1" s="1"/>
  <c r="AD2392" i="1" a="1"/>
  <c r="AD2392" i="1" s="1"/>
  <c r="AD2404" i="1" a="1"/>
  <c r="AD2404" i="1" s="1"/>
  <c r="AD2416" i="1" a="1"/>
  <c r="AD2416" i="1" s="1"/>
  <c r="AD2428" i="1" a="1"/>
  <c r="AD2428" i="1" s="1"/>
  <c r="AD2440" i="1" a="1"/>
  <c r="AD2440" i="1" s="1"/>
  <c r="AD2452" i="1" a="1"/>
  <c r="AD2452" i="1" s="1"/>
  <c r="AD2464" i="1" a="1"/>
  <c r="AD2464" i="1" s="1"/>
  <c r="AD2476" i="1" a="1"/>
  <c r="AD2476" i="1" s="1"/>
  <c r="AD2488" i="1" a="1"/>
  <c r="AD2488" i="1" s="1"/>
  <c r="AD2500" i="1" a="1"/>
  <c r="AD2500" i="1" s="1"/>
  <c r="AD2512" i="1" a="1"/>
  <c r="AD2512" i="1" s="1"/>
  <c r="AD2524" i="1" a="1"/>
  <c r="AD2524" i="1" s="1"/>
  <c r="AD2536" i="1" a="1"/>
  <c r="AD2536" i="1" s="1"/>
  <c r="AD2548" i="1" a="1"/>
  <c r="AD2548" i="1" s="1"/>
  <c r="AD2560" i="1" a="1"/>
  <c r="AD2560" i="1" s="1"/>
  <c r="AD2572" i="1" a="1"/>
  <c r="AD2572" i="1" s="1"/>
  <c r="AD2584" i="1" a="1"/>
  <c r="AD2584" i="1" s="1"/>
  <c r="AD2596" i="1" a="1"/>
  <c r="AD2596" i="1" s="1"/>
  <c r="AD2608" i="1" a="1"/>
  <c r="AD2608" i="1" s="1"/>
  <c r="AD2620" i="1" a="1"/>
  <c r="AD2620" i="1" s="1"/>
  <c r="AD2632" i="1" a="1"/>
  <c r="AD2632" i="1" s="1"/>
  <c r="AD2644" i="1" a="1"/>
  <c r="AD2644" i="1" s="1"/>
  <c r="AD2656" i="1" a="1"/>
  <c r="AD2656" i="1" s="1"/>
  <c r="AD2668" i="1" a="1"/>
  <c r="AD2668" i="1" s="1"/>
  <c r="AD2680" i="1" a="1"/>
  <c r="AD2680" i="1" s="1"/>
  <c r="AD2692" i="1" a="1"/>
  <c r="AD2692" i="1" s="1"/>
  <c r="AD2704" i="1" a="1"/>
  <c r="AD2704" i="1" s="1"/>
  <c r="AD2716" i="1" a="1"/>
  <c r="AD2716" i="1" s="1"/>
  <c r="AD2728" i="1" a="1"/>
  <c r="AD2728" i="1" s="1"/>
  <c r="AD2740" i="1" a="1"/>
  <c r="AD2740" i="1" s="1"/>
  <c r="AD2752" i="1" a="1"/>
  <c r="AD2752" i="1" s="1"/>
  <c r="AD2764" i="1" a="1"/>
  <c r="AD2764" i="1" s="1"/>
  <c r="AD2776" i="1" a="1"/>
  <c r="AD2776" i="1" s="1"/>
  <c r="AD2788" i="1" a="1"/>
  <c r="AD2788" i="1" s="1"/>
  <c r="AD2800" i="1" a="1"/>
  <c r="AD2800" i="1" s="1"/>
  <c r="AD2812" i="1" a="1"/>
  <c r="AD2812" i="1" s="1"/>
  <c r="AD2824" i="1" a="1"/>
  <c r="AD2824" i="1" s="1"/>
  <c r="AD2836" i="1" a="1"/>
  <c r="AD2836" i="1" s="1"/>
  <c r="AD2848" i="1" a="1"/>
  <c r="AD2848" i="1" s="1"/>
  <c r="AD2860" i="1" a="1"/>
  <c r="AD2860" i="1" s="1"/>
  <c r="AD2872" i="1" a="1"/>
  <c r="AD2872" i="1" s="1"/>
  <c r="AD2884" i="1" a="1"/>
  <c r="AD2884" i="1" s="1"/>
  <c r="AD2896" i="1" a="1"/>
  <c r="AD2896" i="1" s="1"/>
  <c r="AD2908" i="1" a="1"/>
  <c r="AD2908" i="1" s="1"/>
  <c r="AD2920" i="1" a="1"/>
  <c r="AD2920" i="1" s="1"/>
  <c r="AD2932" i="1" a="1"/>
  <c r="AD2932" i="1" s="1"/>
  <c r="AD2944" i="1" a="1"/>
  <c r="AD2944" i="1" s="1"/>
  <c r="AD2956" i="1" a="1"/>
  <c r="AD2956" i="1" s="1"/>
  <c r="AD2968" i="1" a="1"/>
  <c r="AD2968" i="1" s="1"/>
  <c r="AD39" i="1" a="1"/>
  <c r="AD39" i="1" s="1"/>
  <c r="AD183" i="1" a="1"/>
  <c r="AD183" i="1" s="1"/>
  <c r="AD327" i="1" a="1"/>
  <c r="AD327" i="1" s="1"/>
  <c r="AD471" i="1" a="1"/>
  <c r="AD471" i="1" s="1"/>
  <c r="AD615" i="1" a="1"/>
  <c r="AD615" i="1" s="1"/>
  <c r="AD759" i="1" a="1"/>
  <c r="AD759" i="1" s="1"/>
  <c r="AD903" i="1" a="1"/>
  <c r="AD903" i="1" s="1"/>
  <c r="AD1025" i="1" a="1"/>
  <c r="AD1025" i="1" s="1"/>
  <c r="AD1037" i="1" a="1"/>
  <c r="AD1037" i="1" s="1"/>
  <c r="AD1049" i="1" a="1"/>
  <c r="AD1049" i="1" s="1"/>
  <c r="AD1061" i="1" a="1"/>
  <c r="AD1061" i="1" s="1"/>
  <c r="AD1073" i="1" a="1"/>
  <c r="AD1073" i="1" s="1"/>
  <c r="AD1085" i="1" a="1"/>
  <c r="AD1085" i="1" s="1"/>
  <c r="AD1097" i="1" a="1"/>
  <c r="AD1097" i="1" s="1"/>
  <c r="AD1109" i="1" a="1"/>
  <c r="AD1109" i="1" s="1"/>
  <c r="AD1121" i="1" a="1"/>
  <c r="AD1121" i="1" s="1"/>
  <c r="AD1133" i="1" a="1"/>
  <c r="AD1133" i="1" s="1"/>
  <c r="AD1145" i="1" a="1"/>
  <c r="AD1145" i="1" s="1"/>
  <c r="AD1157" i="1" a="1"/>
  <c r="AD1157" i="1" s="1"/>
  <c r="AD1169" i="1" a="1"/>
  <c r="AD1169" i="1" s="1"/>
  <c r="AD1181" i="1" a="1"/>
  <c r="AD1181" i="1" s="1"/>
  <c r="AD1193" i="1" a="1"/>
  <c r="AD1193" i="1" s="1"/>
  <c r="AD1205" i="1" a="1"/>
  <c r="AD1205" i="1" s="1"/>
  <c r="AD1217" i="1" a="1"/>
  <c r="AD1217" i="1" s="1"/>
  <c r="AD1229" i="1" a="1"/>
  <c r="AD1229" i="1" s="1"/>
  <c r="AD1241" i="1" a="1"/>
  <c r="AD1241" i="1" s="1"/>
  <c r="AD1253" i="1" a="1"/>
  <c r="AD1253" i="1" s="1"/>
  <c r="AD1265" i="1" a="1"/>
  <c r="AD1265" i="1" s="1"/>
  <c r="AD1277" i="1" a="1"/>
  <c r="AD1277" i="1" s="1"/>
  <c r="AD1289" i="1" a="1"/>
  <c r="AD1289" i="1" s="1"/>
  <c r="AD1301" i="1" a="1"/>
  <c r="AD1301" i="1" s="1"/>
  <c r="AD1313" i="1" a="1"/>
  <c r="AD1313" i="1" s="1"/>
  <c r="AD1325" i="1" a="1"/>
  <c r="AD1325" i="1" s="1"/>
  <c r="AD1337" i="1" a="1"/>
  <c r="AD1337" i="1" s="1"/>
  <c r="AD1349" i="1" a="1"/>
  <c r="AD1349" i="1" s="1"/>
  <c r="AD1361" i="1" a="1"/>
  <c r="AD1361" i="1" s="1"/>
  <c r="AD1373" i="1" a="1"/>
  <c r="AD1373" i="1" s="1"/>
  <c r="AD1385" i="1" a="1"/>
  <c r="AD1385" i="1" s="1"/>
  <c r="AD1397" i="1" a="1"/>
  <c r="AD1397" i="1" s="1"/>
  <c r="AD1409" i="1" a="1"/>
  <c r="AD1409" i="1" s="1"/>
  <c r="AD1421" i="1" a="1"/>
  <c r="AD1421" i="1" s="1"/>
  <c r="AD1433" i="1" a="1"/>
  <c r="AD1433" i="1" s="1"/>
  <c r="AD1445" i="1" a="1"/>
  <c r="AD1445" i="1" s="1"/>
  <c r="AD1457" i="1" a="1"/>
  <c r="AD1457" i="1" s="1"/>
  <c r="AD1469" i="1" a="1"/>
  <c r="AD1469" i="1" s="1"/>
  <c r="AD1481" i="1" a="1"/>
  <c r="AD1481" i="1" s="1"/>
  <c r="AD1493" i="1" a="1"/>
  <c r="AD1493" i="1" s="1"/>
  <c r="AD1505" i="1" a="1"/>
  <c r="AD1505" i="1" s="1"/>
  <c r="AD1517" i="1" a="1"/>
  <c r="AD1517" i="1" s="1"/>
  <c r="AD1529" i="1" a="1"/>
  <c r="AD1529" i="1" s="1"/>
  <c r="AD1541" i="1" a="1"/>
  <c r="AD1541" i="1" s="1"/>
  <c r="AD1553" i="1" a="1"/>
  <c r="AD1553" i="1" s="1"/>
  <c r="AD1565" i="1" a="1"/>
  <c r="AD1565" i="1" s="1"/>
  <c r="AD1577" i="1" a="1"/>
  <c r="AD1577" i="1" s="1"/>
  <c r="AD1589" i="1" a="1"/>
  <c r="AD1589" i="1" s="1"/>
  <c r="AD1601" i="1" a="1"/>
  <c r="AD1601" i="1" s="1"/>
  <c r="AD1613" i="1" a="1"/>
  <c r="AD1613" i="1" s="1"/>
  <c r="AD1625" i="1" a="1"/>
  <c r="AD1625" i="1" s="1"/>
  <c r="AD51" i="1" a="1"/>
  <c r="AD51" i="1" s="1"/>
  <c r="AD195" i="1" a="1"/>
  <c r="AD195" i="1" s="1"/>
  <c r="AD339" i="1" a="1"/>
  <c r="AD339" i="1" s="1"/>
  <c r="AD483" i="1" a="1"/>
  <c r="AD483" i="1" s="1"/>
  <c r="AD627" i="1" a="1"/>
  <c r="AD627" i="1" s="1"/>
  <c r="AD771" i="1" a="1"/>
  <c r="AD771" i="1" s="1"/>
  <c r="AD915" i="1" a="1"/>
  <c r="AD915" i="1" s="1"/>
  <c r="AD1026" i="1" a="1"/>
  <c r="AD1026" i="1" s="1"/>
  <c r="AD1038" i="1" a="1"/>
  <c r="AD1038" i="1" s="1"/>
  <c r="AD1050" i="1" a="1"/>
  <c r="AD1050" i="1" s="1"/>
  <c r="AD1062" i="1" a="1"/>
  <c r="AD1062" i="1" s="1"/>
  <c r="AD1074" i="1" a="1"/>
  <c r="AD1074" i="1" s="1"/>
  <c r="AD1086" i="1" a="1"/>
  <c r="AD1086" i="1" s="1"/>
  <c r="AD1098" i="1" a="1"/>
  <c r="AD1098" i="1" s="1"/>
  <c r="AD1110" i="1" a="1"/>
  <c r="AD1110" i="1" s="1"/>
  <c r="AD1122" i="1" a="1"/>
  <c r="AD1122" i="1" s="1"/>
  <c r="AD1134" i="1" a="1"/>
  <c r="AD1134" i="1" s="1"/>
  <c r="AD1146" i="1" a="1"/>
  <c r="AD1146" i="1" s="1"/>
  <c r="AD1158" i="1" a="1"/>
  <c r="AD1158" i="1" s="1"/>
  <c r="AD1170" i="1" a="1"/>
  <c r="AD1170" i="1" s="1"/>
  <c r="AD1182" i="1" a="1"/>
  <c r="AD1182" i="1" s="1"/>
  <c r="AD1194" i="1" a="1"/>
  <c r="AD1194" i="1" s="1"/>
  <c r="AD1206" i="1" a="1"/>
  <c r="AD1206" i="1" s="1"/>
  <c r="AD1218" i="1" a="1"/>
  <c r="AD1218" i="1" s="1"/>
  <c r="AD1230" i="1" a="1"/>
  <c r="AD1230" i="1" s="1"/>
  <c r="AD1242" i="1" a="1"/>
  <c r="AD1242" i="1" s="1"/>
  <c r="AD1254" i="1" a="1"/>
  <c r="AD1254" i="1" s="1"/>
  <c r="AD1266" i="1" a="1"/>
  <c r="AD1266" i="1" s="1"/>
  <c r="AD1278" i="1" a="1"/>
  <c r="AD1278" i="1" s="1"/>
  <c r="AD1290" i="1" a="1"/>
  <c r="AD1290" i="1" s="1"/>
  <c r="AD1302" i="1" a="1"/>
  <c r="AD1302" i="1" s="1"/>
  <c r="AD1314" i="1" a="1"/>
  <c r="AD1314" i="1" s="1"/>
  <c r="AD1326" i="1" a="1"/>
  <c r="AD1326" i="1" s="1"/>
  <c r="AD1338" i="1" a="1"/>
  <c r="AD1338" i="1" s="1"/>
  <c r="AD1350" i="1" a="1"/>
  <c r="AD1350" i="1" s="1"/>
  <c r="AD1362" i="1" a="1"/>
  <c r="AD1362" i="1" s="1"/>
  <c r="AD1374" i="1" a="1"/>
  <c r="AD1374" i="1" s="1"/>
  <c r="AD1386" i="1" a="1"/>
  <c r="AD1386" i="1" s="1"/>
  <c r="AD1398" i="1" a="1"/>
  <c r="AD1398" i="1" s="1"/>
  <c r="AD1410" i="1" a="1"/>
  <c r="AD1410" i="1" s="1"/>
  <c r="AD1422" i="1" a="1"/>
  <c r="AD1422" i="1" s="1"/>
  <c r="AD1434" i="1" a="1"/>
  <c r="AD1434" i="1" s="1"/>
  <c r="AD1446" i="1" a="1"/>
  <c r="AD1446" i="1" s="1"/>
  <c r="AD1458" i="1" a="1"/>
  <c r="AD1458" i="1" s="1"/>
  <c r="AD1470" i="1" a="1"/>
  <c r="AD1470" i="1" s="1"/>
  <c r="AD1482" i="1" a="1"/>
  <c r="AD1482" i="1" s="1"/>
  <c r="AD1494" i="1" a="1"/>
  <c r="AD1494" i="1" s="1"/>
  <c r="AD1506" i="1" a="1"/>
  <c r="AD1506" i="1" s="1"/>
  <c r="AD1518" i="1" a="1"/>
  <c r="AD1518" i="1" s="1"/>
  <c r="AD1530" i="1" a="1"/>
  <c r="AD1530" i="1" s="1"/>
  <c r="AD1542" i="1" a="1"/>
  <c r="AD1542" i="1" s="1"/>
  <c r="AD1554" i="1" a="1"/>
  <c r="AD1554" i="1" s="1"/>
  <c r="AD1566" i="1" a="1"/>
  <c r="AD1566" i="1" s="1"/>
  <c r="AD1578" i="1" a="1"/>
  <c r="AD1578" i="1" s="1"/>
  <c r="AD1590" i="1" a="1"/>
  <c r="AD1590" i="1" s="1"/>
  <c r="AD1602" i="1" a="1"/>
  <c r="AD1602" i="1" s="1"/>
  <c r="AD1614" i="1" a="1"/>
  <c r="AD1614" i="1" s="1"/>
  <c r="AD63" i="1" a="1"/>
  <c r="AD63" i="1" s="1"/>
  <c r="AD207" i="1" a="1"/>
  <c r="AD207" i="1" s="1"/>
  <c r="AD351" i="1" a="1"/>
  <c r="AD351" i="1" s="1"/>
  <c r="AD495" i="1" a="1"/>
  <c r="AD495" i="1" s="1"/>
  <c r="AD639" i="1" a="1"/>
  <c r="AD639" i="1" s="1"/>
  <c r="AD783" i="1" a="1"/>
  <c r="AD783" i="1" s="1"/>
  <c r="AD927" i="1" a="1"/>
  <c r="AD927" i="1" s="1"/>
  <c r="AD1027" i="1" a="1"/>
  <c r="AD1027" i="1" s="1"/>
  <c r="AD1039" i="1" a="1"/>
  <c r="AD1039" i="1" s="1"/>
  <c r="AD1051" i="1" a="1"/>
  <c r="AD1051" i="1" s="1"/>
  <c r="AD1063" i="1" a="1"/>
  <c r="AD1063" i="1" s="1"/>
  <c r="AD1075" i="1" a="1"/>
  <c r="AD1075" i="1" s="1"/>
  <c r="AD1087" i="1" a="1"/>
  <c r="AD1087" i="1" s="1"/>
  <c r="AD1099" i="1" a="1"/>
  <c r="AD1099" i="1" s="1"/>
  <c r="AD1111" i="1" a="1"/>
  <c r="AD1111" i="1" s="1"/>
  <c r="AD1123" i="1" a="1"/>
  <c r="AD1123" i="1" s="1"/>
  <c r="AD1135" i="1" a="1"/>
  <c r="AD1135" i="1" s="1"/>
  <c r="AD1147" i="1" a="1"/>
  <c r="AD1147" i="1" s="1"/>
  <c r="AD1159" i="1" a="1"/>
  <c r="AD1159" i="1" s="1"/>
  <c r="AD1171" i="1" a="1"/>
  <c r="AD1171" i="1" s="1"/>
  <c r="AD1183" i="1" a="1"/>
  <c r="AD1183" i="1" s="1"/>
  <c r="AD1195" i="1" a="1"/>
  <c r="AD1195" i="1" s="1"/>
  <c r="AD1207" i="1" a="1"/>
  <c r="AD1207" i="1" s="1"/>
  <c r="AD1219" i="1" a="1"/>
  <c r="AD1219" i="1" s="1"/>
  <c r="AD1231" i="1" a="1"/>
  <c r="AD1231" i="1" s="1"/>
  <c r="AD1243" i="1" a="1"/>
  <c r="AD1243" i="1" s="1"/>
  <c r="AD1255" i="1" a="1"/>
  <c r="AD1255" i="1" s="1"/>
  <c r="AD1267" i="1" a="1"/>
  <c r="AD1267" i="1" s="1"/>
  <c r="AD1279" i="1" a="1"/>
  <c r="AD1279" i="1" s="1"/>
  <c r="AD1291" i="1" a="1"/>
  <c r="AD1291" i="1" s="1"/>
  <c r="AD1303" i="1" a="1"/>
  <c r="AD1303" i="1" s="1"/>
  <c r="AD1315" i="1" a="1"/>
  <c r="AD1315" i="1" s="1"/>
  <c r="AD1327" i="1" a="1"/>
  <c r="AD1327" i="1" s="1"/>
  <c r="AD1339" i="1" a="1"/>
  <c r="AD1339" i="1" s="1"/>
  <c r="AD1351" i="1" a="1"/>
  <c r="AD1351" i="1" s="1"/>
  <c r="AD1363" i="1" a="1"/>
  <c r="AD1363" i="1" s="1"/>
  <c r="AD1375" i="1" a="1"/>
  <c r="AD1375" i="1" s="1"/>
  <c r="AD1387" i="1" a="1"/>
  <c r="AD1387" i="1" s="1"/>
  <c r="AD1399" i="1" a="1"/>
  <c r="AD1399" i="1" s="1"/>
  <c r="AD1411" i="1" a="1"/>
  <c r="AD1411" i="1" s="1"/>
  <c r="AD1423" i="1" a="1"/>
  <c r="AD1423" i="1" s="1"/>
  <c r="AD1435" i="1" a="1"/>
  <c r="AD1435" i="1" s="1"/>
  <c r="AD1447" i="1" a="1"/>
  <c r="AD1447" i="1" s="1"/>
  <c r="AD1459" i="1" a="1"/>
  <c r="AD1459" i="1" s="1"/>
  <c r="AD1471" i="1" a="1"/>
  <c r="AD1471" i="1" s="1"/>
  <c r="AD1483" i="1" a="1"/>
  <c r="AD1483" i="1" s="1"/>
  <c r="AD1495" i="1" a="1"/>
  <c r="AD1495" i="1" s="1"/>
  <c r="AD1507" i="1" a="1"/>
  <c r="AD1507" i="1" s="1"/>
  <c r="AD1519" i="1" a="1"/>
  <c r="AD1519" i="1" s="1"/>
  <c r="AD1531" i="1" a="1"/>
  <c r="AD1531" i="1" s="1"/>
  <c r="AD1543" i="1" a="1"/>
  <c r="AD1543" i="1" s="1"/>
  <c r="AD1555" i="1" a="1"/>
  <c r="AD1555" i="1" s="1"/>
  <c r="AD1567" i="1" a="1"/>
  <c r="AD1567" i="1" s="1"/>
  <c r="AD1579" i="1" a="1"/>
  <c r="AD1579" i="1" s="1"/>
  <c r="AD1591" i="1" a="1"/>
  <c r="AD1591" i="1" s="1"/>
  <c r="AD1603" i="1" a="1"/>
  <c r="AD1603" i="1" s="1"/>
  <c r="AD1615" i="1" a="1"/>
  <c r="AD1615" i="1" s="1"/>
  <c r="AD1627" i="1" a="1"/>
  <c r="AD1627" i="1" s="1"/>
  <c r="AD1639" i="1" a="1"/>
  <c r="AD1639" i="1" s="1"/>
  <c r="AD1651" i="1" a="1"/>
  <c r="AD1651" i="1" s="1"/>
  <c r="AD1663" i="1" a="1"/>
  <c r="AD1663" i="1" s="1"/>
  <c r="AD1675" i="1" a="1"/>
  <c r="AD1675" i="1" s="1"/>
  <c r="AD1687" i="1" a="1"/>
  <c r="AD1687" i="1" s="1"/>
  <c r="AD1699" i="1" a="1"/>
  <c r="AD1699" i="1" s="1"/>
  <c r="AD1711" i="1" a="1"/>
  <c r="AD1711" i="1" s="1"/>
  <c r="AD1723" i="1" a="1"/>
  <c r="AD1723" i="1" s="1"/>
  <c r="AD1735" i="1" a="1"/>
  <c r="AD1735" i="1" s="1"/>
  <c r="AD1747" i="1" a="1"/>
  <c r="AD1747" i="1" s="1"/>
  <c r="AD1759" i="1" a="1"/>
  <c r="AD1759" i="1" s="1"/>
  <c r="AD1771" i="1" a="1"/>
  <c r="AD1771" i="1" s="1"/>
  <c r="AD1783" i="1" a="1"/>
  <c r="AD1783" i="1" s="1"/>
  <c r="AD1795" i="1" a="1"/>
  <c r="AD1795" i="1" s="1"/>
  <c r="AD1807" i="1" a="1"/>
  <c r="AD1807" i="1" s="1"/>
  <c r="AD1819" i="1" a="1"/>
  <c r="AD1819" i="1" s="1"/>
  <c r="AD1831" i="1" a="1"/>
  <c r="AD1831" i="1" s="1"/>
  <c r="AD1843" i="1" a="1"/>
  <c r="AD1843" i="1" s="1"/>
  <c r="AD1855" i="1" a="1"/>
  <c r="AD1855" i="1" s="1"/>
  <c r="AD1867" i="1" a="1"/>
  <c r="AD1867" i="1" s="1"/>
  <c r="AD1879" i="1" a="1"/>
  <c r="AD1879" i="1" s="1"/>
  <c r="AD1891" i="1" a="1"/>
  <c r="AD1891" i="1" s="1"/>
  <c r="AD1903" i="1" a="1"/>
  <c r="AD1903" i="1" s="1"/>
  <c r="AD1915" i="1" a="1"/>
  <c r="AD1915" i="1" s="1"/>
  <c r="AD1927" i="1" a="1"/>
  <c r="AD1927" i="1" s="1"/>
  <c r="AD1939" i="1" a="1"/>
  <c r="AD1939" i="1" s="1"/>
  <c r="AD1951" i="1" a="1"/>
  <c r="AD1951" i="1" s="1"/>
  <c r="AD1963" i="1" a="1"/>
  <c r="AD1963" i="1" s="1"/>
  <c r="AD1975" i="1" a="1"/>
  <c r="AD1975" i="1" s="1"/>
  <c r="AD1987" i="1" a="1"/>
  <c r="AD1987" i="1" s="1"/>
  <c r="AD1999" i="1" a="1"/>
  <c r="AD1999" i="1" s="1"/>
  <c r="AD2011" i="1" a="1"/>
  <c r="AD2011" i="1" s="1"/>
  <c r="AD2023" i="1" a="1"/>
  <c r="AD2023" i="1" s="1"/>
  <c r="AD2035" i="1" a="1"/>
  <c r="AD2035" i="1" s="1"/>
  <c r="AD2047" i="1" a="1"/>
  <c r="AD2047" i="1" s="1"/>
  <c r="AD2059" i="1" a="1"/>
  <c r="AD2059" i="1" s="1"/>
  <c r="AD2071" i="1" a="1"/>
  <c r="AD2071" i="1" s="1"/>
  <c r="AD2083" i="1" a="1"/>
  <c r="AD2083" i="1" s="1"/>
  <c r="AD2095" i="1" a="1"/>
  <c r="AD2095" i="1" s="1"/>
  <c r="AD2107" i="1" a="1"/>
  <c r="AD2107" i="1" s="1"/>
  <c r="AD2119" i="1" a="1"/>
  <c r="AD2119" i="1" s="1"/>
  <c r="AD2131" i="1" a="1"/>
  <c r="AD2131" i="1" s="1"/>
  <c r="AD2143" i="1" a="1"/>
  <c r="AD2143" i="1" s="1"/>
  <c r="AD2155" i="1" a="1"/>
  <c r="AD2155" i="1" s="1"/>
  <c r="AD2167" i="1" a="1"/>
  <c r="AD2167" i="1" s="1"/>
  <c r="AD2179" i="1" a="1"/>
  <c r="AD2179" i="1" s="1"/>
  <c r="AD2191" i="1" a="1"/>
  <c r="AD2191" i="1" s="1"/>
  <c r="AD2203" i="1" a="1"/>
  <c r="AD2203" i="1" s="1"/>
  <c r="AD2215" i="1" a="1"/>
  <c r="AD2215" i="1" s="1"/>
  <c r="AD2227" i="1" a="1"/>
  <c r="AD2227" i="1" s="1"/>
  <c r="AD2239" i="1" a="1"/>
  <c r="AD2239" i="1" s="1"/>
  <c r="AD2251" i="1" a="1"/>
  <c r="AD2251" i="1" s="1"/>
  <c r="AD2263" i="1" a="1"/>
  <c r="AD2263" i="1" s="1"/>
  <c r="AD2275" i="1" a="1"/>
  <c r="AD2275" i="1" s="1"/>
  <c r="AD2287" i="1" a="1"/>
  <c r="AD2287" i="1" s="1"/>
  <c r="AD2299" i="1" a="1"/>
  <c r="AD2299" i="1" s="1"/>
  <c r="AD2311" i="1" a="1"/>
  <c r="AD2311" i="1" s="1"/>
  <c r="AD2323" i="1" a="1"/>
  <c r="AD2323" i="1" s="1"/>
  <c r="AD2335" i="1" a="1"/>
  <c r="AD2335" i="1" s="1"/>
  <c r="AD2347" i="1" a="1"/>
  <c r="AD2347" i="1" s="1"/>
  <c r="AD2359" i="1" a="1"/>
  <c r="AD2359" i="1" s="1"/>
  <c r="AD2371" i="1" a="1"/>
  <c r="AD2371" i="1" s="1"/>
  <c r="AD2383" i="1" a="1"/>
  <c r="AD2383" i="1" s="1"/>
  <c r="AD2395" i="1" a="1"/>
  <c r="AD2395" i="1" s="1"/>
  <c r="AD2407" i="1" a="1"/>
  <c r="AD2407" i="1" s="1"/>
  <c r="AD2419" i="1" a="1"/>
  <c r="AD2419" i="1" s="1"/>
  <c r="AD2431" i="1" a="1"/>
  <c r="AD2431" i="1" s="1"/>
  <c r="AD2443" i="1" a="1"/>
  <c r="AD2443" i="1" s="1"/>
  <c r="AD2455" i="1" a="1"/>
  <c r="AD2455" i="1" s="1"/>
  <c r="AD2467" i="1" a="1"/>
  <c r="AD2467" i="1" s="1"/>
  <c r="AD2479" i="1" a="1"/>
  <c r="AD2479" i="1" s="1"/>
  <c r="AD2491" i="1" a="1"/>
  <c r="AD2491" i="1" s="1"/>
  <c r="AD2503" i="1" a="1"/>
  <c r="AD2503" i="1" s="1"/>
  <c r="AD2515" i="1" a="1"/>
  <c r="AD2515" i="1" s="1"/>
  <c r="AD2527" i="1" a="1"/>
  <c r="AD2527" i="1" s="1"/>
  <c r="AD2539" i="1" a="1"/>
  <c r="AD2539" i="1" s="1"/>
  <c r="AD2551" i="1" a="1"/>
  <c r="AD2551" i="1" s="1"/>
  <c r="AD2563" i="1" a="1"/>
  <c r="AD2563" i="1" s="1"/>
  <c r="AD2575" i="1" a="1"/>
  <c r="AD2575" i="1" s="1"/>
  <c r="AD2587" i="1" a="1"/>
  <c r="AD2587" i="1" s="1"/>
  <c r="AD2599" i="1" a="1"/>
  <c r="AD2599" i="1" s="1"/>
  <c r="AD2611" i="1" a="1"/>
  <c r="AD2611" i="1" s="1"/>
  <c r="AD2623" i="1" a="1"/>
  <c r="AD2623" i="1" s="1"/>
  <c r="AD2635" i="1" a="1"/>
  <c r="AD2635" i="1" s="1"/>
  <c r="AD2647" i="1" a="1"/>
  <c r="AD2647" i="1" s="1"/>
  <c r="AD2659" i="1" a="1"/>
  <c r="AD2659" i="1" s="1"/>
  <c r="AD2671" i="1" a="1"/>
  <c r="AD2671" i="1" s="1"/>
  <c r="AD2683" i="1" a="1"/>
  <c r="AD2683" i="1" s="1"/>
  <c r="AD2695" i="1" a="1"/>
  <c r="AD2695" i="1" s="1"/>
  <c r="AD2707" i="1" a="1"/>
  <c r="AD2707" i="1" s="1"/>
  <c r="AD2719" i="1" a="1"/>
  <c r="AD2719" i="1" s="1"/>
  <c r="AD2731" i="1" a="1"/>
  <c r="AD2731" i="1" s="1"/>
  <c r="AD2743" i="1" a="1"/>
  <c r="AD2743" i="1" s="1"/>
  <c r="AD2755" i="1" a="1"/>
  <c r="AD2755" i="1" s="1"/>
  <c r="AD2767" i="1" a="1"/>
  <c r="AD2767" i="1" s="1"/>
  <c r="AD2779" i="1" a="1"/>
  <c r="AD2779" i="1" s="1"/>
  <c r="AD2791" i="1" a="1"/>
  <c r="AD2791" i="1" s="1"/>
  <c r="AD2803" i="1" a="1"/>
  <c r="AD2803" i="1" s="1"/>
  <c r="AD2815" i="1" a="1"/>
  <c r="AD2815" i="1" s="1"/>
  <c r="AD2827" i="1" a="1"/>
  <c r="AD2827" i="1" s="1"/>
  <c r="AD2839" i="1" a="1"/>
  <c r="AD2839" i="1" s="1"/>
  <c r="AD2851" i="1" a="1"/>
  <c r="AD2851" i="1" s="1"/>
  <c r="AD2863" i="1" a="1"/>
  <c r="AD2863" i="1" s="1"/>
  <c r="AD2875" i="1" a="1"/>
  <c r="AD2875" i="1" s="1"/>
  <c r="AD2887" i="1" a="1"/>
  <c r="AD2887" i="1" s="1"/>
  <c r="AD2899" i="1" a="1"/>
  <c r="AD2899" i="1" s="1"/>
  <c r="AD2911" i="1" a="1"/>
  <c r="AD2911" i="1" s="1"/>
  <c r="AD2923" i="1" a="1"/>
  <c r="AD2923" i="1" s="1"/>
  <c r="AD2935" i="1" a="1"/>
  <c r="AD2935" i="1" s="1"/>
  <c r="AD2947" i="1" a="1"/>
  <c r="AD2947" i="1" s="1"/>
  <c r="AD2959" i="1" a="1"/>
  <c r="AD2959" i="1" s="1"/>
  <c r="AD2971" i="1" a="1"/>
  <c r="AD2971" i="1" s="1"/>
  <c r="AD75" i="1" a="1"/>
  <c r="AD75" i="1" s="1"/>
  <c r="AD219" i="1" a="1"/>
  <c r="AD219" i="1" s="1"/>
  <c r="AD363" i="1" a="1"/>
  <c r="AD363" i="1" s="1"/>
  <c r="AD507" i="1" a="1"/>
  <c r="AD507" i="1" s="1"/>
  <c r="AD651" i="1" a="1"/>
  <c r="AD651" i="1" s="1"/>
  <c r="AD795" i="1" a="1"/>
  <c r="AD795" i="1" s="1"/>
  <c r="AD939" i="1" a="1"/>
  <c r="AD939" i="1" s="1"/>
  <c r="AD1028" i="1" a="1"/>
  <c r="AD1028" i="1" s="1"/>
  <c r="AD1040" i="1" a="1"/>
  <c r="AD1040" i="1" s="1"/>
  <c r="AD1052" i="1" a="1"/>
  <c r="AD1052" i="1" s="1"/>
  <c r="AD1064" i="1" a="1"/>
  <c r="AD1064" i="1" s="1"/>
  <c r="AD1076" i="1" a="1"/>
  <c r="AD1076" i="1" s="1"/>
  <c r="AD1088" i="1" a="1"/>
  <c r="AD1088" i="1" s="1"/>
  <c r="AD1100" i="1" a="1"/>
  <c r="AD1100" i="1" s="1"/>
  <c r="AD1112" i="1" a="1"/>
  <c r="AD1112" i="1" s="1"/>
  <c r="AD1124" i="1" a="1"/>
  <c r="AD1124" i="1" s="1"/>
  <c r="AD1136" i="1" a="1"/>
  <c r="AD1136" i="1" s="1"/>
  <c r="AD1148" i="1" a="1"/>
  <c r="AD1148" i="1" s="1"/>
  <c r="AD1160" i="1" a="1"/>
  <c r="AD1160" i="1" s="1"/>
  <c r="AD1172" i="1" a="1"/>
  <c r="AD1172" i="1" s="1"/>
  <c r="AD1184" i="1" a="1"/>
  <c r="AD1184" i="1" s="1"/>
  <c r="AD1196" i="1" a="1"/>
  <c r="AD1196" i="1" s="1"/>
  <c r="AD1208" i="1" a="1"/>
  <c r="AD1208" i="1" s="1"/>
  <c r="AD1220" i="1" a="1"/>
  <c r="AD1220" i="1" s="1"/>
  <c r="AD1232" i="1" a="1"/>
  <c r="AD1232" i="1" s="1"/>
  <c r="AD1244" i="1" a="1"/>
  <c r="AD1244" i="1" s="1"/>
  <c r="AD1256" i="1" a="1"/>
  <c r="AD1256" i="1" s="1"/>
  <c r="AD1268" i="1" a="1"/>
  <c r="AD1268" i="1" s="1"/>
  <c r="AD1280" i="1" a="1"/>
  <c r="AD1280" i="1" s="1"/>
  <c r="AD1292" i="1" a="1"/>
  <c r="AD1292" i="1" s="1"/>
  <c r="AD1304" i="1" a="1"/>
  <c r="AD1304" i="1" s="1"/>
  <c r="AD1316" i="1" a="1"/>
  <c r="AD1316" i="1" s="1"/>
  <c r="AD1328" i="1" a="1"/>
  <c r="AD1328" i="1" s="1"/>
  <c r="AD1340" i="1" a="1"/>
  <c r="AD1340" i="1" s="1"/>
  <c r="AD1352" i="1" a="1"/>
  <c r="AD1352" i="1" s="1"/>
  <c r="AD1364" i="1" a="1"/>
  <c r="AD1364" i="1" s="1"/>
  <c r="AD1376" i="1" a="1"/>
  <c r="AD1376" i="1" s="1"/>
  <c r="AD1388" i="1" a="1"/>
  <c r="AD1388" i="1" s="1"/>
  <c r="AD1400" i="1" a="1"/>
  <c r="AD1400" i="1" s="1"/>
  <c r="AD1412" i="1" a="1"/>
  <c r="AD1412" i="1" s="1"/>
  <c r="AD1424" i="1" a="1"/>
  <c r="AD1424" i="1" s="1"/>
  <c r="AD1436" i="1" a="1"/>
  <c r="AD1436" i="1" s="1"/>
  <c r="AD1448" i="1" a="1"/>
  <c r="AD1448" i="1" s="1"/>
  <c r="AD1460" i="1" a="1"/>
  <c r="AD1460" i="1" s="1"/>
  <c r="AD1472" i="1" a="1"/>
  <c r="AD1472" i="1" s="1"/>
  <c r="AD1484" i="1" a="1"/>
  <c r="AD1484" i="1" s="1"/>
  <c r="AD1496" i="1" a="1"/>
  <c r="AD1496" i="1" s="1"/>
  <c r="AD1508" i="1" a="1"/>
  <c r="AD1508" i="1" s="1"/>
  <c r="AD1520" i="1" a="1"/>
  <c r="AD1520" i="1" s="1"/>
  <c r="AD1532" i="1" a="1"/>
  <c r="AD1532" i="1" s="1"/>
  <c r="AD1544" i="1" a="1"/>
  <c r="AD1544" i="1" s="1"/>
  <c r="AD1556" i="1" a="1"/>
  <c r="AD1556" i="1" s="1"/>
  <c r="AD1568" i="1" a="1"/>
  <c r="AD1568" i="1" s="1"/>
  <c r="AD1580" i="1" a="1"/>
  <c r="AD1580" i="1" s="1"/>
  <c r="AD1592" i="1" a="1"/>
  <c r="AD1592" i="1" s="1"/>
  <c r="AD1604" i="1" a="1"/>
  <c r="AD1604" i="1" s="1"/>
  <c r="AD1616" i="1" a="1"/>
  <c r="AD1616" i="1" s="1"/>
  <c r="AD1628" i="1" a="1"/>
  <c r="AD1628" i="1" s="1"/>
  <c r="AD1640" i="1" a="1"/>
  <c r="AD1640" i="1" s="1"/>
  <c r="AD1652" i="1" a="1"/>
  <c r="AD1652" i="1" s="1"/>
  <c r="AD1664" i="1" a="1"/>
  <c r="AD1664" i="1" s="1"/>
  <c r="AD1676" i="1" a="1"/>
  <c r="AD1676" i="1" s="1"/>
  <c r="AD1688" i="1" a="1"/>
  <c r="AD1688" i="1" s="1"/>
  <c r="AD1700" i="1" a="1"/>
  <c r="AD1700" i="1" s="1"/>
  <c r="AD1712" i="1" a="1"/>
  <c r="AD1712" i="1" s="1"/>
  <c r="AD1724" i="1" a="1"/>
  <c r="AD1724" i="1" s="1"/>
  <c r="AD1736" i="1" a="1"/>
  <c r="AD1736" i="1" s="1"/>
  <c r="AD1748" i="1" a="1"/>
  <c r="AD1748" i="1" s="1"/>
  <c r="AD1760" i="1" a="1"/>
  <c r="AD1760" i="1" s="1"/>
  <c r="AD1772" i="1" a="1"/>
  <c r="AD1772" i="1" s="1"/>
  <c r="AD1784" i="1" a="1"/>
  <c r="AD1784" i="1" s="1"/>
  <c r="AD1796" i="1" a="1"/>
  <c r="AD1796" i="1" s="1"/>
  <c r="AD1808" i="1" a="1"/>
  <c r="AD1808" i="1" s="1"/>
  <c r="AD1820" i="1" a="1"/>
  <c r="AD1820" i="1" s="1"/>
  <c r="AD1832" i="1" a="1"/>
  <c r="AD1832" i="1" s="1"/>
  <c r="AD1844" i="1" a="1"/>
  <c r="AD1844" i="1" s="1"/>
  <c r="AD1856" i="1" a="1"/>
  <c r="AD1856" i="1" s="1"/>
  <c r="AD1868" i="1" a="1"/>
  <c r="AD1868" i="1" s="1"/>
  <c r="AD1880" i="1" a="1"/>
  <c r="AD1880" i="1" s="1"/>
  <c r="AD1892" i="1" a="1"/>
  <c r="AD1892" i="1" s="1"/>
  <c r="AD1904" i="1" a="1"/>
  <c r="AD1904" i="1" s="1"/>
  <c r="AD1916" i="1" a="1"/>
  <c r="AD1916" i="1" s="1"/>
  <c r="AD1928" i="1" a="1"/>
  <c r="AD1928" i="1" s="1"/>
  <c r="AD1940" i="1" a="1"/>
  <c r="AD1940" i="1" s="1"/>
  <c r="AD1952" i="1" a="1"/>
  <c r="AD1952" i="1" s="1"/>
  <c r="AD1964" i="1" a="1"/>
  <c r="AD1964" i="1" s="1"/>
  <c r="AD1976" i="1" a="1"/>
  <c r="AD1976" i="1" s="1"/>
  <c r="AD1988" i="1" a="1"/>
  <c r="AD1988" i="1" s="1"/>
  <c r="AD2000" i="1" a="1"/>
  <c r="AD2000" i="1" s="1"/>
  <c r="AD2012" i="1" a="1"/>
  <c r="AD2012" i="1" s="1"/>
  <c r="AD2024" i="1" a="1"/>
  <c r="AD2024" i="1" s="1"/>
  <c r="AD2036" i="1" a="1"/>
  <c r="AD2036" i="1" s="1"/>
  <c r="AD2048" i="1" a="1"/>
  <c r="AD2048" i="1" s="1"/>
  <c r="AD2060" i="1" a="1"/>
  <c r="AD2060" i="1" s="1"/>
  <c r="AD2072" i="1" a="1"/>
  <c r="AD2072" i="1" s="1"/>
  <c r="AD2084" i="1" a="1"/>
  <c r="AD2084" i="1" s="1"/>
  <c r="AD2096" i="1" a="1"/>
  <c r="AD2096" i="1" s="1"/>
  <c r="AD2108" i="1" a="1"/>
  <c r="AD2108" i="1" s="1"/>
  <c r="AD2120" i="1" a="1"/>
  <c r="AD2120" i="1" s="1"/>
  <c r="AD2132" i="1" a="1"/>
  <c r="AD2132" i="1" s="1"/>
  <c r="AD2144" i="1" a="1"/>
  <c r="AD2144" i="1" s="1"/>
  <c r="AD2156" i="1" a="1"/>
  <c r="AD2156" i="1" s="1"/>
  <c r="AD2168" i="1" a="1"/>
  <c r="AD2168" i="1" s="1"/>
  <c r="AD2180" i="1" a="1"/>
  <c r="AD2180" i="1" s="1"/>
  <c r="AD2192" i="1" a="1"/>
  <c r="AD2192" i="1" s="1"/>
  <c r="AD2204" i="1" a="1"/>
  <c r="AD2204" i="1" s="1"/>
  <c r="AD2216" i="1" a="1"/>
  <c r="AD2216" i="1" s="1"/>
  <c r="AD2228" i="1" a="1"/>
  <c r="AD2228" i="1" s="1"/>
  <c r="AD2240" i="1" a="1"/>
  <c r="AD2240" i="1" s="1"/>
  <c r="AD2252" i="1" a="1"/>
  <c r="AD2252" i="1" s="1"/>
  <c r="AD2264" i="1" a="1"/>
  <c r="AD2264" i="1" s="1"/>
  <c r="AD2276" i="1" a="1"/>
  <c r="AD2276" i="1" s="1"/>
  <c r="AD2288" i="1" a="1"/>
  <c r="AD2288" i="1" s="1"/>
  <c r="AD2300" i="1" a="1"/>
  <c r="AD2300" i="1" s="1"/>
  <c r="AD2312" i="1" a="1"/>
  <c r="AD2312" i="1" s="1"/>
  <c r="AD2324" i="1" a="1"/>
  <c r="AD2324" i="1" s="1"/>
  <c r="AD2336" i="1" a="1"/>
  <c r="AD2336" i="1" s="1"/>
  <c r="AD2348" i="1" a="1"/>
  <c r="AD2348" i="1" s="1"/>
  <c r="AD2360" i="1" a="1"/>
  <c r="AD2360" i="1" s="1"/>
  <c r="AD2372" i="1" a="1"/>
  <c r="AD2372" i="1" s="1"/>
  <c r="AD2384" i="1" a="1"/>
  <c r="AD2384" i="1" s="1"/>
  <c r="AD2396" i="1" a="1"/>
  <c r="AD2396" i="1" s="1"/>
  <c r="AD2408" i="1" a="1"/>
  <c r="AD2408" i="1" s="1"/>
  <c r="AD2420" i="1" a="1"/>
  <c r="AD2420" i="1" s="1"/>
  <c r="AD2432" i="1" a="1"/>
  <c r="AD2432" i="1" s="1"/>
  <c r="AD2444" i="1" a="1"/>
  <c r="AD2444" i="1" s="1"/>
  <c r="AD2456" i="1" a="1"/>
  <c r="AD2456" i="1" s="1"/>
  <c r="AD2468" i="1" a="1"/>
  <c r="AD2468" i="1" s="1"/>
  <c r="AD2480" i="1" a="1"/>
  <c r="AD2480" i="1" s="1"/>
  <c r="AD2492" i="1" a="1"/>
  <c r="AD2492" i="1" s="1"/>
  <c r="AD2504" i="1" a="1"/>
  <c r="AD2504" i="1" s="1"/>
  <c r="AD2516" i="1" a="1"/>
  <c r="AD2516" i="1" s="1"/>
  <c r="AD2528" i="1" a="1"/>
  <c r="AD2528" i="1" s="1"/>
  <c r="AD2540" i="1" a="1"/>
  <c r="AD2540" i="1" s="1"/>
  <c r="AD2552" i="1" a="1"/>
  <c r="AD2552" i="1" s="1"/>
  <c r="AD2564" i="1" a="1"/>
  <c r="AD2564" i="1" s="1"/>
  <c r="AD2576" i="1" a="1"/>
  <c r="AD2576" i="1" s="1"/>
  <c r="AD2588" i="1" a="1"/>
  <c r="AD2588" i="1" s="1"/>
  <c r="AD2600" i="1" a="1"/>
  <c r="AD2600" i="1" s="1"/>
  <c r="AD2612" i="1" a="1"/>
  <c r="AD2612" i="1" s="1"/>
  <c r="AD2624" i="1" a="1"/>
  <c r="AD2624" i="1" s="1"/>
  <c r="AD2636" i="1" a="1"/>
  <c r="AD2636" i="1" s="1"/>
  <c r="AD2648" i="1" a="1"/>
  <c r="AD2648" i="1" s="1"/>
  <c r="AD2660" i="1" a="1"/>
  <c r="AD2660" i="1" s="1"/>
  <c r="AD2672" i="1" a="1"/>
  <c r="AD2672" i="1" s="1"/>
  <c r="AD2684" i="1" a="1"/>
  <c r="AD2684" i="1" s="1"/>
  <c r="AD2696" i="1" a="1"/>
  <c r="AD2696" i="1" s="1"/>
  <c r="AD2708" i="1" a="1"/>
  <c r="AD2708" i="1" s="1"/>
  <c r="AD2720" i="1" a="1"/>
  <c r="AD2720" i="1" s="1"/>
  <c r="AD2732" i="1" a="1"/>
  <c r="AD2732" i="1" s="1"/>
  <c r="AD2744" i="1" a="1"/>
  <c r="AD2744" i="1" s="1"/>
  <c r="AD2756" i="1" a="1"/>
  <c r="AD2756" i="1" s="1"/>
  <c r="AD2768" i="1" a="1"/>
  <c r="AD2768" i="1" s="1"/>
  <c r="AD2780" i="1" a="1"/>
  <c r="AD2780" i="1" s="1"/>
  <c r="AD2792" i="1" a="1"/>
  <c r="AD2792" i="1" s="1"/>
  <c r="AD2804" i="1" a="1"/>
  <c r="AD2804" i="1" s="1"/>
  <c r="AD2816" i="1" a="1"/>
  <c r="AD2816" i="1" s="1"/>
  <c r="AD2828" i="1" a="1"/>
  <c r="AD2828" i="1" s="1"/>
  <c r="AD2840" i="1" a="1"/>
  <c r="AD2840" i="1" s="1"/>
  <c r="AD2852" i="1" a="1"/>
  <c r="AD2852" i="1" s="1"/>
  <c r="AD2864" i="1" a="1"/>
  <c r="AD2864" i="1" s="1"/>
  <c r="AD2876" i="1" a="1"/>
  <c r="AD2876" i="1" s="1"/>
  <c r="AD2888" i="1" a="1"/>
  <c r="AD2888" i="1" s="1"/>
  <c r="AD2900" i="1" a="1"/>
  <c r="AD2900" i="1" s="1"/>
  <c r="AD2912" i="1" a="1"/>
  <c r="AD2912" i="1" s="1"/>
  <c r="AD2924" i="1" a="1"/>
  <c r="AD2924" i="1" s="1"/>
  <c r="AD2936" i="1" a="1"/>
  <c r="AD2936" i="1" s="1"/>
  <c r="AD2948" i="1" a="1"/>
  <c r="AD2948" i="1" s="1"/>
  <c r="AD2960" i="1" a="1"/>
  <c r="AD2960" i="1" s="1"/>
  <c r="AD2972" i="1" a="1"/>
  <c r="AD2972" i="1" s="1"/>
  <c r="AD87" i="1" a="1"/>
  <c r="AD87" i="1" s="1"/>
  <c r="AD231" i="1" a="1"/>
  <c r="AD231" i="1" s="1"/>
  <c r="AD375" i="1" a="1"/>
  <c r="AD375" i="1" s="1"/>
  <c r="AD519" i="1" a="1"/>
  <c r="AD519" i="1" s="1"/>
  <c r="AD663" i="1" a="1"/>
  <c r="AD663" i="1" s="1"/>
  <c r="AD807" i="1" a="1"/>
  <c r="AD807" i="1" s="1"/>
  <c r="AD951" i="1" a="1"/>
  <c r="AD951" i="1" s="1"/>
  <c r="AD1029" i="1" a="1"/>
  <c r="AD1029" i="1" s="1"/>
  <c r="AD1041" i="1" a="1"/>
  <c r="AD1041" i="1" s="1"/>
  <c r="AD1053" i="1" a="1"/>
  <c r="AD1053" i="1" s="1"/>
  <c r="AD1065" i="1" a="1"/>
  <c r="AD1065" i="1" s="1"/>
  <c r="AD1077" i="1" a="1"/>
  <c r="AD1077" i="1" s="1"/>
  <c r="AD1089" i="1" a="1"/>
  <c r="AD1089" i="1" s="1"/>
  <c r="AD1101" i="1" a="1"/>
  <c r="AD1101" i="1" s="1"/>
  <c r="AD1113" i="1" a="1"/>
  <c r="AD1113" i="1" s="1"/>
  <c r="AD1125" i="1" a="1"/>
  <c r="AD1125" i="1" s="1"/>
  <c r="AD1137" i="1" a="1"/>
  <c r="AD1137" i="1" s="1"/>
  <c r="AD1149" i="1" a="1"/>
  <c r="AD1149" i="1" s="1"/>
  <c r="AD1161" i="1" a="1"/>
  <c r="AD1161" i="1" s="1"/>
  <c r="AD1173" i="1" a="1"/>
  <c r="AD1173" i="1" s="1"/>
  <c r="AD1185" i="1" a="1"/>
  <c r="AD1185" i="1" s="1"/>
  <c r="AD1197" i="1" a="1"/>
  <c r="AD1197" i="1" s="1"/>
  <c r="AD1209" i="1" a="1"/>
  <c r="AD1209" i="1" s="1"/>
  <c r="AD1221" i="1" a="1"/>
  <c r="AD1221" i="1" s="1"/>
  <c r="AD1233" i="1" a="1"/>
  <c r="AD1233" i="1" s="1"/>
  <c r="AD1245" i="1" a="1"/>
  <c r="AD1245" i="1" s="1"/>
  <c r="AD1257" i="1" a="1"/>
  <c r="AD1257" i="1" s="1"/>
  <c r="AD1269" i="1" a="1"/>
  <c r="AD1269" i="1" s="1"/>
  <c r="AD1281" i="1" a="1"/>
  <c r="AD1281" i="1" s="1"/>
  <c r="AD1293" i="1" a="1"/>
  <c r="AD1293" i="1" s="1"/>
  <c r="AD1305" i="1" a="1"/>
  <c r="AD1305" i="1" s="1"/>
  <c r="AD1317" i="1" a="1"/>
  <c r="AD1317" i="1" s="1"/>
  <c r="AD1329" i="1" a="1"/>
  <c r="AD1329" i="1" s="1"/>
  <c r="AD1341" i="1" a="1"/>
  <c r="AD1341" i="1" s="1"/>
  <c r="AD1353" i="1" a="1"/>
  <c r="AD1353" i="1" s="1"/>
  <c r="AD1365" i="1" a="1"/>
  <c r="AD1365" i="1" s="1"/>
  <c r="AD1377" i="1" a="1"/>
  <c r="AD1377" i="1" s="1"/>
  <c r="AD1389" i="1" a="1"/>
  <c r="AD1389" i="1" s="1"/>
  <c r="AD1401" i="1" a="1"/>
  <c r="AD1401" i="1" s="1"/>
  <c r="AD1413" i="1" a="1"/>
  <c r="AD1413" i="1" s="1"/>
  <c r="AD1425" i="1" a="1"/>
  <c r="AD1425" i="1" s="1"/>
  <c r="AD1437" i="1" a="1"/>
  <c r="AD1437" i="1" s="1"/>
  <c r="AD1449" i="1" a="1"/>
  <c r="AD1449" i="1" s="1"/>
  <c r="AD1461" i="1" a="1"/>
  <c r="AD1461" i="1" s="1"/>
  <c r="AD1473" i="1" a="1"/>
  <c r="AD1473" i="1" s="1"/>
  <c r="AD1485" i="1" a="1"/>
  <c r="AD1485" i="1" s="1"/>
  <c r="AD1497" i="1" a="1"/>
  <c r="AD1497" i="1" s="1"/>
  <c r="AD1509" i="1" a="1"/>
  <c r="AD1509" i="1" s="1"/>
  <c r="AD1521" i="1" a="1"/>
  <c r="AD1521" i="1" s="1"/>
  <c r="AD1533" i="1" a="1"/>
  <c r="AD1533" i="1" s="1"/>
  <c r="AD1545" i="1" a="1"/>
  <c r="AD1545" i="1" s="1"/>
  <c r="AD1557" i="1" a="1"/>
  <c r="AD1557" i="1" s="1"/>
  <c r="AD1569" i="1" a="1"/>
  <c r="AD1569" i="1" s="1"/>
  <c r="AD1581" i="1" a="1"/>
  <c r="AD1581" i="1" s="1"/>
  <c r="AD1593" i="1" a="1"/>
  <c r="AD1593" i="1" s="1"/>
  <c r="AD1605" i="1" a="1"/>
  <c r="AD1605" i="1" s="1"/>
  <c r="AD1617" i="1" a="1"/>
  <c r="AD1617" i="1" s="1"/>
  <c r="AD1629" i="1" a="1"/>
  <c r="AD1629" i="1" s="1"/>
  <c r="AD1641" i="1" a="1"/>
  <c r="AD1641" i="1" s="1"/>
  <c r="AD1653" i="1" a="1"/>
  <c r="AD1653" i="1" s="1"/>
  <c r="AD1665" i="1" a="1"/>
  <c r="AD1665" i="1" s="1"/>
  <c r="AD1677" i="1" a="1"/>
  <c r="AD1677" i="1" s="1"/>
  <c r="AD1689" i="1" a="1"/>
  <c r="AD1689" i="1" s="1"/>
  <c r="AD1701" i="1" a="1"/>
  <c r="AD1701" i="1" s="1"/>
  <c r="AD1713" i="1" a="1"/>
  <c r="AD1713" i="1" s="1"/>
  <c r="AD1725" i="1" a="1"/>
  <c r="AD1725" i="1" s="1"/>
  <c r="AD1737" i="1" a="1"/>
  <c r="AD1737" i="1" s="1"/>
  <c r="AD1749" i="1" a="1"/>
  <c r="AD1749" i="1" s="1"/>
  <c r="AD1761" i="1" a="1"/>
  <c r="AD1761" i="1" s="1"/>
  <c r="AD1773" i="1" a="1"/>
  <c r="AD1773" i="1" s="1"/>
  <c r="AD1785" i="1" a="1"/>
  <c r="AD1785" i="1" s="1"/>
  <c r="AD1797" i="1" a="1"/>
  <c r="AD1797" i="1" s="1"/>
  <c r="AD1809" i="1" a="1"/>
  <c r="AD1809" i="1" s="1"/>
  <c r="AD1821" i="1" a="1"/>
  <c r="AD1821" i="1" s="1"/>
  <c r="AD1833" i="1" a="1"/>
  <c r="AD1833" i="1" s="1"/>
  <c r="AD1845" i="1" a="1"/>
  <c r="AD1845" i="1" s="1"/>
  <c r="AD1857" i="1" a="1"/>
  <c r="AD1857" i="1" s="1"/>
  <c r="AD1869" i="1" a="1"/>
  <c r="AD1869" i="1" s="1"/>
  <c r="AD1881" i="1" a="1"/>
  <c r="AD1881" i="1" s="1"/>
  <c r="AD1893" i="1" a="1"/>
  <c r="AD1893" i="1" s="1"/>
  <c r="AD1905" i="1" a="1"/>
  <c r="AD1905" i="1" s="1"/>
  <c r="AD1917" i="1" a="1"/>
  <c r="AD1917" i="1" s="1"/>
  <c r="AD1929" i="1" a="1"/>
  <c r="AD1929" i="1" s="1"/>
  <c r="AD1941" i="1" a="1"/>
  <c r="AD1941" i="1" s="1"/>
  <c r="AD1953" i="1" a="1"/>
  <c r="AD1953" i="1" s="1"/>
  <c r="AD1965" i="1" a="1"/>
  <c r="AD1965" i="1" s="1"/>
  <c r="AD1977" i="1" a="1"/>
  <c r="AD1977" i="1" s="1"/>
  <c r="AD1989" i="1" a="1"/>
  <c r="AD1989" i="1" s="1"/>
  <c r="AD2001" i="1" a="1"/>
  <c r="AD2001" i="1" s="1"/>
  <c r="AD2013" i="1" a="1"/>
  <c r="AD2013" i="1" s="1"/>
  <c r="AD2025" i="1" a="1"/>
  <c r="AD2025" i="1" s="1"/>
  <c r="AD2037" i="1" a="1"/>
  <c r="AD2037" i="1" s="1"/>
  <c r="AD2049" i="1" a="1"/>
  <c r="AD2049" i="1" s="1"/>
  <c r="AD2061" i="1" a="1"/>
  <c r="AD2061" i="1" s="1"/>
  <c r="AD2073" i="1" a="1"/>
  <c r="AD2073" i="1" s="1"/>
  <c r="AD2085" i="1" a="1"/>
  <c r="AD2085" i="1" s="1"/>
  <c r="AD2097" i="1" a="1"/>
  <c r="AD2097" i="1" s="1"/>
  <c r="AD2109" i="1" a="1"/>
  <c r="AD2109" i="1" s="1"/>
  <c r="AD2121" i="1" a="1"/>
  <c r="AD2121" i="1" s="1"/>
  <c r="AD2133" i="1" a="1"/>
  <c r="AD2133" i="1" s="1"/>
  <c r="AD2145" i="1" a="1"/>
  <c r="AD2145" i="1" s="1"/>
  <c r="AD2157" i="1" a="1"/>
  <c r="AD2157" i="1" s="1"/>
  <c r="AD2169" i="1" a="1"/>
  <c r="AD2169" i="1" s="1"/>
  <c r="AD2181" i="1" a="1"/>
  <c r="AD2181" i="1" s="1"/>
  <c r="AD2193" i="1" a="1"/>
  <c r="AD2193" i="1" s="1"/>
  <c r="AD2205" i="1" a="1"/>
  <c r="AD2205" i="1" s="1"/>
  <c r="AD2217" i="1" a="1"/>
  <c r="AD2217" i="1" s="1"/>
  <c r="AD2229" i="1" a="1"/>
  <c r="AD2229" i="1" s="1"/>
  <c r="AD2241" i="1" a="1"/>
  <c r="AD2241" i="1" s="1"/>
  <c r="AD2253" i="1" a="1"/>
  <c r="AD2253" i="1" s="1"/>
  <c r="AD2265" i="1" a="1"/>
  <c r="AD2265" i="1" s="1"/>
  <c r="AD2277" i="1" a="1"/>
  <c r="AD2277" i="1" s="1"/>
  <c r="AD2289" i="1" a="1"/>
  <c r="AD2289" i="1" s="1"/>
  <c r="AD2301" i="1" a="1"/>
  <c r="AD2301" i="1" s="1"/>
  <c r="AD2313" i="1" a="1"/>
  <c r="AD2313" i="1" s="1"/>
  <c r="AD2325" i="1" a="1"/>
  <c r="AD2325" i="1" s="1"/>
  <c r="AD2337" i="1" a="1"/>
  <c r="AD2337" i="1" s="1"/>
  <c r="AD2349" i="1" a="1"/>
  <c r="AD2349" i="1" s="1"/>
  <c r="AD2361" i="1" a="1"/>
  <c r="AD2361" i="1" s="1"/>
  <c r="AD2373" i="1" a="1"/>
  <c r="AD2373" i="1" s="1"/>
  <c r="AD2385" i="1" a="1"/>
  <c r="AD2385" i="1" s="1"/>
  <c r="AD2397" i="1" a="1"/>
  <c r="AD2397" i="1" s="1"/>
  <c r="AD2409" i="1" a="1"/>
  <c r="AD2409" i="1" s="1"/>
  <c r="AD2421" i="1" a="1"/>
  <c r="AD2421" i="1" s="1"/>
  <c r="AD2433" i="1" a="1"/>
  <c r="AD2433" i="1" s="1"/>
  <c r="AD2445" i="1" a="1"/>
  <c r="AD2445" i="1" s="1"/>
  <c r="AD2457" i="1" a="1"/>
  <c r="AD2457" i="1" s="1"/>
  <c r="AD2469" i="1" a="1"/>
  <c r="AD2469" i="1" s="1"/>
  <c r="AD2481" i="1" a="1"/>
  <c r="AD2481" i="1" s="1"/>
  <c r="AD2493" i="1" a="1"/>
  <c r="AD2493" i="1" s="1"/>
  <c r="AD2505" i="1" a="1"/>
  <c r="AD2505" i="1" s="1"/>
  <c r="AD2517" i="1" a="1"/>
  <c r="AD2517" i="1" s="1"/>
  <c r="AD2529" i="1" a="1"/>
  <c r="AD2529" i="1" s="1"/>
  <c r="AD2541" i="1" a="1"/>
  <c r="AD2541" i="1" s="1"/>
  <c r="AD2553" i="1" a="1"/>
  <c r="AD2553" i="1" s="1"/>
  <c r="AD2565" i="1" a="1"/>
  <c r="AD2565" i="1" s="1"/>
  <c r="AD2577" i="1" a="1"/>
  <c r="AD2577" i="1" s="1"/>
  <c r="AD2589" i="1" a="1"/>
  <c r="AD2589" i="1" s="1"/>
  <c r="AD2601" i="1" a="1"/>
  <c r="AD2601" i="1" s="1"/>
  <c r="AD2613" i="1" a="1"/>
  <c r="AD2613" i="1" s="1"/>
  <c r="AD2625" i="1" a="1"/>
  <c r="AD2625" i="1" s="1"/>
  <c r="AD2637" i="1" a="1"/>
  <c r="AD2637" i="1" s="1"/>
  <c r="AD2649" i="1" a="1"/>
  <c r="AD2649" i="1" s="1"/>
  <c r="AD2661" i="1" a="1"/>
  <c r="AD2661" i="1" s="1"/>
  <c r="AD2673" i="1" a="1"/>
  <c r="AD2673" i="1" s="1"/>
  <c r="AD2685" i="1" a="1"/>
  <c r="AD2685" i="1" s="1"/>
  <c r="AD2697" i="1" a="1"/>
  <c r="AD2697" i="1" s="1"/>
  <c r="AD2709" i="1" a="1"/>
  <c r="AD2709" i="1" s="1"/>
  <c r="AD2721" i="1" a="1"/>
  <c r="AD2721" i="1" s="1"/>
  <c r="AD2733" i="1" a="1"/>
  <c r="AD2733" i="1" s="1"/>
  <c r="AD2745" i="1" a="1"/>
  <c r="AD2745" i="1" s="1"/>
  <c r="AD2757" i="1" a="1"/>
  <c r="AD2757" i="1" s="1"/>
  <c r="AD2769" i="1" a="1"/>
  <c r="AD2769" i="1" s="1"/>
  <c r="AD2781" i="1" a="1"/>
  <c r="AD2781" i="1" s="1"/>
  <c r="AD2793" i="1" a="1"/>
  <c r="AD2793" i="1" s="1"/>
  <c r="AD2805" i="1" a="1"/>
  <c r="AD2805" i="1" s="1"/>
  <c r="AD2817" i="1" a="1"/>
  <c r="AD2817" i="1" s="1"/>
  <c r="AD2829" i="1" a="1"/>
  <c r="AD2829" i="1" s="1"/>
  <c r="AD2841" i="1" a="1"/>
  <c r="AD2841" i="1" s="1"/>
  <c r="AD2853" i="1" a="1"/>
  <c r="AD2853" i="1" s="1"/>
  <c r="AD2865" i="1" a="1"/>
  <c r="AD2865" i="1" s="1"/>
  <c r="AD2877" i="1" a="1"/>
  <c r="AD2877" i="1" s="1"/>
  <c r="AD2889" i="1" a="1"/>
  <c r="AD2889" i="1" s="1"/>
  <c r="AD2901" i="1" a="1"/>
  <c r="AD2901" i="1" s="1"/>
  <c r="AD2913" i="1" a="1"/>
  <c r="AD2913" i="1" s="1"/>
  <c r="AD2925" i="1" a="1"/>
  <c r="AD2925" i="1" s="1"/>
  <c r="AD2937" i="1" a="1"/>
  <c r="AD2937" i="1" s="1"/>
  <c r="AD2949" i="1" a="1"/>
  <c r="AD2949" i="1" s="1"/>
  <c r="AD2961" i="1" a="1"/>
  <c r="AD2961" i="1" s="1"/>
  <c r="AD2973" i="1" a="1"/>
  <c r="AD2973" i="1" s="1"/>
  <c r="AD99" i="1" a="1"/>
  <c r="AD99" i="1" s="1"/>
  <c r="AD243" i="1" a="1"/>
  <c r="AD243" i="1" s="1"/>
  <c r="AD387" i="1" a="1"/>
  <c r="AD387" i="1" s="1"/>
  <c r="AD531" i="1" a="1"/>
  <c r="AD531" i="1" s="1"/>
  <c r="AD675" i="1" a="1"/>
  <c r="AD675" i="1" s="1"/>
  <c r="AD819" i="1" a="1"/>
  <c r="AD819" i="1" s="1"/>
  <c r="AD963" i="1" a="1"/>
  <c r="AD963" i="1" s="1"/>
  <c r="AD1030" i="1" a="1"/>
  <c r="AD1030" i="1" s="1"/>
  <c r="AD1042" i="1" a="1"/>
  <c r="AD1042" i="1" s="1"/>
  <c r="AD1054" i="1" a="1"/>
  <c r="AD1054" i="1" s="1"/>
  <c r="AD1066" i="1" a="1"/>
  <c r="AD1066" i="1" s="1"/>
  <c r="AD1078" i="1" a="1"/>
  <c r="AD1078" i="1" s="1"/>
  <c r="AD1090" i="1" a="1"/>
  <c r="AD1090" i="1" s="1"/>
  <c r="AD1102" i="1" a="1"/>
  <c r="AD1102" i="1" s="1"/>
  <c r="AD1114" i="1" a="1"/>
  <c r="AD1114" i="1" s="1"/>
  <c r="AD1126" i="1" a="1"/>
  <c r="AD1126" i="1" s="1"/>
  <c r="AD1138" i="1" a="1"/>
  <c r="AD1138" i="1" s="1"/>
  <c r="AD1150" i="1" a="1"/>
  <c r="AD1150" i="1" s="1"/>
  <c r="AD1162" i="1" a="1"/>
  <c r="AD1162" i="1" s="1"/>
  <c r="AD1174" i="1" a="1"/>
  <c r="AD1174" i="1" s="1"/>
  <c r="AD1186" i="1" a="1"/>
  <c r="AD1186" i="1" s="1"/>
  <c r="AD1198" i="1" a="1"/>
  <c r="AD1198" i="1" s="1"/>
  <c r="AD1210" i="1" a="1"/>
  <c r="AD1210" i="1" s="1"/>
  <c r="AD1222" i="1" a="1"/>
  <c r="AD1222" i="1" s="1"/>
  <c r="AD1234" i="1" a="1"/>
  <c r="AD1234" i="1" s="1"/>
  <c r="AD1246" i="1" a="1"/>
  <c r="AD1246" i="1" s="1"/>
  <c r="AD1258" i="1" a="1"/>
  <c r="AD1258" i="1" s="1"/>
  <c r="AD1270" i="1" a="1"/>
  <c r="AD1270" i="1" s="1"/>
  <c r="AD1282" i="1" a="1"/>
  <c r="AD1282" i="1" s="1"/>
  <c r="AD1294" i="1" a="1"/>
  <c r="AD1294" i="1" s="1"/>
  <c r="AD1306" i="1" a="1"/>
  <c r="AD1306" i="1" s="1"/>
  <c r="AD1318" i="1" a="1"/>
  <c r="AD1318" i="1" s="1"/>
  <c r="AD1330" i="1" a="1"/>
  <c r="AD1330" i="1" s="1"/>
  <c r="AD1342" i="1" a="1"/>
  <c r="AD1342" i="1" s="1"/>
  <c r="AD1354" i="1" a="1"/>
  <c r="AD1354" i="1" s="1"/>
  <c r="AD1366" i="1" a="1"/>
  <c r="AD1366" i="1" s="1"/>
  <c r="AD1378" i="1" a="1"/>
  <c r="AD1378" i="1" s="1"/>
  <c r="AD1390" i="1" a="1"/>
  <c r="AD1390" i="1" s="1"/>
  <c r="AD1402" i="1" a="1"/>
  <c r="AD1402" i="1" s="1"/>
  <c r="AD1414" i="1" a="1"/>
  <c r="AD1414" i="1" s="1"/>
  <c r="AD1426" i="1" a="1"/>
  <c r="AD1426" i="1" s="1"/>
  <c r="AD1438" i="1" a="1"/>
  <c r="AD1438" i="1" s="1"/>
  <c r="AD1450" i="1" a="1"/>
  <c r="AD1450" i="1" s="1"/>
  <c r="AD1462" i="1" a="1"/>
  <c r="AD1462" i="1" s="1"/>
  <c r="AD1474" i="1" a="1"/>
  <c r="AD1474" i="1" s="1"/>
  <c r="AD1486" i="1" a="1"/>
  <c r="AD1486" i="1" s="1"/>
  <c r="AD1498" i="1" a="1"/>
  <c r="AD1498" i="1" s="1"/>
  <c r="AD1510" i="1" a="1"/>
  <c r="AD1510" i="1" s="1"/>
  <c r="AD1522" i="1" a="1"/>
  <c r="AD1522" i="1" s="1"/>
  <c r="AD1534" i="1" a="1"/>
  <c r="AD1534" i="1" s="1"/>
  <c r="AD1546" i="1" a="1"/>
  <c r="AD1546" i="1" s="1"/>
  <c r="AD1558" i="1" a="1"/>
  <c r="AD1558" i="1" s="1"/>
  <c r="AD1570" i="1" a="1"/>
  <c r="AD1570" i="1" s="1"/>
  <c r="AD1582" i="1" a="1"/>
  <c r="AD1582" i="1" s="1"/>
  <c r="AD1594" i="1" a="1"/>
  <c r="AD1594" i="1" s="1"/>
  <c r="AD1606" i="1" a="1"/>
  <c r="AD1606" i="1" s="1"/>
  <c r="AD1618" i="1" a="1"/>
  <c r="AD1618" i="1" s="1"/>
  <c r="AD1630" i="1" a="1"/>
  <c r="AD1630" i="1" s="1"/>
  <c r="AD1642" i="1" a="1"/>
  <c r="AD1642" i="1" s="1"/>
  <c r="AD1654" i="1" a="1"/>
  <c r="AD1654" i="1" s="1"/>
  <c r="AD1666" i="1" a="1"/>
  <c r="AD1666" i="1" s="1"/>
  <c r="AD1678" i="1" a="1"/>
  <c r="AD1678" i="1" s="1"/>
  <c r="AD1690" i="1" a="1"/>
  <c r="AD1690" i="1" s="1"/>
  <c r="AD1702" i="1" a="1"/>
  <c r="AD1702" i="1" s="1"/>
  <c r="AD1714" i="1" a="1"/>
  <c r="AD1714" i="1" s="1"/>
  <c r="AD1726" i="1" a="1"/>
  <c r="AD1726" i="1" s="1"/>
  <c r="AD1738" i="1" a="1"/>
  <c r="AD1738" i="1" s="1"/>
  <c r="AD1750" i="1" a="1"/>
  <c r="AD1750" i="1" s="1"/>
  <c r="AD1762" i="1" a="1"/>
  <c r="AD1762" i="1" s="1"/>
  <c r="AD1774" i="1" a="1"/>
  <c r="AD1774" i="1" s="1"/>
  <c r="AD1786" i="1" a="1"/>
  <c r="AD1786" i="1" s="1"/>
  <c r="AD1798" i="1" a="1"/>
  <c r="AD1798" i="1" s="1"/>
  <c r="AD1810" i="1" a="1"/>
  <c r="AD1810" i="1" s="1"/>
  <c r="AD1822" i="1" a="1"/>
  <c r="AD1822" i="1" s="1"/>
  <c r="AD1834" i="1" a="1"/>
  <c r="AD1834" i="1" s="1"/>
  <c r="AD1846" i="1" a="1"/>
  <c r="AD1846" i="1" s="1"/>
  <c r="AD1858" i="1" a="1"/>
  <c r="AD1858" i="1" s="1"/>
  <c r="AD1870" i="1" a="1"/>
  <c r="AD1870" i="1" s="1"/>
  <c r="AD1882" i="1" a="1"/>
  <c r="AD1882" i="1" s="1"/>
  <c r="AD1894" i="1" a="1"/>
  <c r="AD1894" i="1" s="1"/>
  <c r="AD1906" i="1" a="1"/>
  <c r="AD1906" i="1" s="1"/>
  <c r="AD1918" i="1" a="1"/>
  <c r="AD1918" i="1" s="1"/>
  <c r="AD1930" i="1" a="1"/>
  <c r="AD1930" i="1" s="1"/>
  <c r="AD1942" i="1" a="1"/>
  <c r="AD1942" i="1" s="1"/>
  <c r="AD1954" i="1" a="1"/>
  <c r="AD1954" i="1" s="1"/>
  <c r="AD1966" i="1" a="1"/>
  <c r="AD1966" i="1" s="1"/>
  <c r="AD1978" i="1" a="1"/>
  <c r="AD1978" i="1" s="1"/>
  <c r="AD1990" i="1" a="1"/>
  <c r="AD1990" i="1" s="1"/>
  <c r="AD2002" i="1" a="1"/>
  <c r="AD2002" i="1" s="1"/>
  <c r="AD2014" i="1" a="1"/>
  <c r="AD2014" i="1" s="1"/>
  <c r="AD2026" i="1" a="1"/>
  <c r="AD2026" i="1" s="1"/>
  <c r="AD2038" i="1" a="1"/>
  <c r="AD2038" i="1" s="1"/>
  <c r="AD2050" i="1" a="1"/>
  <c r="AD2050" i="1" s="1"/>
  <c r="AD2062" i="1" a="1"/>
  <c r="AD2062" i="1" s="1"/>
  <c r="AD2074" i="1" a="1"/>
  <c r="AD2074" i="1" s="1"/>
  <c r="AD2086" i="1" a="1"/>
  <c r="AD2086" i="1" s="1"/>
  <c r="AD2098" i="1" a="1"/>
  <c r="AD2098" i="1" s="1"/>
  <c r="AD2110" i="1" a="1"/>
  <c r="AD2110" i="1" s="1"/>
  <c r="AD2122" i="1" a="1"/>
  <c r="AD2122" i="1" s="1"/>
  <c r="AD2134" i="1" a="1"/>
  <c r="AD2134" i="1" s="1"/>
  <c r="AD2146" i="1" a="1"/>
  <c r="AD2146" i="1" s="1"/>
  <c r="AD2158" i="1" a="1"/>
  <c r="AD2158" i="1" s="1"/>
  <c r="AD2170" i="1" a="1"/>
  <c r="AD2170" i="1" s="1"/>
  <c r="AD2182" i="1" a="1"/>
  <c r="AD2182" i="1" s="1"/>
  <c r="AD2194" i="1" a="1"/>
  <c r="AD2194" i="1" s="1"/>
  <c r="AD2206" i="1" a="1"/>
  <c r="AD2206" i="1" s="1"/>
  <c r="AD2218" i="1" a="1"/>
  <c r="AD2218" i="1" s="1"/>
  <c r="AD2230" i="1" a="1"/>
  <c r="AD2230" i="1" s="1"/>
  <c r="AD2242" i="1" a="1"/>
  <c r="AD2242" i="1" s="1"/>
  <c r="AD2254" i="1" a="1"/>
  <c r="AD2254" i="1" s="1"/>
  <c r="AD2266" i="1" a="1"/>
  <c r="AD2266" i="1" s="1"/>
  <c r="AD2278" i="1" a="1"/>
  <c r="AD2278" i="1" s="1"/>
  <c r="AD2290" i="1" a="1"/>
  <c r="AD2290" i="1" s="1"/>
  <c r="AD2302" i="1" a="1"/>
  <c r="AD2302" i="1" s="1"/>
  <c r="AD2314" i="1" a="1"/>
  <c r="AD2314" i="1" s="1"/>
  <c r="AD2326" i="1" a="1"/>
  <c r="AD2326" i="1" s="1"/>
  <c r="AD2338" i="1" a="1"/>
  <c r="AD2338" i="1" s="1"/>
  <c r="AD2350" i="1" a="1"/>
  <c r="AD2350" i="1" s="1"/>
  <c r="AD2362" i="1" a="1"/>
  <c r="AD2362" i="1" s="1"/>
  <c r="AD2374" i="1" a="1"/>
  <c r="AD2374" i="1" s="1"/>
  <c r="AD2386" i="1" a="1"/>
  <c r="AD2386" i="1" s="1"/>
  <c r="AD2398" i="1" a="1"/>
  <c r="AD2398" i="1" s="1"/>
  <c r="AD2410" i="1" a="1"/>
  <c r="AD2410" i="1" s="1"/>
  <c r="AD2422" i="1" a="1"/>
  <c r="AD2422" i="1" s="1"/>
  <c r="AD2434" i="1" a="1"/>
  <c r="AD2434" i="1" s="1"/>
  <c r="AD2446" i="1" a="1"/>
  <c r="AD2446" i="1" s="1"/>
  <c r="AD2458" i="1" a="1"/>
  <c r="AD2458" i="1" s="1"/>
  <c r="AD2470" i="1" a="1"/>
  <c r="AD2470" i="1" s="1"/>
  <c r="AD2482" i="1" a="1"/>
  <c r="AD2482" i="1" s="1"/>
  <c r="AD2494" i="1" a="1"/>
  <c r="AD2494" i="1" s="1"/>
  <c r="AD2506" i="1" a="1"/>
  <c r="AD2506" i="1" s="1"/>
  <c r="AD2518" i="1" a="1"/>
  <c r="AD2518" i="1" s="1"/>
  <c r="AD2530" i="1" a="1"/>
  <c r="AD2530" i="1" s="1"/>
  <c r="AD2542" i="1" a="1"/>
  <c r="AD2542" i="1" s="1"/>
  <c r="AD2554" i="1" a="1"/>
  <c r="AD2554" i="1" s="1"/>
  <c r="AD2566" i="1" a="1"/>
  <c r="AD2566" i="1" s="1"/>
  <c r="AD2578" i="1" a="1"/>
  <c r="AD2578" i="1" s="1"/>
  <c r="AD2590" i="1" a="1"/>
  <c r="AD2590" i="1" s="1"/>
  <c r="AD2602" i="1" a="1"/>
  <c r="AD2602" i="1" s="1"/>
  <c r="AD2614" i="1" a="1"/>
  <c r="AD2614" i="1" s="1"/>
  <c r="AD2626" i="1" a="1"/>
  <c r="AD2626" i="1" s="1"/>
  <c r="AD2638" i="1" a="1"/>
  <c r="AD2638" i="1" s="1"/>
  <c r="AD2650" i="1" a="1"/>
  <c r="AD2650" i="1" s="1"/>
  <c r="AD2662" i="1" a="1"/>
  <c r="AD2662" i="1" s="1"/>
  <c r="AD2674" i="1" a="1"/>
  <c r="AD2674" i="1" s="1"/>
  <c r="AD2686" i="1" a="1"/>
  <c r="AD2686" i="1" s="1"/>
  <c r="AD2698" i="1" a="1"/>
  <c r="AD2698" i="1" s="1"/>
  <c r="AD2710" i="1" a="1"/>
  <c r="AD2710" i="1" s="1"/>
  <c r="AD2722" i="1" a="1"/>
  <c r="AD2722" i="1" s="1"/>
  <c r="AD2734" i="1" a="1"/>
  <c r="AD2734" i="1" s="1"/>
  <c r="AD2746" i="1" a="1"/>
  <c r="AD2746" i="1" s="1"/>
  <c r="AD2758" i="1" a="1"/>
  <c r="AD2758" i="1" s="1"/>
  <c r="AD2770" i="1" a="1"/>
  <c r="AD2770" i="1" s="1"/>
  <c r="AD2782" i="1" a="1"/>
  <c r="AD2782" i="1" s="1"/>
  <c r="AD2794" i="1" a="1"/>
  <c r="AD2794" i="1" s="1"/>
  <c r="AD2806" i="1" a="1"/>
  <c r="AD2806" i="1" s="1"/>
  <c r="AD2818" i="1" a="1"/>
  <c r="AD2818" i="1" s="1"/>
  <c r="AD2830" i="1" a="1"/>
  <c r="AD2830" i="1" s="1"/>
  <c r="AD2842" i="1" a="1"/>
  <c r="AD2842" i="1" s="1"/>
  <c r="AD2854" i="1" a="1"/>
  <c r="AD2854" i="1" s="1"/>
  <c r="AD2866" i="1" a="1"/>
  <c r="AD2866" i="1" s="1"/>
  <c r="AD2878" i="1" a="1"/>
  <c r="AD2878" i="1" s="1"/>
  <c r="AD2890" i="1" a="1"/>
  <c r="AD2890" i="1" s="1"/>
  <c r="AD2902" i="1" a="1"/>
  <c r="AD2902" i="1" s="1"/>
  <c r="AD2914" i="1" a="1"/>
  <c r="AD2914" i="1" s="1"/>
  <c r="AD2926" i="1" a="1"/>
  <c r="AD2926" i="1" s="1"/>
  <c r="AD2938" i="1" a="1"/>
  <c r="AD2938" i="1" s="1"/>
  <c r="AD2950" i="1" a="1"/>
  <c r="AD2950" i="1" s="1"/>
  <c r="AD2962" i="1" a="1"/>
  <c r="AD2962" i="1" s="1"/>
  <c r="AD2974" i="1" a="1"/>
  <c r="AD2974" i="1" s="1"/>
  <c r="AD111" i="1" a="1"/>
  <c r="AD111" i="1" s="1"/>
  <c r="AD255" i="1" a="1"/>
  <c r="AD255" i="1" s="1"/>
  <c r="AD399" i="1" a="1"/>
  <c r="AD399" i="1" s="1"/>
  <c r="AD543" i="1" a="1"/>
  <c r="AD543" i="1" s="1"/>
  <c r="AD687" i="1" a="1"/>
  <c r="AD687" i="1" s="1"/>
  <c r="AD831" i="1" a="1"/>
  <c r="AD831" i="1" s="1"/>
  <c r="AD975" i="1" a="1"/>
  <c r="AD975" i="1" s="1"/>
  <c r="AD1031" i="1" a="1"/>
  <c r="AD1031" i="1" s="1"/>
  <c r="AD1043" i="1" a="1"/>
  <c r="AD1043" i="1" s="1"/>
  <c r="AD1055" i="1" a="1"/>
  <c r="AD1055" i="1" s="1"/>
  <c r="AD1067" i="1" a="1"/>
  <c r="AD1067" i="1" s="1"/>
  <c r="AD1079" i="1" a="1"/>
  <c r="AD1079" i="1" s="1"/>
  <c r="AD1091" i="1" a="1"/>
  <c r="AD1091" i="1" s="1"/>
  <c r="AD1103" i="1" a="1"/>
  <c r="AD1103" i="1" s="1"/>
  <c r="AD1115" i="1" a="1"/>
  <c r="AD1115" i="1" s="1"/>
  <c r="AD1127" i="1" a="1"/>
  <c r="AD1127" i="1" s="1"/>
  <c r="AD1139" i="1" a="1"/>
  <c r="AD1139" i="1" s="1"/>
  <c r="AD1151" i="1" a="1"/>
  <c r="AD1151" i="1" s="1"/>
  <c r="AD1163" i="1" a="1"/>
  <c r="AD1163" i="1" s="1"/>
  <c r="AD1175" i="1" a="1"/>
  <c r="AD1175" i="1" s="1"/>
  <c r="AD1187" i="1" a="1"/>
  <c r="AD1187" i="1" s="1"/>
  <c r="AD1199" i="1" a="1"/>
  <c r="AD1199" i="1" s="1"/>
  <c r="AD1211" i="1" a="1"/>
  <c r="AD1211" i="1" s="1"/>
  <c r="AD1223" i="1" a="1"/>
  <c r="AD1223" i="1" s="1"/>
  <c r="AD1235" i="1" a="1"/>
  <c r="AD1235" i="1" s="1"/>
  <c r="AD1247" i="1" a="1"/>
  <c r="AD1247" i="1" s="1"/>
  <c r="AD1259" i="1" a="1"/>
  <c r="AD1259" i="1" s="1"/>
  <c r="AD1271" i="1" a="1"/>
  <c r="AD1271" i="1" s="1"/>
  <c r="AD1283" i="1" a="1"/>
  <c r="AD1283" i="1" s="1"/>
  <c r="AD1295" i="1" a="1"/>
  <c r="AD1295" i="1" s="1"/>
  <c r="AD1307" i="1" a="1"/>
  <c r="AD1307" i="1" s="1"/>
  <c r="AD1319" i="1" a="1"/>
  <c r="AD1319" i="1" s="1"/>
  <c r="AD1331" i="1" a="1"/>
  <c r="AD1331" i="1" s="1"/>
  <c r="AD1343" i="1" a="1"/>
  <c r="AD1343" i="1" s="1"/>
  <c r="AD1355" i="1" a="1"/>
  <c r="AD1355" i="1" s="1"/>
  <c r="AD1367" i="1" a="1"/>
  <c r="AD1367" i="1" s="1"/>
  <c r="AD1379" i="1" a="1"/>
  <c r="AD1379" i="1" s="1"/>
  <c r="AD1391" i="1" a="1"/>
  <c r="AD1391" i="1" s="1"/>
  <c r="AD1403" i="1" a="1"/>
  <c r="AD1403" i="1" s="1"/>
  <c r="AD1415" i="1" a="1"/>
  <c r="AD1415" i="1" s="1"/>
  <c r="AD1427" i="1" a="1"/>
  <c r="AD1427" i="1" s="1"/>
  <c r="AD1439" i="1" a="1"/>
  <c r="AD1439" i="1" s="1"/>
  <c r="AD1451" i="1" a="1"/>
  <c r="AD1451" i="1" s="1"/>
  <c r="AD1463" i="1" a="1"/>
  <c r="AD1463" i="1" s="1"/>
  <c r="AD1475" i="1" a="1"/>
  <c r="AD1475" i="1" s="1"/>
  <c r="AD1487" i="1" a="1"/>
  <c r="AD1487" i="1" s="1"/>
  <c r="AD1499" i="1" a="1"/>
  <c r="AD1499" i="1" s="1"/>
  <c r="AD1511" i="1" a="1"/>
  <c r="AD1511" i="1" s="1"/>
  <c r="AD1523" i="1" a="1"/>
  <c r="AD1523" i="1" s="1"/>
  <c r="AD1535" i="1" a="1"/>
  <c r="AD1535" i="1" s="1"/>
  <c r="AD1547" i="1" a="1"/>
  <c r="AD1547" i="1" s="1"/>
  <c r="AD1559" i="1" a="1"/>
  <c r="AD1559" i="1" s="1"/>
  <c r="AD1571" i="1" a="1"/>
  <c r="AD1571" i="1" s="1"/>
  <c r="AD1583" i="1" a="1"/>
  <c r="AD1583" i="1" s="1"/>
  <c r="AD1595" i="1" a="1"/>
  <c r="AD1595" i="1" s="1"/>
  <c r="AD1607" i="1" a="1"/>
  <c r="AD1607" i="1" s="1"/>
  <c r="AD1619" i="1" a="1"/>
  <c r="AD1619" i="1" s="1"/>
  <c r="AD123" i="1" a="1"/>
  <c r="AD123" i="1" s="1"/>
  <c r="AD267" i="1" a="1"/>
  <c r="AD267" i="1" s="1"/>
  <c r="AD411" i="1" a="1"/>
  <c r="AD411" i="1" s="1"/>
  <c r="AD555" i="1" a="1"/>
  <c r="AD555" i="1" s="1"/>
  <c r="AD699" i="1" a="1"/>
  <c r="AD699" i="1" s="1"/>
  <c r="AD843" i="1" a="1"/>
  <c r="AD843" i="1" s="1"/>
  <c r="AD987" i="1" a="1"/>
  <c r="AD987" i="1" s="1"/>
  <c r="AD1032" i="1" a="1"/>
  <c r="AD1032" i="1" s="1"/>
  <c r="AD1044" i="1" a="1"/>
  <c r="AD1044" i="1" s="1"/>
  <c r="AD1056" i="1" a="1"/>
  <c r="AD1056" i="1" s="1"/>
  <c r="AD1068" i="1" a="1"/>
  <c r="AD1068" i="1" s="1"/>
  <c r="AD1080" i="1" a="1"/>
  <c r="AD1080" i="1" s="1"/>
  <c r="AD1092" i="1" a="1"/>
  <c r="AD1092" i="1" s="1"/>
  <c r="AD1104" i="1" a="1"/>
  <c r="AD1104" i="1" s="1"/>
  <c r="AD1116" i="1" a="1"/>
  <c r="AD1116" i="1" s="1"/>
  <c r="AD1128" i="1" a="1"/>
  <c r="AD1128" i="1" s="1"/>
  <c r="AD1140" i="1" a="1"/>
  <c r="AD1140" i="1" s="1"/>
  <c r="AD1152" i="1" a="1"/>
  <c r="AD1152" i="1" s="1"/>
  <c r="AD1164" i="1" a="1"/>
  <c r="AD1164" i="1" s="1"/>
  <c r="AD1176" i="1" a="1"/>
  <c r="AD1176" i="1" s="1"/>
  <c r="AD1188" i="1" a="1"/>
  <c r="AD1188" i="1" s="1"/>
  <c r="AD1200" i="1" a="1"/>
  <c r="AD1200" i="1" s="1"/>
  <c r="AD1212" i="1" a="1"/>
  <c r="AD1212" i="1" s="1"/>
  <c r="AD1224" i="1" a="1"/>
  <c r="AD1224" i="1" s="1"/>
  <c r="AD1236" i="1" a="1"/>
  <c r="AD1236" i="1" s="1"/>
  <c r="AD1248" i="1" a="1"/>
  <c r="AD1248" i="1" s="1"/>
  <c r="AD1260" i="1" a="1"/>
  <c r="AD1260" i="1" s="1"/>
  <c r="AD1272" i="1" a="1"/>
  <c r="AD1272" i="1" s="1"/>
  <c r="AD1284" i="1" a="1"/>
  <c r="AD1284" i="1" s="1"/>
  <c r="AD1296" i="1" a="1"/>
  <c r="AD1296" i="1" s="1"/>
  <c r="AD1308" i="1" a="1"/>
  <c r="AD1308" i="1" s="1"/>
  <c r="AD1320" i="1" a="1"/>
  <c r="AD1320" i="1" s="1"/>
  <c r="AD1332" i="1" a="1"/>
  <c r="AD1332" i="1" s="1"/>
  <c r="AD1344" i="1" a="1"/>
  <c r="AD1344" i="1" s="1"/>
  <c r="AD1356" i="1" a="1"/>
  <c r="AD1356" i="1" s="1"/>
  <c r="AD1368" i="1" a="1"/>
  <c r="AD1368" i="1" s="1"/>
  <c r="AD1380" i="1" a="1"/>
  <c r="AD1380" i="1" s="1"/>
  <c r="AD1392" i="1" a="1"/>
  <c r="AD1392" i="1" s="1"/>
  <c r="AD1404" i="1" a="1"/>
  <c r="AD1404" i="1" s="1"/>
  <c r="AD1416" i="1" a="1"/>
  <c r="AD1416" i="1" s="1"/>
  <c r="AD1428" i="1" a="1"/>
  <c r="AD1428" i="1" s="1"/>
  <c r="AD1440" i="1" a="1"/>
  <c r="AD1440" i="1" s="1"/>
  <c r="AD1452" i="1" a="1"/>
  <c r="AD1452" i="1" s="1"/>
  <c r="AD1464" i="1" a="1"/>
  <c r="AD1464" i="1" s="1"/>
  <c r="AD1476" i="1" a="1"/>
  <c r="AD1476" i="1" s="1"/>
  <c r="AD1488" i="1" a="1"/>
  <c r="AD1488" i="1" s="1"/>
  <c r="AD1500" i="1" a="1"/>
  <c r="AD1500" i="1" s="1"/>
  <c r="AD1512" i="1" a="1"/>
  <c r="AD1512" i="1" s="1"/>
  <c r="AD1524" i="1" a="1"/>
  <c r="AD1524" i="1" s="1"/>
  <c r="AD1536" i="1" a="1"/>
  <c r="AD1536" i="1" s="1"/>
  <c r="AD1548" i="1" a="1"/>
  <c r="AD1548" i="1" s="1"/>
  <c r="AD1560" i="1" a="1"/>
  <c r="AD1560" i="1" s="1"/>
  <c r="AD1572" i="1" a="1"/>
  <c r="AD1572" i="1" s="1"/>
  <c r="AD1584" i="1" a="1"/>
  <c r="AD1584" i="1" s="1"/>
  <c r="AD1596" i="1" a="1"/>
  <c r="AD1596" i="1" s="1"/>
  <c r="AD1608" i="1" a="1"/>
  <c r="AD1608" i="1" s="1"/>
  <c r="AD1620" i="1" a="1"/>
  <c r="AD1620" i="1" s="1"/>
  <c r="AD135" i="1" a="1"/>
  <c r="AD135" i="1" s="1"/>
  <c r="AD279" i="1" a="1"/>
  <c r="AD279" i="1" s="1"/>
  <c r="AD423" i="1" a="1"/>
  <c r="AD423" i="1" s="1"/>
  <c r="AD567" i="1" a="1"/>
  <c r="AD567" i="1" s="1"/>
  <c r="AD711" i="1" a="1"/>
  <c r="AD711" i="1" s="1"/>
  <c r="AD855" i="1" a="1"/>
  <c r="AD855" i="1" s="1"/>
  <c r="AD999" i="1" a="1"/>
  <c r="AD999" i="1" s="1"/>
  <c r="AD1033" i="1" a="1"/>
  <c r="AD1033" i="1" s="1"/>
  <c r="AD1045" i="1" a="1"/>
  <c r="AD1045" i="1" s="1"/>
  <c r="AD1057" i="1" a="1"/>
  <c r="AD1057" i="1" s="1"/>
  <c r="AD1069" i="1" a="1"/>
  <c r="AD1069" i="1" s="1"/>
  <c r="AD1081" i="1" a="1"/>
  <c r="AD1081" i="1" s="1"/>
  <c r="AD1093" i="1" a="1"/>
  <c r="AD1093" i="1" s="1"/>
  <c r="AD1105" i="1" a="1"/>
  <c r="AD1105" i="1" s="1"/>
  <c r="AD1117" i="1" a="1"/>
  <c r="AD1117" i="1" s="1"/>
  <c r="AD1129" i="1" a="1"/>
  <c r="AD1129" i="1" s="1"/>
  <c r="AD1141" i="1" a="1"/>
  <c r="AD1141" i="1" s="1"/>
  <c r="AD1153" i="1" a="1"/>
  <c r="AD1153" i="1" s="1"/>
  <c r="AD1165" i="1" a="1"/>
  <c r="AD1165" i="1" s="1"/>
  <c r="AD1177" i="1" a="1"/>
  <c r="AD1177" i="1" s="1"/>
  <c r="AD1189" i="1" a="1"/>
  <c r="AD1189" i="1" s="1"/>
  <c r="AD1201" i="1" a="1"/>
  <c r="AD1201" i="1" s="1"/>
  <c r="AD1213" i="1" a="1"/>
  <c r="AD1213" i="1" s="1"/>
  <c r="AD1225" i="1" a="1"/>
  <c r="AD1225" i="1" s="1"/>
  <c r="AD1237" i="1" a="1"/>
  <c r="AD1237" i="1" s="1"/>
  <c r="AD1249" i="1" a="1"/>
  <c r="AD1249" i="1" s="1"/>
  <c r="AD1261" i="1" a="1"/>
  <c r="AD1261" i="1" s="1"/>
  <c r="AD1273" i="1" a="1"/>
  <c r="AD1273" i="1" s="1"/>
  <c r="AD1285" i="1" a="1"/>
  <c r="AD1285" i="1" s="1"/>
  <c r="AD1297" i="1" a="1"/>
  <c r="AD1297" i="1" s="1"/>
  <c r="AD1309" i="1" a="1"/>
  <c r="AD1309" i="1" s="1"/>
  <c r="AD1321" i="1" a="1"/>
  <c r="AD1321" i="1" s="1"/>
  <c r="AD1333" i="1" a="1"/>
  <c r="AD1333" i="1" s="1"/>
  <c r="AD1345" i="1" a="1"/>
  <c r="AD1345" i="1" s="1"/>
  <c r="AD1357" i="1" a="1"/>
  <c r="AD1357" i="1" s="1"/>
  <c r="AD1369" i="1" a="1"/>
  <c r="AD1369" i="1" s="1"/>
  <c r="AD1381" i="1" a="1"/>
  <c r="AD1381" i="1" s="1"/>
  <c r="AD1393" i="1" a="1"/>
  <c r="AD1393" i="1" s="1"/>
  <c r="AD1405" i="1" a="1"/>
  <c r="AD1405" i="1" s="1"/>
  <c r="AD1417" i="1" a="1"/>
  <c r="AD1417" i="1" s="1"/>
  <c r="AD1429" i="1" a="1"/>
  <c r="AD1429" i="1" s="1"/>
  <c r="AD1441" i="1" a="1"/>
  <c r="AD1441" i="1" s="1"/>
  <c r="AD1453" i="1" a="1"/>
  <c r="AD1453" i="1" s="1"/>
  <c r="AD1465" i="1" a="1"/>
  <c r="AD1465" i="1" s="1"/>
  <c r="AD1477" i="1" a="1"/>
  <c r="AD1477" i="1" s="1"/>
  <c r="AD1489" i="1" a="1"/>
  <c r="AD1489" i="1" s="1"/>
  <c r="AD1501" i="1" a="1"/>
  <c r="AD1501" i="1" s="1"/>
  <c r="AD1513" i="1" a="1"/>
  <c r="AD1513" i="1" s="1"/>
  <c r="AD1525" i="1" a="1"/>
  <c r="AD1525" i="1" s="1"/>
  <c r="AD1537" i="1" a="1"/>
  <c r="AD1537" i="1" s="1"/>
  <c r="AD1549" i="1" a="1"/>
  <c r="AD1549" i="1" s="1"/>
  <c r="AD1561" i="1" a="1"/>
  <c r="AD1561" i="1" s="1"/>
  <c r="AD1573" i="1" a="1"/>
  <c r="AD1573" i="1" s="1"/>
  <c r="AD1585" i="1" a="1"/>
  <c r="AD1585" i="1" s="1"/>
  <c r="AD1597" i="1" a="1"/>
  <c r="AD1597" i="1" s="1"/>
  <c r="AD1609" i="1" a="1"/>
  <c r="AD1609" i="1" s="1"/>
  <c r="AD1621" i="1" a="1"/>
  <c r="AD1621" i="1" s="1"/>
  <c r="AD1633" i="1" a="1"/>
  <c r="AD1633" i="1" s="1"/>
  <c r="AD1645" i="1" a="1"/>
  <c r="AD1645" i="1" s="1"/>
  <c r="AD1657" i="1" a="1"/>
  <c r="AD1657" i="1" s="1"/>
  <c r="AD1669" i="1" a="1"/>
  <c r="AD1669" i="1" s="1"/>
  <c r="AD1681" i="1" a="1"/>
  <c r="AD1681" i="1" s="1"/>
  <c r="AD1693" i="1" a="1"/>
  <c r="AD1693" i="1" s="1"/>
  <c r="AD1705" i="1" a="1"/>
  <c r="AD1705" i="1" s="1"/>
  <c r="AD1717" i="1" a="1"/>
  <c r="AD1717" i="1" s="1"/>
  <c r="AD1729" i="1" a="1"/>
  <c r="AD1729" i="1" s="1"/>
  <c r="AD1741" i="1" a="1"/>
  <c r="AD1741" i="1" s="1"/>
  <c r="AD1753" i="1" a="1"/>
  <c r="AD1753" i="1" s="1"/>
  <c r="AD1765" i="1" a="1"/>
  <c r="AD1765" i="1" s="1"/>
  <c r="AD1777" i="1" a="1"/>
  <c r="AD1777" i="1" s="1"/>
  <c r="AD1789" i="1" a="1"/>
  <c r="AD1789" i="1" s="1"/>
  <c r="AD1801" i="1" a="1"/>
  <c r="AD1801" i="1" s="1"/>
  <c r="AD1813" i="1" a="1"/>
  <c r="AD1813" i="1" s="1"/>
  <c r="AD1825" i="1" a="1"/>
  <c r="AD1825" i="1" s="1"/>
  <c r="AD1837" i="1" a="1"/>
  <c r="AD1837" i="1" s="1"/>
  <c r="AD1849" i="1" a="1"/>
  <c r="AD1849" i="1" s="1"/>
  <c r="AD1861" i="1" a="1"/>
  <c r="AD1861" i="1" s="1"/>
  <c r="AD1873" i="1" a="1"/>
  <c r="AD1873" i="1" s="1"/>
  <c r="AD1885" i="1" a="1"/>
  <c r="AD1885" i="1" s="1"/>
  <c r="AD1897" i="1" a="1"/>
  <c r="AD1897" i="1" s="1"/>
  <c r="AD1909" i="1" a="1"/>
  <c r="AD1909" i="1" s="1"/>
  <c r="AD1921" i="1" a="1"/>
  <c r="AD1921" i="1" s="1"/>
  <c r="AD1933" i="1" a="1"/>
  <c r="AD1933" i="1" s="1"/>
  <c r="AD1945" i="1" a="1"/>
  <c r="AD1945" i="1" s="1"/>
  <c r="AD1957" i="1" a="1"/>
  <c r="AD1957" i="1" s="1"/>
  <c r="AD1969" i="1" a="1"/>
  <c r="AD1969" i="1" s="1"/>
  <c r="AD1981" i="1" a="1"/>
  <c r="AD1981" i="1" s="1"/>
  <c r="AD1993" i="1" a="1"/>
  <c r="AD1993" i="1" s="1"/>
  <c r="AD2005" i="1" a="1"/>
  <c r="AD2005" i="1" s="1"/>
  <c r="AD2017" i="1" a="1"/>
  <c r="AD2017" i="1" s="1"/>
  <c r="AD2029" i="1" a="1"/>
  <c r="AD2029" i="1" s="1"/>
  <c r="AD2041" i="1" a="1"/>
  <c r="AD2041" i="1" s="1"/>
  <c r="AD2053" i="1" a="1"/>
  <c r="AD2053" i="1" s="1"/>
  <c r="AD2065" i="1" a="1"/>
  <c r="AD2065" i="1" s="1"/>
  <c r="AD2077" i="1" a="1"/>
  <c r="AD2077" i="1" s="1"/>
  <c r="AD2089" i="1" a="1"/>
  <c r="AD2089" i="1" s="1"/>
  <c r="AD2101" i="1" a="1"/>
  <c r="AD2101" i="1" s="1"/>
  <c r="AD2113" i="1" a="1"/>
  <c r="AD2113" i="1" s="1"/>
  <c r="AD2125" i="1" a="1"/>
  <c r="AD2125" i="1" s="1"/>
  <c r="AD2137" i="1" a="1"/>
  <c r="AD2137" i="1" s="1"/>
  <c r="AD2149" i="1" a="1"/>
  <c r="AD2149" i="1" s="1"/>
  <c r="AD2161" i="1" a="1"/>
  <c r="AD2161" i="1" s="1"/>
  <c r="AD2173" i="1" a="1"/>
  <c r="AD2173" i="1" s="1"/>
  <c r="AD2185" i="1" a="1"/>
  <c r="AD2185" i="1" s="1"/>
  <c r="AD2197" i="1" a="1"/>
  <c r="AD2197" i="1" s="1"/>
  <c r="AD2209" i="1" a="1"/>
  <c r="AD2209" i="1" s="1"/>
  <c r="AD2221" i="1" a="1"/>
  <c r="AD2221" i="1" s="1"/>
  <c r="AD2233" i="1" a="1"/>
  <c r="AD2233" i="1" s="1"/>
  <c r="AD2245" i="1" a="1"/>
  <c r="AD2245" i="1" s="1"/>
  <c r="AD2257" i="1" a="1"/>
  <c r="AD2257" i="1" s="1"/>
  <c r="AD2269" i="1" a="1"/>
  <c r="AD2269" i="1" s="1"/>
  <c r="AD2281" i="1" a="1"/>
  <c r="AD2281" i="1" s="1"/>
  <c r="AD2293" i="1" a="1"/>
  <c r="AD2293" i="1" s="1"/>
  <c r="AD2305" i="1" a="1"/>
  <c r="AD2305" i="1" s="1"/>
  <c r="AD2317" i="1" a="1"/>
  <c r="AD2317" i="1" s="1"/>
  <c r="AD2329" i="1" a="1"/>
  <c r="AD2329" i="1" s="1"/>
  <c r="AD2341" i="1" a="1"/>
  <c r="AD2341" i="1" s="1"/>
  <c r="AD2353" i="1" a="1"/>
  <c r="AD2353" i="1" s="1"/>
  <c r="AD2365" i="1" a="1"/>
  <c r="AD2365" i="1" s="1"/>
  <c r="AD2377" i="1" a="1"/>
  <c r="AD2377" i="1" s="1"/>
  <c r="AD2389" i="1" a="1"/>
  <c r="AD2389" i="1" s="1"/>
  <c r="AD2401" i="1" a="1"/>
  <c r="AD2401" i="1" s="1"/>
  <c r="AD2413" i="1" a="1"/>
  <c r="AD2413" i="1" s="1"/>
  <c r="AD2425" i="1" a="1"/>
  <c r="AD2425" i="1" s="1"/>
  <c r="AD2437" i="1" a="1"/>
  <c r="AD2437" i="1" s="1"/>
  <c r="AD2449" i="1" a="1"/>
  <c r="AD2449" i="1" s="1"/>
  <c r="AD2461" i="1" a="1"/>
  <c r="AD2461" i="1" s="1"/>
  <c r="AD2473" i="1" a="1"/>
  <c r="AD2473" i="1" s="1"/>
  <c r="AD2485" i="1" a="1"/>
  <c r="AD2485" i="1" s="1"/>
  <c r="AD2497" i="1" a="1"/>
  <c r="AD2497" i="1" s="1"/>
  <c r="AD2509" i="1" a="1"/>
  <c r="AD2509" i="1" s="1"/>
  <c r="AD2521" i="1" a="1"/>
  <c r="AD2521" i="1" s="1"/>
  <c r="AD2533" i="1" a="1"/>
  <c r="AD2533" i="1" s="1"/>
  <c r="AD2545" i="1" a="1"/>
  <c r="AD2545" i="1" s="1"/>
  <c r="AD2557" i="1" a="1"/>
  <c r="AD2557" i="1" s="1"/>
  <c r="AD2569" i="1" a="1"/>
  <c r="AD2569" i="1" s="1"/>
  <c r="AD2581" i="1" a="1"/>
  <c r="AD2581" i="1" s="1"/>
  <c r="AD2593" i="1" a="1"/>
  <c r="AD2593" i="1" s="1"/>
  <c r="AD2605" i="1" a="1"/>
  <c r="AD2605" i="1" s="1"/>
  <c r="AD2617" i="1" a="1"/>
  <c r="AD2617" i="1" s="1"/>
  <c r="AD2629" i="1" a="1"/>
  <c r="AD2629" i="1" s="1"/>
  <c r="AD2641" i="1" a="1"/>
  <c r="AD2641" i="1" s="1"/>
  <c r="AD2653" i="1" a="1"/>
  <c r="AD2653" i="1" s="1"/>
  <c r="AD2665" i="1" a="1"/>
  <c r="AD2665" i="1" s="1"/>
  <c r="AD2677" i="1" a="1"/>
  <c r="AD2677" i="1" s="1"/>
  <c r="AD2689" i="1" a="1"/>
  <c r="AD2689" i="1" s="1"/>
  <c r="AD2701" i="1" a="1"/>
  <c r="AD2701" i="1" s="1"/>
  <c r="AD2713" i="1" a="1"/>
  <c r="AD2713" i="1" s="1"/>
  <c r="AD2725" i="1" a="1"/>
  <c r="AD2725" i="1" s="1"/>
  <c r="AD2737" i="1" a="1"/>
  <c r="AD2737" i="1" s="1"/>
  <c r="AD2749" i="1" a="1"/>
  <c r="AD2749" i="1" s="1"/>
  <c r="AD2761" i="1" a="1"/>
  <c r="AD2761" i="1" s="1"/>
  <c r="AD2773" i="1" a="1"/>
  <c r="AD2773" i="1" s="1"/>
  <c r="AD2785" i="1" a="1"/>
  <c r="AD2785" i="1" s="1"/>
  <c r="AD2797" i="1" a="1"/>
  <c r="AD2797" i="1" s="1"/>
  <c r="AD2809" i="1" a="1"/>
  <c r="AD2809" i="1" s="1"/>
  <c r="AD2821" i="1" a="1"/>
  <c r="AD2821" i="1" s="1"/>
  <c r="AD2833" i="1" a="1"/>
  <c r="AD2833" i="1" s="1"/>
  <c r="AD2845" i="1" a="1"/>
  <c r="AD2845" i="1" s="1"/>
  <c r="AD2857" i="1" a="1"/>
  <c r="AD2857" i="1" s="1"/>
  <c r="AD2869" i="1" a="1"/>
  <c r="AD2869" i="1" s="1"/>
  <c r="AD2881" i="1" a="1"/>
  <c r="AD2881" i="1" s="1"/>
  <c r="AD2893" i="1" a="1"/>
  <c r="AD2893" i="1" s="1"/>
  <c r="AD2905" i="1" a="1"/>
  <c r="AD2905" i="1" s="1"/>
  <c r="AD2917" i="1" a="1"/>
  <c r="AD2917" i="1" s="1"/>
  <c r="AD2929" i="1" a="1"/>
  <c r="AD2929" i="1" s="1"/>
  <c r="AD2941" i="1" a="1"/>
  <c r="AD2941" i="1" s="1"/>
  <c r="AD2953" i="1" a="1"/>
  <c r="AD2953" i="1" s="1"/>
  <c r="AD2965" i="1" a="1"/>
  <c r="AD2965" i="1" s="1"/>
  <c r="AD2977" i="1" a="1"/>
  <c r="AD2977" i="1" s="1"/>
  <c r="AD147" i="1" a="1"/>
  <c r="AD147" i="1" s="1"/>
  <c r="AD1094" i="1" a="1"/>
  <c r="AD1094" i="1" s="1"/>
  <c r="AD1238" i="1" a="1"/>
  <c r="AD1238" i="1" s="1"/>
  <c r="AD1382" i="1" a="1"/>
  <c r="AD1382" i="1" s="1"/>
  <c r="AD1526" i="1" a="1"/>
  <c r="AD1526" i="1" s="1"/>
  <c r="AD1634" i="1" a="1"/>
  <c r="AD1634" i="1" s="1"/>
  <c r="AD1662" i="1" a="1"/>
  <c r="AD1662" i="1" s="1"/>
  <c r="AD1692" i="1" a="1"/>
  <c r="AD1692" i="1" s="1"/>
  <c r="AD1721" i="1" a="1"/>
  <c r="AD1721" i="1" s="1"/>
  <c r="AD1751" i="1" a="1"/>
  <c r="AD1751" i="1" s="1"/>
  <c r="AD1778" i="1" a="1"/>
  <c r="AD1778" i="1" s="1"/>
  <c r="AD1806" i="1" a="1"/>
  <c r="AD1806" i="1" s="1"/>
  <c r="AD1836" i="1" a="1"/>
  <c r="AD1836" i="1" s="1"/>
  <c r="AD1865" i="1" a="1"/>
  <c r="AD1865" i="1" s="1"/>
  <c r="AD1895" i="1" a="1"/>
  <c r="AD1895" i="1" s="1"/>
  <c r="AD1922" i="1" a="1"/>
  <c r="AD1922" i="1" s="1"/>
  <c r="AD1950" i="1" a="1"/>
  <c r="AD1950" i="1" s="1"/>
  <c r="AD1980" i="1" a="1"/>
  <c r="AD1980" i="1" s="1"/>
  <c r="AD2009" i="1" a="1"/>
  <c r="AD2009" i="1" s="1"/>
  <c r="AD2039" i="1" a="1"/>
  <c r="AD2039" i="1" s="1"/>
  <c r="AD2066" i="1" a="1"/>
  <c r="AD2066" i="1" s="1"/>
  <c r="AD2094" i="1" a="1"/>
  <c r="AD2094" i="1" s="1"/>
  <c r="AD2124" i="1" a="1"/>
  <c r="AD2124" i="1" s="1"/>
  <c r="AD2153" i="1" a="1"/>
  <c r="AD2153" i="1" s="1"/>
  <c r="AD2183" i="1" a="1"/>
  <c r="AD2183" i="1" s="1"/>
  <c r="AD2210" i="1" a="1"/>
  <c r="AD2210" i="1" s="1"/>
  <c r="AD2238" i="1" a="1"/>
  <c r="AD2238" i="1" s="1"/>
  <c r="AD2268" i="1" a="1"/>
  <c r="AD2268" i="1" s="1"/>
  <c r="AD2297" i="1" a="1"/>
  <c r="AD2297" i="1" s="1"/>
  <c r="AD2327" i="1" a="1"/>
  <c r="AD2327" i="1" s="1"/>
  <c r="AD2354" i="1" a="1"/>
  <c r="AD2354" i="1" s="1"/>
  <c r="AD2382" i="1" a="1"/>
  <c r="AD2382" i="1" s="1"/>
  <c r="AD2412" i="1" a="1"/>
  <c r="AD2412" i="1" s="1"/>
  <c r="AD2441" i="1" a="1"/>
  <c r="AD2441" i="1" s="1"/>
  <c r="AD2471" i="1" a="1"/>
  <c r="AD2471" i="1" s="1"/>
  <c r="AD2498" i="1" a="1"/>
  <c r="AD2498" i="1" s="1"/>
  <c r="AD2526" i="1" a="1"/>
  <c r="AD2526" i="1" s="1"/>
  <c r="AD2556" i="1" a="1"/>
  <c r="AD2556" i="1" s="1"/>
  <c r="AD2585" i="1" a="1"/>
  <c r="AD2585" i="1" s="1"/>
  <c r="AD2615" i="1" a="1"/>
  <c r="AD2615" i="1" s="1"/>
  <c r="AD2642" i="1" a="1"/>
  <c r="AD2642" i="1" s="1"/>
  <c r="AD2670" i="1" a="1"/>
  <c r="AD2670" i="1" s="1"/>
  <c r="AD2700" i="1" a="1"/>
  <c r="AD2700" i="1" s="1"/>
  <c r="AD2729" i="1" a="1"/>
  <c r="AD2729" i="1" s="1"/>
  <c r="AD2759" i="1" a="1"/>
  <c r="AD2759" i="1" s="1"/>
  <c r="AD2786" i="1" a="1"/>
  <c r="AD2786" i="1" s="1"/>
  <c r="AD2814" i="1" a="1"/>
  <c r="AD2814" i="1" s="1"/>
  <c r="AD2844" i="1" a="1"/>
  <c r="AD2844" i="1" s="1"/>
  <c r="AD2873" i="1" a="1"/>
  <c r="AD2873" i="1" s="1"/>
  <c r="AD2903" i="1" a="1"/>
  <c r="AD2903" i="1" s="1"/>
  <c r="AD2930" i="1" a="1"/>
  <c r="AD2930" i="1" s="1"/>
  <c r="AD2958" i="1" a="1"/>
  <c r="AD2958" i="1" s="1"/>
  <c r="AD2982" i="1" a="1"/>
  <c r="AD2982" i="1" s="1"/>
  <c r="AD2994" i="1" a="1"/>
  <c r="AD2994" i="1" s="1"/>
  <c r="AD3006" i="1" a="1"/>
  <c r="AD3006" i="1" s="1"/>
  <c r="AD3018" i="1" a="1"/>
  <c r="AD3018" i="1" s="1"/>
  <c r="AD3030" i="1" a="1"/>
  <c r="AD3030" i="1" s="1"/>
  <c r="AD3042" i="1" a="1"/>
  <c r="AD3042" i="1" s="1"/>
  <c r="AD3054" i="1" a="1"/>
  <c r="AD3054" i="1" s="1"/>
  <c r="AD3066" i="1" a="1"/>
  <c r="AD3066" i="1" s="1"/>
  <c r="AD3078" i="1" a="1"/>
  <c r="AD3078" i="1" s="1"/>
  <c r="AD3090" i="1" a="1"/>
  <c r="AD3090" i="1" s="1"/>
  <c r="AD3102" i="1" a="1"/>
  <c r="AD3102" i="1" s="1"/>
  <c r="AD3114" i="1" a="1"/>
  <c r="AD3114" i="1" s="1"/>
  <c r="AD3126" i="1" a="1"/>
  <c r="AD3126" i="1" s="1"/>
  <c r="AD3138" i="1" a="1"/>
  <c r="AD3138" i="1" s="1"/>
  <c r="AD3150" i="1" a="1"/>
  <c r="AD3150" i="1" s="1"/>
  <c r="AD3162" i="1" a="1"/>
  <c r="AD3162" i="1" s="1"/>
  <c r="AD3174" i="1" a="1"/>
  <c r="AD3174" i="1" s="1"/>
  <c r="AD291" i="1" a="1"/>
  <c r="AD291" i="1" s="1"/>
  <c r="AD1106" i="1" a="1"/>
  <c r="AD1106" i="1" s="1"/>
  <c r="AD1250" i="1" a="1"/>
  <c r="AD1250" i="1" s="1"/>
  <c r="AD1394" i="1" a="1"/>
  <c r="AD1394" i="1" s="1"/>
  <c r="AD1538" i="1" a="1"/>
  <c r="AD1538" i="1" s="1"/>
  <c r="AD1637" i="1" a="1"/>
  <c r="AD1637" i="1" s="1"/>
  <c r="AD1667" i="1" a="1"/>
  <c r="AD1667" i="1" s="1"/>
  <c r="AD1694" i="1" a="1"/>
  <c r="AD1694" i="1" s="1"/>
  <c r="AD1722" i="1" a="1"/>
  <c r="AD1722" i="1" s="1"/>
  <c r="AD1752" i="1" a="1"/>
  <c r="AD1752" i="1" s="1"/>
  <c r="AD1781" i="1" a="1"/>
  <c r="AD1781" i="1" s="1"/>
  <c r="AD1811" i="1" a="1"/>
  <c r="AD1811" i="1" s="1"/>
  <c r="AD1838" i="1" a="1"/>
  <c r="AD1838" i="1" s="1"/>
  <c r="AD1866" i="1" a="1"/>
  <c r="AD1866" i="1" s="1"/>
  <c r="AD1896" i="1" a="1"/>
  <c r="AD1896" i="1" s="1"/>
  <c r="AD1925" i="1" a="1"/>
  <c r="AD1925" i="1" s="1"/>
  <c r="AD1955" i="1" a="1"/>
  <c r="AD1955" i="1" s="1"/>
  <c r="AD1982" i="1" a="1"/>
  <c r="AD1982" i="1" s="1"/>
  <c r="AD2010" i="1" a="1"/>
  <c r="AD2010" i="1" s="1"/>
  <c r="AD2040" i="1" a="1"/>
  <c r="AD2040" i="1" s="1"/>
  <c r="AD2069" i="1" a="1"/>
  <c r="AD2069" i="1" s="1"/>
  <c r="AD2099" i="1" a="1"/>
  <c r="AD2099" i="1" s="1"/>
  <c r="AD2126" i="1" a="1"/>
  <c r="AD2126" i="1" s="1"/>
  <c r="AD2154" i="1" a="1"/>
  <c r="AD2154" i="1" s="1"/>
  <c r="AD2184" i="1" a="1"/>
  <c r="AD2184" i="1" s="1"/>
  <c r="AD2213" i="1" a="1"/>
  <c r="AD2213" i="1" s="1"/>
  <c r="AD2243" i="1" a="1"/>
  <c r="AD2243" i="1" s="1"/>
  <c r="AD2270" i="1" a="1"/>
  <c r="AD2270" i="1" s="1"/>
  <c r="AD2298" i="1" a="1"/>
  <c r="AD2298" i="1" s="1"/>
  <c r="AD2328" i="1" a="1"/>
  <c r="AD2328" i="1" s="1"/>
  <c r="AD2357" i="1" a="1"/>
  <c r="AD2357" i="1" s="1"/>
  <c r="AD2387" i="1" a="1"/>
  <c r="AD2387" i="1" s="1"/>
  <c r="AD2414" i="1" a="1"/>
  <c r="AD2414" i="1" s="1"/>
  <c r="AD2442" i="1" a="1"/>
  <c r="AD2442" i="1" s="1"/>
  <c r="AD2472" i="1" a="1"/>
  <c r="AD2472" i="1" s="1"/>
  <c r="AD2501" i="1" a="1"/>
  <c r="AD2501" i="1" s="1"/>
  <c r="AD2531" i="1" a="1"/>
  <c r="AD2531" i="1" s="1"/>
  <c r="AD2558" i="1" a="1"/>
  <c r="AD2558" i="1" s="1"/>
  <c r="AD2586" i="1" a="1"/>
  <c r="AD2586" i="1" s="1"/>
  <c r="AD2616" i="1" a="1"/>
  <c r="AD2616" i="1" s="1"/>
  <c r="AD2645" i="1" a="1"/>
  <c r="AD2645" i="1" s="1"/>
  <c r="AD2675" i="1" a="1"/>
  <c r="AD2675" i="1" s="1"/>
  <c r="AD2702" i="1" a="1"/>
  <c r="AD2702" i="1" s="1"/>
  <c r="AD2730" i="1" a="1"/>
  <c r="AD2730" i="1" s="1"/>
  <c r="AD2760" i="1" a="1"/>
  <c r="AD2760" i="1" s="1"/>
  <c r="AD2789" i="1" a="1"/>
  <c r="AD2789" i="1" s="1"/>
  <c r="AD2819" i="1" a="1"/>
  <c r="AD2819" i="1" s="1"/>
  <c r="AD2846" i="1" a="1"/>
  <c r="AD2846" i="1" s="1"/>
  <c r="AD2874" i="1" a="1"/>
  <c r="AD2874" i="1" s="1"/>
  <c r="AD2904" i="1" a="1"/>
  <c r="AD2904" i="1" s="1"/>
  <c r="AD2933" i="1" a="1"/>
  <c r="AD2933" i="1" s="1"/>
  <c r="AD2963" i="1" a="1"/>
  <c r="AD2963" i="1" s="1"/>
  <c r="AD2983" i="1" a="1"/>
  <c r="AD2983" i="1" s="1"/>
  <c r="AD2995" i="1" a="1"/>
  <c r="AD2995" i="1" s="1"/>
  <c r="AD3007" i="1" a="1"/>
  <c r="AD3007" i="1" s="1"/>
  <c r="AD3019" i="1" a="1"/>
  <c r="AD3019" i="1" s="1"/>
  <c r="AD3031" i="1" a="1"/>
  <c r="AD3031" i="1" s="1"/>
  <c r="AD3043" i="1" a="1"/>
  <c r="AD3043" i="1" s="1"/>
  <c r="AD3055" i="1" a="1"/>
  <c r="AD3055" i="1" s="1"/>
  <c r="AD3067" i="1" a="1"/>
  <c r="AD3067" i="1" s="1"/>
  <c r="AD3079" i="1" a="1"/>
  <c r="AD3079" i="1" s="1"/>
  <c r="AD3091" i="1" a="1"/>
  <c r="AD3091" i="1" s="1"/>
  <c r="AD3103" i="1" a="1"/>
  <c r="AD3103" i="1" s="1"/>
  <c r="AD3115" i="1" a="1"/>
  <c r="AD3115" i="1" s="1"/>
  <c r="AD3127" i="1" a="1"/>
  <c r="AD3127" i="1" s="1"/>
  <c r="AD3139" i="1" a="1"/>
  <c r="AD3139" i="1" s="1"/>
  <c r="AD3151" i="1" a="1"/>
  <c r="AD3151" i="1" s="1"/>
  <c r="AD3163" i="1" a="1"/>
  <c r="AD3163" i="1" s="1"/>
  <c r="AD3175" i="1" a="1"/>
  <c r="AD3175" i="1" s="1"/>
  <c r="AD435" i="1" a="1"/>
  <c r="AD435" i="1" s="1"/>
  <c r="AD1118" i="1" a="1"/>
  <c r="AD1118" i="1" s="1"/>
  <c r="AD1262" i="1" a="1"/>
  <c r="AD1262" i="1" s="1"/>
  <c r="AD1406" i="1" a="1"/>
  <c r="AD1406" i="1" s="1"/>
  <c r="AD1550" i="1" a="1"/>
  <c r="AD1550" i="1" s="1"/>
  <c r="AD1638" i="1" a="1"/>
  <c r="AD1638" i="1" s="1"/>
  <c r="AD1668" i="1" a="1"/>
  <c r="AD1668" i="1" s="1"/>
  <c r="AD1697" i="1" a="1"/>
  <c r="AD1697" i="1" s="1"/>
  <c r="AD1727" i="1" a="1"/>
  <c r="AD1727" i="1" s="1"/>
  <c r="AD1754" i="1" a="1"/>
  <c r="AD1754" i="1" s="1"/>
  <c r="AD1782" i="1" a="1"/>
  <c r="AD1782" i="1" s="1"/>
  <c r="AD1812" i="1" a="1"/>
  <c r="AD1812" i="1" s="1"/>
  <c r="AD1841" i="1" a="1"/>
  <c r="AD1841" i="1" s="1"/>
  <c r="AD1871" i="1" a="1"/>
  <c r="AD1871" i="1" s="1"/>
  <c r="AD1898" i="1" a="1"/>
  <c r="AD1898" i="1" s="1"/>
  <c r="AD1926" i="1" a="1"/>
  <c r="AD1926" i="1" s="1"/>
  <c r="AD1956" i="1" a="1"/>
  <c r="AD1956" i="1" s="1"/>
  <c r="AD1985" i="1" a="1"/>
  <c r="AD1985" i="1" s="1"/>
  <c r="AD2015" i="1" a="1"/>
  <c r="AD2015" i="1" s="1"/>
  <c r="AD2042" i="1" a="1"/>
  <c r="AD2042" i="1" s="1"/>
  <c r="AD2070" i="1" a="1"/>
  <c r="AD2070" i="1" s="1"/>
  <c r="AD2100" i="1" a="1"/>
  <c r="AD2100" i="1" s="1"/>
  <c r="AD2129" i="1" a="1"/>
  <c r="AD2129" i="1" s="1"/>
  <c r="AD2159" i="1" a="1"/>
  <c r="AD2159" i="1" s="1"/>
  <c r="AD2186" i="1" a="1"/>
  <c r="AD2186" i="1" s="1"/>
  <c r="AD2214" i="1" a="1"/>
  <c r="AD2214" i="1" s="1"/>
  <c r="AD2244" i="1" a="1"/>
  <c r="AD2244" i="1" s="1"/>
  <c r="AD2273" i="1" a="1"/>
  <c r="AD2273" i="1" s="1"/>
  <c r="AD2303" i="1" a="1"/>
  <c r="AD2303" i="1" s="1"/>
  <c r="AD2330" i="1" a="1"/>
  <c r="AD2330" i="1" s="1"/>
  <c r="AD2358" i="1" a="1"/>
  <c r="AD2358" i="1" s="1"/>
  <c r="AD2388" i="1" a="1"/>
  <c r="AD2388" i="1" s="1"/>
  <c r="AD2417" i="1" a="1"/>
  <c r="AD2417" i="1" s="1"/>
  <c r="AD2447" i="1" a="1"/>
  <c r="AD2447" i="1" s="1"/>
  <c r="AD2474" i="1" a="1"/>
  <c r="AD2474" i="1" s="1"/>
  <c r="AD2502" i="1" a="1"/>
  <c r="AD2502" i="1" s="1"/>
  <c r="AD2532" i="1" a="1"/>
  <c r="AD2532" i="1" s="1"/>
  <c r="AD2561" i="1" a="1"/>
  <c r="AD2561" i="1" s="1"/>
  <c r="AD2591" i="1" a="1"/>
  <c r="AD2591" i="1" s="1"/>
  <c r="AD2618" i="1" a="1"/>
  <c r="AD2618" i="1" s="1"/>
  <c r="AD2646" i="1" a="1"/>
  <c r="AD2646" i="1" s="1"/>
  <c r="AD2676" i="1" a="1"/>
  <c r="AD2676" i="1" s="1"/>
  <c r="AD2705" i="1" a="1"/>
  <c r="AD2705" i="1" s="1"/>
  <c r="AD2735" i="1" a="1"/>
  <c r="AD2735" i="1" s="1"/>
  <c r="AD2762" i="1" a="1"/>
  <c r="AD2762" i="1" s="1"/>
  <c r="AD2790" i="1" a="1"/>
  <c r="AD2790" i="1" s="1"/>
  <c r="AD2820" i="1" a="1"/>
  <c r="AD2820" i="1" s="1"/>
  <c r="AD2849" i="1" a="1"/>
  <c r="AD2849" i="1" s="1"/>
  <c r="AD2879" i="1" a="1"/>
  <c r="AD2879" i="1" s="1"/>
  <c r="AD2906" i="1" a="1"/>
  <c r="AD2906" i="1" s="1"/>
  <c r="AD2934" i="1" a="1"/>
  <c r="AD2934" i="1" s="1"/>
  <c r="AD2964" i="1" a="1"/>
  <c r="AD2964" i="1" s="1"/>
  <c r="AD2984" i="1" a="1"/>
  <c r="AD2984" i="1" s="1"/>
  <c r="AD2996" i="1" a="1"/>
  <c r="AD2996" i="1" s="1"/>
  <c r="AD3008" i="1" a="1"/>
  <c r="AD3008" i="1" s="1"/>
  <c r="AD3020" i="1" a="1"/>
  <c r="AD3020" i="1" s="1"/>
  <c r="AD3032" i="1" a="1"/>
  <c r="AD3032" i="1" s="1"/>
  <c r="AD3044" i="1" a="1"/>
  <c r="AD3044" i="1" s="1"/>
  <c r="AD3056" i="1" a="1"/>
  <c r="AD3056" i="1" s="1"/>
  <c r="AD3068" i="1" a="1"/>
  <c r="AD3068" i="1" s="1"/>
  <c r="AD3080" i="1" a="1"/>
  <c r="AD3080" i="1" s="1"/>
  <c r="AD3092" i="1" a="1"/>
  <c r="AD3092" i="1" s="1"/>
  <c r="AD3104" i="1" a="1"/>
  <c r="AD3104" i="1" s="1"/>
  <c r="AD3116" i="1" a="1"/>
  <c r="AD3116" i="1" s="1"/>
  <c r="AD3128" i="1" a="1"/>
  <c r="AD3128" i="1" s="1"/>
  <c r="AD3140" i="1" a="1"/>
  <c r="AD3140" i="1" s="1"/>
  <c r="AD3152" i="1" a="1"/>
  <c r="AD3152" i="1" s="1"/>
  <c r="AD3164" i="1" a="1"/>
  <c r="AD3164" i="1" s="1"/>
  <c r="AD3176" i="1" a="1"/>
  <c r="AD3176" i="1" s="1"/>
  <c r="AD579" i="1" a="1"/>
  <c r="AD579" i="1" s="1"/>
  <c r="AD1130" i="1" a="1"/>
  <c r="AD1130" i="1" s="1"/>
  <c r="AD1274" i="1" a="1"/>
  <c r="AD1274" i="1" s="1"/>
  <c r="AD1418" i="1" a="1"/>
  <c r="AD1418" i="1" s="1"/>
  <c r="AD1562" i="1" a="1"/>
  <c r="AD1562" i="1" s="1"/>
  <c r="AD1643" i="1" a="1"/>
  <c r="AD1643" i="1" s="1"/>
  <c r="AD1670" i="1" a="1"/>
  <c r="AD1670" i="1" s="1"/>
  <c r="AD1698" i="1" a="1"/>
  <c r="AD1698" i="1" s="1"/>
  <c r="AD1728" i="1" a="1"/>
  <c r="AD1728" i="1" s="1"/>
  <c r="AD1757" i="1" a="1"/>
  <c r="AD1757" i="1" s="1"/>
  <c r="AD1787" i="1" a="1"/>
  <c r="AD1787" i="1" s="1"/>
  <c r="AD1814" i="1" a="1"/>
  <c r="AD1814" i="1" s="1"/>
  <c r="AD1842" i="1" a="1"/>
  <c r="AD1842" i="1" s="1"/>
  <c r="AD1872" i="1" a="1"/>
  <c r="AD1872" i="1" s="1"/>
  <c r="AD1901" i="1" a="1"/>
  <c r="AD1901" i="1" s="1"/>
  <c r="AD1931" i="1" a="1"/>
  <c r="AD1931" i="1" s="1"/>
  <c r="AD1958" i="1" a="1"/>
  <c r="AD1958" i="1" s="1"/>
  <c r="AD1986" i="1" a="1"/>
  <c r="AD1986" i="1" s="1"/>
  <c r="AD2016" i="1" a="1"/>
  <c r="AD2016" i="1" s="1"/>
  <c r="AD2045" i="1" a="1"/>
  <c r="AD2045" i="1" s="1"/>
  <c r="AD2075" i="1" a="1"/>
  <c r="AD2075" i="1" s="1"/>
  <c r="AD2102" i="1" a="1"/>
  <c r="AD2102" i="1" s="1"/>
  <c r="AD2130" i="1" a="1"/>
  <c r="AD2130" i="1" s="1"/>
  <c r="AD2160" i="1" a="1"/>
  <c r="AD2160" i="1" s="1"/>
  <c r="AD2189" i="1" a="1"/>
  <c r="AD2189" i="1" s="1"/>
  <c r="AD2219" i="1" a="1"/>
  <c r="AD2219" i="1" s="1"/>
  <c r="AD2246" i="1" a="1"/>
  <c r="AD2246" i="1" s="1"/>
  <c r="AD2274" i="1" a="1"/>
  <c r="AD2274" i="1" s="1"/>
  <c r="AD2304" i="1" a="1"/>
  <c r="AD2304" i="1" s="1"/>
  <c r="AD2333" i="1" a="1"/>
  <c r="AD2333" i="1" s="1"/>
  <c r="AD2363" i="1" a="1"/>
  <c r="AD2363" i="1" s="1"/>
  <c r="AD2390" i="1" a="1"/>
  <c r="AD2390" i="1" s="1"/>
  <c r="AD2418" i="1" a="1"/>
  <c r="AD2418" i="1" s="1"/>
  <c r="AD2448" i="1" a="1"/>
  <c r="AD2448" i="1" s="1"/>
  <c r="AD2477" i="1" a="1"/>
  <c r="AD2477" i="1" s="1"/>
  <c r="AD2507" i="1" a="1"/>
  <c r="AD2507" i="1" s="1"/>
  <c r="AD2534" i="1" a="1"/>
  <c r="AD2534" i="1" s="1"/>
  <c r="AD2562" i="1" a="1"/>
  <c r="AD2562" i="1" s="1"/>
  <c r="AD2592" i="1" a="1"/>
  <c r="AD2592" i="1" s="1"/>
  <c r="AD2621" i="1" a="1"/>
  <c r="AD2621" i="1" s="1"/>
  <c r="AD2651" i="1" a="1"/>
  <c r="AD2651" i="1" s="1"/>
  <c r="AD2678" i="1" a="1"/>
  <c r="AD2678" i="1" s="1"/>
  <c r="AD2706" i="1" a="1"/>
  <c r="AD2706" i="1" s="1"/>
  <c r="AD2736" i="1" a="1"/>
  <c r="AD2736" i="1" s="1"/>
  <c r="AD2765" i="1" a="1"/>
  <c r="AD2765" i="1" s="1"/>
  <c r="AD2795" i="1" a="1"/>
  <c r="AD2795" i="1" s="1"/>
  <c r="AD2822" i="1" a="1"/>
  <c r="AD2822" i="1" s="1"/>
  <c r="AD2850" i="1" a="1"/>
  <c r="AD2850" i="1" s="1"/>
  <c r="AD2880" i="1" a="1"/>
  <c r="AD2880" i="1" s="1"/>
  <c r="AD2909" i="1" a="1"/>
  <c r="AD2909" i="1" s="1"/>
  <c r="AD2939" i="1" a="1"/>
  <c r="AD2939" i="1" s="1"/>
  <c r="AD2966" i="1" a="1"/>
  <c r="AD2966" i="1" s="1"/>
  <c r="AD2985" i="1" a="1"/>
  <c r="AD2985" i="1" s="1"/>
  <c r="AD2997" i="1" a="1"/>
  <c r="AD2997" i="1" s="1"/>
  <c r="AD3009" i="1" a="1"/>
  <c r="AD3009" i="1" s="1"/>
  <c r="AD3021" i="1" a="1"/>
  <c r="AD3021" i="1" s="1"/>
  <c r="AD3033" i="1" a="1"/>
  <c r="AD3033" i="1" s="1"/>
  <c r="AD3045" i="1" a="1"/>
  <c r="AD3045" i="1" s="1"/>
  <c r="AD3057" i="1" a="1"/>
  <c r="AD3057" i="1" s="1"/>
  <c r="AD3069" i="1" a="1"/>
  <c r="AD3069" i="1" s="1"/>
  <c r="AD3081" i="1" a="1"/>
  <c r="AD3081" i="1" s="1"/>
  <c r="AD3093" i="1" a="1"/>
  <c r="AD3093" i="1" s="1"/>
  <c r="AD3105" i="1" a="1"/>
  <c r="AD3105" i="1" s="1"/>
  <c r="AD3117" i="1" a="1"/>
  <c r="AD3117" i="1" s="1"/>
  <c r="AD3129" i="1" a="1"/>
  <c r="AD3129" i="1" s="1"/>
  <c r="AD3141" i="1" a="1"/>
  <c r="AD3141" i="1" s="1"/>
  <c r="AD3153" i="1" a="1"/>
  <c r="AD3153" i="1" s="1"/>
  <c r="AD3165" i="1" a="1"/>
  <c r="AD3165" i="1" s="1"/>
  <c r="AD3177" i="1" a="1"/>
  <c r="AD3177" i="1" s="1"/>
  <c r="AD723" i="1" a="1"/>
  <c r="AD723" i="1" s="1"/>
  <c r="AD1142" i="1" a="1"/>
  <c r="AD1142" i="1" s="1"/>
  <c r="AD1286" i="1" a="1"/>
  <c r="AD1286" i="1" s="1"/>
  <c r="AD1430" i="1" a="1"/>
  <c r="AD1430" i="1" s="1"/>
  <c r="AD1574" i="1" a="1"/>
  <c r="AD1574" i="1" s="1"/>
  <c r="AD1644" i="1" a="1"/>
  <c r="AD1644" i="1" s="1"/>
  <c r="AD1673" i="1" a="1"/>
  <c r="AD1673" i="1" s="1"/>
  <c r="AD1703" i="1" a="1"/>
  <c r="AD1703" i="1" s="1"/>
  <c r="AD1730" i="1" a="1"/>
  <c r="AD1730" i="1" s="1"/>
  <c r="AD1758" i="1" a="1"/>
  <c r="AD1758" i="1" s="1"/>
  <c r="AD1788" i="1" a="1"/>
  <c r="AD1788" i="1" s="1"/>
  <c r="AD1817" i="1" a="1"/>
  <c r="AD1817" i="1" s="1"/>
  <c r="AD1847" i="1" a="1"/>
  <c r="AD1847" i="1" s="1"/>
  <c r="AD1874" i="1" a="1"/>
  <c r="AD1874" i="1" s="1"/>
  <c r="AD1902" i="1" a="1"/>
  <c r="AD1902" i="1" s="1"/>
  <c r="AD1932" i="1" a="1"/>
  <c r="AD1932" i="1" s="1"/>
  <c r="AD1961" i="1" a="1"/>
  <c r="AD1961" i="1" s="1"/>
  <c r="AD1991" i="1" a="1"/>
  <c r="AD1991" i="1" s="1"/>
  <c r="AD2018" i="1" a="1"/>
  <c r="AD2018" i="1" s="1"/>
  <c r="AD2046" i="1" a="1"/>
  <c r="AD2046" i="1" s="1"/>
  <c r="AD2076" i="1" a="1"/>
  <c r="AD2076" i="1" s="1"/>
  <c r="AD2105" i="1" a="1"/>
  <c r="AD2105" i="1" s="1"/>
  <c r="AD2135" i="1" a="1"/>
  <c r="AD2135" i="1" s="1"/>
  <c r="AD2162" i="1" a="1"/>
  <c r="AD2162" i="1" s="1"/>
  <c r="AD2190" i="1" a="1"/>
  <c r="AD2190" i="1" s="1"/>
  <c r="AD2220" i="1" a="1"/>
  <c r="AD2220" i="1" s="1"/>
  <c r="AD2249" i="1" a="1"/>
  <c r="AD2249" i="1" s="1"/>
  <c r="AD2279" i="1" a="1"/>
  <c r="AD2279" i="1" s="1"/>
  <c r="AD2306" i="1" a="1"/>
  <c r="AD2306" i="1" s="1"/>
  <c r="AD2334" i="1" a="1"/>
  <c r="AD2334" i="1" s="1"/>
  <c r="AD2364" i="1" a="1"/>
  <c r="AD2364" i="1" s="1"/>
  <c r="AD2393" i="1" a="1"/>
  <c r="AD2393" i="1" s="1"/>
  <c r="AD2423" i="1" a="1"/>
  <c r="AD2423" i="1" s="1"/>
  <c r="AD2450" i="1" a="1"/>
  <c r="AD2450" i="1" s="1"/>
  <c r="AD2478" i="1" a="1"/>
  <c r="AD2478" i="1" s="1"/>
  <c r="AD2508" i="1" a="1"/>
  <c r="AD2508" i="1" s="1"/>
  <c r="AD2537" i="1" a="1"/>
  <c r="AD2537" i="1" s="1"/>
  <c r="AD2567" i="1" a="1"/>
  <c r="AD2567" i="1" s="1"/>
  <c r="AD2594" i="1" a="1"/>
  <c r="AD2594" i="1" s="1"/>
  <c r="AD2622" i="1" a="1"/>
  <c r="AD2622" i="1" s="1"/>
  <c r="AD2652" i="1" a="1"/>
  <c r="AD2652" i="1" s="1"/>
  <c r="AD2681" i="1" a="1"/>
  <c r="AD2681" i="1" s="1"/>
  <c r="AD2711" i="1" a="1"/>
  <c r="AD2711" i="1" s="1"/>
  <c r="AD2738" i="1" a="1"/>
  <c r="AD2738" i="1" s="1"/>
  <c r="AD2766" i="1" a="1"/>
  <c r="AD2766" i="1" s="1"/>
  <c r="AD2796" i="1" a="1"/>
  <c r="AD2796" i="1" s="1"/>
  <c r="AD2825" i="1" a="1"/>
  <c r="AD2825" i="1" s="1"/>
  <c r="AD2855" i="1" a="1"/>
  <c r="AD2855" i="1" s="1"/>
  <c r="AD2882" i="1" a="1"/>
  <c r="AD2882" i="1" s="1"/>
  <c r="AD2910" i="1" a="1"/>
  <c r="AD2910" i="1" s="1"/>
  <c r="AD2940" i="1" a="1"/>
  <c r="AD2940" i="1" s="1"/>
  <c r="AD2969" i="1" a="1"/>
  <c r="AD2969" i="1" s="1"/>
  <c r="AD2986" i="1" a="1"/>
  <c r="AD2986" i="1" s="1"/>
  <c r="AD2998" i="1" a="1"/>
  <c r="AD2998" i="1" s="1"/>
  <c r="AD3010" i="1" a="1"/>
  <c r="AD3010" i="1" s="1"/>
  <c r="AD3022" i="1" a="1"/>
  <c r="AD3022" i="1" s="1"/>
  <c r="AD3034" i="1" a="1"/>
  <c r="AD3034" i="1" s="1"/>
  <c r="AD3046" i="1" a="1"/>
  <c r="AD3046" i="1" s="1"/>
  <c r="AD3058" i="1" a="1"/>
  <c r="AD3058" i="1" s="1"/>
  <c r="AD3070" i="1" a="1"/>
  <c r="AD3070" i="1" s="1"/>
  <c r="AD3082" i="1" a="1"/>
  <c r="AD3082" i="1" s="1"/>
  <c r="AD3094" i="1" a="1"/>
  <c r="AD3094" i="1" s="1"/>
  <c r="AD3106" i="1" a="1"/>
  <c r="AD3106" i="1" s="1"/>
  <c r="AD3118" i="1" a="1"/>
  <c r="AD3118" i="1" s="1"/>
  <c r="AD3130" i="1" a="1"/>
  <c r="AD3130" i="1" s="1"/>
  <c r="AD3142" i="1" a="1"/>
  <c r="AD3142" i="1" s="1"/>
  <c r="AD3154" i="1" a="1"/>
  <c r="AD3154" i="1" s="1"/>
  <c r="AD3166" i="1" a="1"/>
  <c r="AD3166" i="1" s="1"/>
  <c r="AD3178" i="1" a="1"/>
  <c r="AD3178" i="1" s="1"/>
  <c r="AD867" i="1" a="1"/>
  <c r="AD867" i="1" s="1"/>
  <c r="AD1154" i="1" a="1"/>
  <c r="AD1154" i="1" s="1"/>
  <c r="AD1298" i="1" a="1"/>
  <c r="AD1298" i="1" s="1"/>
  <c r="AD1442" i="1" a="1"/>
  <c r="AD1442" i="1" s="1"/>
  <c r="AD1586" i="1" a="1"/>
  <c r="AD1586" i="1" s="1"/>
  <c r="AD1646" i="1" a="1"/>
  <c r="AD1646" i="1" s="1"/>
  <c r="AD1674" i="1" a="1"/>
  <c r="AD1674" i="1" s="1"/>
  <c r="AD1704" i="1" a="1"/>
  <c r="AD1704" i="1" s="1"/>
  <c r="AD1733" i="1" a="1"/>
  <c r="AD1733" i="1" s="1"/>
  <c r="AD1763" i="1" a="1"/>
  <c r="AD1763" i="1" s="1"/>
  <c r="AD1790" i="1" a="1"/>
  <c r="AD1790" i="1" s="1"/>
  <c r="AD1818" i="1" a="1"/>
  <c r="AD1818" i="1" s="1"/>
  <c r="AD1848" i="1" a="1"/>
  <c r="AD1848" i="1" s="1"/>
  <c r="AD1877" i="1" a="1"/>
  <c r="AD1877" i="1" s="1"/>
  <c r="AD1907" i="1" a="1"/>
  <c r="AD1907" i="1" s="1"/>
  <c r="AD1934" i="1" a="1"/>
  <c r="AD1934" i="1" s="1"/>
  <c r="AD1962" i="1" a="1"/>
  <c r="AD1962" i="1" s="1"/>
  <c r="AD1992" i="1" a="1"/>
  <c r="AD1992" i="1" s="1"/>
  <c r="AD2021" i="1" a="1"/>
  <c r="AD2021" i="1" s="1"/>
  <c r="AD2051" i="1" a="1"/>
  <c r="AD2051" i="1" s="1"/>
  <c r="AD2078" i="1" a="1"/>
  <c r="AD2078" i="1" s="1"/>
  <c r="AD2106" i="1" a="1"/>
  <c r="AD2106" i="1" s="1"/>
  <c r="AD2136" i="1" a="1"/>
  <c r="AD2136" i="1" s="1"/>
  <c r="AD2165" i="1" a="1"/>
  <c r="AD2165" i="1" s="1"/>
  <c r="AD2195" i="1" a="1"/>
  <c r="AD2195" i="1" s="1"/>
  <c r="AD2222" i="1" a="1"/>
  <c r="AD2222" i="1" s="1"/>
  <c r="AD2250" i="1" a="1"/>
  <c r="AD2250" i="1" s="1"/>
  <c r="AD2280" i="1" a="1"/>
  <c r="AD2280" i="1" s="1"/>
  <c r="AD2309" i="1" a="1"/>
  <c r="AD2309" i="1" s="1"/>
  <c r="AD2339" i="1" a="1"/>
  <c r="AD2339" i="1" s="1"/>
  <c r="AD2366" i="1" a="1"/>
  <c r="AD2366" i="1" s="1"/>
  <c r="AD2394" i="1" a="1"/>
  <c r="AD2394" i="1" s="1"/>
  <c r="AD2424" i="1" a="1"/>
  <c r="AD2424" i="1" s="1"/>
  <c r="AD2453" i="1" a="1"/>
  <c r="AD2453" i="1" s="1"/>
  <c r="AD2483" i="1" a="1"/>
  <c r="AD2483" i="1" s="1"/>
  <c r="AD2510" i="1" a="1"/>
  <c r="AD2510" i="1" s="1"/>
  <c r="AD2538" i="1" a="1"/>
  <c r="AD2538" i="1" s="1"/>
  <c r="AD2568" i="1" a="1"/>
  <c r="AD2568" i="1" s="1"/>
  <c r="AD2597" i="1" a="1"/>
  <c r="AD2597" i="1" s="1"/>
  <c r="AD2627" i="1" a="1"/>
  <c r="AD2627" i="1" s="1"/>
  <c r="AD2654" i="1" a="1"/>
  <c r="AD2654" i="1" s="1"/>
  <c r="AD2682" i="1" a="1"/>
  <c r="AD2682" i="1" s="1"/>
  <c r="AD2712" i="1" a="1"/>
  <c r="AD2712" i="1" s="1"/>
  <c r="AD2741" i="1" a="1"/>
  <c r="AD2741" i="1" s="1"/>
  <c r="AD2771" i="1" a="1"/>
  <c r="AD2771" i="1" s="1"/>
  <c r="AD2798" i="1" a="1"/>
  <c r="AD2798" i="1" s="1"/>
  <c r="AD2826" i="1" a="1"/>
  <c r="AD2826" i="1" s="1"/>
  <c r="AD2856" i="1" a="1"/>
  <c r="AD2856" i="1" s="1"/>
  <c r="AD2885" i="1" a="1"/>
  <c r="AD2885" i="1" s="1"/>
  <c r="AD2915" i="1" a="1"/>
  <c r="AD2915" i="1" s="1"/>
  <c r="AD2942" i="1" a="1"/>
  <c r="AD2942" i="1" s="1"/>
  <c r="AD2970" i="1" a="1"/>
  <c r="AD2970" i="1" s="1"/>
  <c r="AD2987" i="1" a="1"/>
  <c r="AD2987" i="1" s="1"/>
  <c r="AD2999" i="1" a="1"/>
  <c r="AD2999" i="1" s="1"/>
  <c r="AD3011" i="1" a="1"/>
  <c r="AD3011" i="1" s="1"/>
  <c r="AD3023" i="1" a="1"/>
  <c r="AD3023" i="1" s="1"/>
  <c r="AD3035" i="1" a="1"/>
  <c r="AD3035" i="1" s="1"/>
  <c r="AD3047" i="1" a="1"/>
  <c r="AD3047" i="1" s="1"/>
  <c r="AD3059" i="1" a="1"/>
  <c r="AD3059" i="1" s="1"/>
  <c r="AD3071" i="1" a="1"/>
  <c r="AD3071" i="1" s="1"/>
  <c r="AD3083" i="1" a="1"/>
  <c r="AD3083" i="1" s="1"/>
  <c r="AD3095" i="1" a="1"/>
  <c r="AD3095" i="1" s="1"/>
  <c r="AD3107" i="1" a="1"/>
  <c r="AD3107" i="1" s="1"/>
  <c r="AD3119" i="1" a="1"/>
  <c r="AD3119" i="1" s="1"/>
  <c r="AD3131" i="1" a="1"/>
  <c r="AD3131" i="1" s="1"/>
  <c r="AD3143" i="1" a="1"/>
  <c r="AD3143" i="1" s="1"/>
  <c r="AD3155" i="1" a="1"/>
  <c r="AD3155" i="1" s="1"/>
  <c r="AD3167" i="1" a="1"/>
  <c r="AD3167" i="1" s="1"/>
  <c r="AD3179" i="1" a="1"/>
  <c r="AD3179" i="1" s="1"/>
  <c r="AD1011" i="1" a="1"/>
  <c r="AD1011" i="1" s="1"/>
  <c r="AD1166" i="1" a="1"/>
  <c r="AD1166" i="1" s="1"/>
  <c r="AD1310" i="1" a="1"/>
  <c r="AD1310" i="1" s="1"/>
  <c r="AD1454" i="1" a="1"/>
  <c r="AD1454" i="1" s="1"/>
  <c r="AD1598" i="1" a="1"/>
  <c r="AD1598" i="1" s="1"/>
  <c r="AD1649" i="1" a="1"/>
  <c r="AD1649" i="1" s="1"/>
  <c r="AD1679" i="1" a="1"/>
  <c r="AD1679" i="1" s="1"/>
  <c r="AD1706" i="1" a="1"/>
  <c r="AD1706" i="1" s="1"/>
  <c r="AD1734" i="1" a="1"/>
  <c r="AD1734" i="1" s="1"/>
  <c r="AD1764" i="1" a="1"/>
  <c r="AD1764" i="1" s="1"/>
  <c r="AD1793" i="1" a="1"/>
  <c r="AD1793" i="1" s="1"/>
  <c r="AD1823" i="1" a="1"/>
  <c r="AD1823" i="1" s="1"/>
  <c r="AD1850" i="1" a="1"/>
  <c r="AD1850" i="1" s="1"/>
  <c r="AD1878" i="1" a="1"/>
  <c r="AD1878" i="1" s="1"/>
  <c r="AD1908" i="1" a="1"/>
  <c r="AD1908" i="1" s="1"/>
  <c r="AD1937" i="1" a="1"/>
  <c r="AD1937" i="1" s="1"/>
  <c r="AD1967" i="1" a="1"/>
  <c r="AD1967" i="1" s="1"/>
  <c r="AD1994" i="1" a="1"/>
  <c r="AD1994" i="1" s="1"/>
  <c r="AD2022" i="1" a="1"/>
  <c r="AD2022" i="1" s="1"/>
  <c r="AD2052" i="1" a="1"/>
  <c r="AD2052" i="1" s="1"/>
  <c r="AD2081" i="1" a="1"/>
  <c r="AD2081" i="1" s="1"/>
  <c r="AD2111" i="1" a="1"/>
  <c r="AD2111" i="1" s="1"/>
  <c r="AD2138" i="1" a="1"/>
  <c r="AD2138" i="1" s="1"/>
  <c r="AD2166" i="1" a="1"/>
  <c r="AD2166" i="1" s="1"/>
  <c r="AD2196" i="1" a="1"/>
  <c r="AD2196" i="1" s="1"/>
  <c r="AD2225" i="1" a="1"/>
  <c r="AD2225" i="1" s="1"/>
  <c r="AD2255" i="1" a="1"/>
  <c r="AD2255" i="1" s="1"/>
  <c r="AD2282" i="1" a="1"/>
  <c r="AD2282" i="1" s="1"/>
  <c r="AD2310" i="1" a="1"/>
  <c r="AD2310" i="1" s="1"/>
  <c r="AD2340" i="1" a="1"/>
  <c r="AD2340" i="1" s="1"/>
  <c r="AD2369" i="1" a="1"/>
  <c r="AD2369" i="1" s="1"/>
  <c r="AD2399" i="1" a="1"/>
  <c r="AD2399" i="1" s="1"/>
  <c r="AD2426" i="1" a="1"/>
  <c r="AD2426" i="1" s="1"/>
  <c r="AD2454" i="1" a="1"/>
  <c r="AD2454" i="1" s="1"/>
  <c r="AD2484" i="1" a="1"/>
  <c r="AD2484" i="1" s="1"/>
  <c r="AD2513" i="1" a="1"/>
  <c r="AD2513" i="1" s="1"/>
  <c r="AD2543" i="1" a="1"/>
  <c r="AD2543" i="1" s="1"/>
  <c r="AD2570" i="1" a="1"/>
  <c r="AD2570" i="1" s="1"/>
  <c r="AD2598" i="1" a="1"/>
  <c r="AD2598" i="1" s="1"/>
  <c r="AD2628" i="1" a="1"/>
  <c r="AD2628" i="1" s="1"/>
  <c r="AD2657" i="1" a="1"/>
  <c r="AD2657" i="1" s="1"/>
  <c r="AD2687" i="1" a="1"/>
  <c r="AD2687" i="1" s="1"/>
  <c r="AD2714" i="1" a="1"/>
  <c r="AD2714" i="1" s="1"/>
  <c r="AD2742" i="1" a="1"/>
  <c r="AD2742" i="1" s="1"/>
  <c r="AD2772" i="1" a="1"/>
  <c r="AD2772" i="1" s="1"/>
  <c r="AD2801" i="1" a="1"/>
  <c r="AD2801" i="1" s="1"/>
  <c r="AD2831" i="1" a="1"/>
  <c r="AD2831" i="1" s="1"/>
  <c r="AD2858" i="1" a="1"/>
  <c r="AD2858" i="1" s="1"/>
  <c r="AD2886" i="1" a="1"/>
  <c r="AD2886" i="1" s="1"/>
  <c r="AD2916" i="1" a="1"/>
  <c r="AD2916" i="1" s="1"/>
  <c r="AD2945" i="1" a="1"/>
  <c r="AD2945" i="1" s="1"/>
  <c r="AD2975" i="1" a="1"/>
  <c r="AD2975" i="1" s="1"/>
  <c r="AD2988" i="1" a="1"/>
  <c r="AD2988" i="1" s="1"/>
  <c r="AD3000" i="1" a="1"/>
  <c r="AD3000" i="1" s="1"/>
  <c r="AD3012" i="1" a="1"/>
  <c r="AD3012" i="1" s="1"/>
  <c r="AD3024" i="1" a="1"/>
  <c r="AD3024" i="1" s="1"/>
  <c r="AD3036" i="1" a="1"/>
  <c r="AD3036" i="1" s="1"/>
  <c r="AD3048" i="1" a="1"/>
  <c r="AD3048" i="1" s="1"/>
  <c r="AD3060" i="1" a="1"/>
  <c r="AD3060" i="1" s="1"/>
  <c r="AD3072" i="1" a="1"/>
  <c r="AD3072" i="1" s="1"/>
  <c r="AD3084" i="1" a="1"/>
  <c r="AD3084" i="1" s="1"/>
  <c r="AD3096" i="1" a="1"/>
  <c r="AD3096" i="1" s="1"/>
  <c r="AD3108" i="1" a="1"/>
  <c r="AD3108" i="1" s="1"/>
  <c r="AD3120" i="1" a="1"/>
  <c r="AD3120" i="1" s="1"/>
  <c r="AD3132" i="1" a="1"/>
  <c r="AD3132" i="1" s="1"/>
  <c r="AD3144" i="1" a="1"/>
  <c r="AD3144" i="1" s="1"/>
  <c r="AD3156" i="1" a="1"/>
  <c r="AD3156" i="1" s="1"/>
  <c r="AD3168" i="1" a="1"/>
  <c r="AD3168" i="1" s="1"/>
  <c r="AD3180" i="1" a="1"/>
  <c r="AD3180" i="1" s="1"/>
  <c r="AD1034" i="1" a="1"/>
  <c r="AD1034" i="1" s="1"/>
  <c r="AD1178" i="1" a="1"/>
  <c r="AD1178" i="1" s="1"/>
  <c r="AD1322" i="1" a="1"/>
  <c r="AD1322" i="1" s="1"/>
  <c r="AD1466" i="1" a="1"/>
  <c r="AD1466" i="1" s="1"/>
  <c r="AD1610" i="1" a="1"/>
  <c r="AD1610" i="1" s="1"/>
  <c r="AD1650" i="1" a="1"/>
  <c r="AD1650" i="1" s="1"/>
  <c r="AD1680" i="1" a="1"/>
  <c r="AD1680" i="1" s="1"/>
  <c r="AD1709" i="1" a="1"/>
  <c r="AD1709" i="1" s="1"/>
  <c r="AD1739" i="1" a="1"/>
  <c r="AD1739" i="1" s="1"/>
  <c r="AD1766" i="1" a="1"/>
  <c r="AD1766" i="1" s="1"/>
  <c r="AD1794" i="1" a="1"/>
  <c r="AD1794" i="1" s="1"/>
  <c r="AD1824" i="1" a="1"/>
  <c r="AD1824" i="1" s="1"/>
  <c r="AD1853" i="1" a="1"/>
  <c r="AD1853" i="1" s="1"/>
  <c r="AD1883" i="1" a="1"/>
  <c r="AD1883" i="1" s="1"/>
  <c r="AD1910" i="1" a="1"/>
  <c r="AD1910" i="1" s="1"/>
  <c r="AD1938" i="1" a="1"/>
  <c r="AD1938" i="1" s="1"/>
  <c r="AD1968" i="1" a="1"/>
  <c r="AD1968" i="1" s="1"/>
  <c r="AD1997" i="1" a="1"/>
  <c r="AD1997" i="1" s="1"/>
  <c r="AD2027" i="1" a="1"/>
  <c r="AD2027" i="1" s="1"/>
  <c r="AD2054" i="1" a="1"/>
  <c r="AD2054" i="1" s="1"/>
  <c r="AD2082" i="1" a="1"/>
  <c r="AD2082" i="1" s="1"/>
  <c r="AD2112" i="1" a="1"/>
  <c r="AD2112" i="1" s="1"/>
  <c r="AD2141" i="1" a="1"/>
  <c r="AD2141" i="1" s="1"/>
  <c r="AD2171" i="1" a="1"/>
  <c r="AD2171" i="1" s="1"/>
  <c r="AD2198" i="1" a="1"/>
  <c r="AD2198" i="1" s="1"/>
  <c r="AD2226" i="1" a="1"/>
  <c r="AD2226" i="1" s="1"/>
  <c r="AD2256" i="1" a="1"/>
  <c r="AD2256" i="1" s="1"/>
  <c r="AD2285" i="1" a="1"/>
  <c r="AD2285" i="1" s="1"/>
  <c r="AD2315" i="1" a="1"/>
  <c r="AD2315" i="1" s="1"/>
  <c r="AD2342" i="1" a="1"/>
  <c r="AD2342" i="1" s="1"/>
  <c r="AD2370" i="1" a="1"/>
  <c r="AD2370" i="1" s="1"/>
  <c r="AD2400" i="1" a="1"/>
  <c r="AD2400" i="1" s="1"/>
  <c r="AD2429" i="1" a="1"/>
  <c r="AD2429" i="1" s="1"/>
  <c r="AD2459" i="1" a="1"/>
  <c r="AD2459" i="1" s="1"/>
  <c r="AD2486" i="1" a="1"/>
  <c r="AD2486" i="1" s="1"/>
  <c r="AD2514" i="1" a="1"/>
  <c r="AD2514" i="1" s="1"/>
  <c r="AD2544" i="1" a="1"/>
  <c r="AD2544" i="1" s="1"/>
  <c r="AD2573" i="1" a="1"/>
  <c r="AD2573" i="1" s="1"/>
  <c r="AD2603" i="1" a="1"/>
  <c r="AD2603" i="1" s="1"/>
  <c r="AD2630" i="1" a="1"/>
  <c r="AD2630" i="1" s="1"/>
  <c r="AD2658" i="1" a="1"/>
  <c r="AD2658" i="1" s="1"/>
  <c r="AD2688" i="1" a="1"/>
  <c r="AD2688" i="1" s="1"/>
  <c r="AD2717" i="1" a="1"/>
  <c r="AD2717" i="1" s="1"/>
  <c r="AD2747" i="1" a="1"/>
  <c r="AD2747" i="1" s="1"/>
  <c r="AD2774" i="1" a="1"/>
  <c r="AD2774" i="1" s="1"/>
  <c r="AD2802" i="1" a="1"/>
  <c r="AD2802" i="1" s="1"/>
  <c r="AD2832" i="1" a="1"/>
  <c r="AD2832" i="1" s="1"/>
  <c r="AD2861" i="1" a="1"/>
  <c r="AD2861" i="1" s="1"/>
  <c r="AD2891" i="1" a="1"/>
  <c r="AD2891" i="1" s="1"/>
  <c r="AD2918" i="1" a="1"/>
  <c r="AD2918" i="1" s="1"/>
  <c r="AD2946" i="1" a="1"/>
  <c r="AD2946" i="1" s="1"/>
  <c r="AD2976" i="1" a="1"/>
  <c r="AD2976" i="1" s="1"/>
  <c r="AD2989" i="1" a="1"/>
  <c r="AD2989" i="1" s="1"/>
  <c r="AD3001" i="1" a="1"/>
  <c r="AD3001" i="1" s="1"/>
  <c r="AD3013" i="1" a="1"/>
  <c r="AD3013" i="1" s="1"/>
  <c r="AD3025" i="1" a="1"/>
  <c r="AD3025" i="1" s="1"/>
  <c r="AD3037" i="1" a="1"/>
  <c r="AD3037" i="1" s="1"/>
  <c r="AD3049" i="1" a="1"/>
  <c r="AD3049" i="1" s="1"/>
  <c r="AD3061" i="1" a="1"/>
  <c r="AD3061" i="1" s="1"/>
  <c r="AD3073" i="1" a="1"/>
  <c r="AD3073" i="1" s="1"/>
  <c r="AD3085" i="1" a="1"/>
  <c r="AD3085" i="1" s="1"/>
  <c r="AD3097" i="1" a="1"/>
  <c r="AD3097" i="1" s="1"/>
  <c r="AD3109" i="1" a="1"/>
  <c r="AD3109" i="1" s="1"/>
  <c r="AD3121" i="1" a="1"/>
  <c r="AD3121" i="1" s="1"/>
  <c r="AD3133" i="1" a="1"/>
  <c r="AD3133" i="1" s="1"/>
  <c r="AD3145" i="1" a="1"/>
  <c r="AD3145" i="1" s="1"/>
  <c r="AD3157" i="1" a="1"/>
  <c r="AD3157" i="1" s="1"/>
  <c r="AD3169" i="1" a="1"/>
  <c r="AD3169" i="1" s="1"/>
  <c r="AD3181" i="1" a="1"/>
  <c r="AD3181" i="1" s="1"/>
  <c r="AD1046" i="1" a="1"/>
  <c r="AD1046" i="1" s="1"/>
  <c r="AD1190" i="1" a="1"/>
  <c r="AD1190" i="1" s="1"/>
  <c r="AD1334" i="1" a="1"/>
  <c r="AD1334" i="1" s="1"/>
  <c r="AD1478" i="1" a="1"/>
  <c r="AD1478" i="1" s="1"/>
  <c r="AD1622" i="1" a="1"/>
  <c r="AD1622" i="1" s="1"/>
  <c r="AD1655" i="1" a="1"/>
  <c r="AD1655" i="1" s="1"/>
  <c r="AD1682" i="1" a="1"/>
  <c r="AD1682" i="1" s="1"/>
  <c r="AD1710" i="1" a="1"/>
  <c r="AD1710" i="1" s="1"/>
  <c r="AD1740" i="1" a="1"/>
  <c r="AD1740" i="1" s="1"/>
  <c r="AD1769" i="1" a="1"/>
  <c r="AD1769" i="1" s="1"/>
  <c r="AD1799" i="1" a="1"/>
  <c r="AD1799" i="1" s="1"/>
  <c r="AD1826" i="1" a="1"/>
  <c r="AD1826" i="1" s="1"/>
  <c r="AD1854" i="1" a="1"/>
  <c r="AD1854" i="1" s="1"/>
  <c r="AD1884" i="1" a="1"/>
  <c r="AD1884" i="1" s="1"/>
  <c r="AD1913" i="1" a="1"/>
  <c r="AD1913" i="1" s="1"/>
  <c r="AD1943" i="1" a="1"/>
  <c r="AD1943" i="1" s="1"/>
  <c r="AD1970" i="1" a="1"/>
  <c r="AD1970" i="1" s="1"/>
  <c r="AD1998" i="1" a="1"/>
  <c r="AD1998" i="1" s="1"/>
  <c r="AD2028" i="1" a="1"/>
  <c r="AD2028" i="1" s="1"/>
  <c r="AD2057" i="1" a="1"/>
  <c r="AD2057" i="1" s="1"/>
  <c r="AD2087" i="1" a="1"/>
  <c r="AD2087" i="1" s="1"/>
  <c r="AD2114" i="1" a="1"/>
  <c r="AD2114" i="1" s="1"/>
  <c r="AD2142" i="1" a="1"/>
  <c r="AD2142" i="1" s="1"/>
  <c r="AD2172" i="1" a="1"/>
  <c r="AD2172" i="1" s="1"/>
  <c r="AD2201" i="1" a="1"/>
  <c r="AD2201" i="1" s="1"/>
  <c r="AD2231" i="1" a="1"/>
  <c r="AD2231" i="1" s="1"/>
  <c r="AD2258" i="1" a="1"/>
  <c r="AD2258" i="1" s="1"/>
  <c r="AD2286" i="1" a="1"/>
  <c r="AD2286" i="1" s="1"/>
  <c r="AD2316" i="1" a="1"/>
  <c r="AD2316" i="1" s="1"/>
  <c r="AD2345" i="1" a="1"/>
  <c r="AD2345" i="1" s="1"/>
  <c r="AD2375" i="1" a="1"/>
  <c r="AD2375" i="1" s="1"/>
  <c r="AD2402" i="1" a="1"/>
  <c r="AD2402" i="1" s="1"/>
  <c r="AD2430" i="1" a="1"/>
  <c r="AD2430" i="1" s="1"/>
  <c r="AD2460" i="1" a="1"/>
  <c r="AD2460" i="1" s="1"/>
  <c r="AD2489" i="1" a="1"/>
  <c r="AD2489" i="1" s="1"/>
  <c r="AD2519" i="1" a="1"/>
  <c r="AD2519" i="1" s="1"/>
  <c r="AD2546" i="1" a="1"/>
  <c r="AD2546" i="1" s="1"/>
  <c r="AD2574" i="1" a="1"/>
  <c r="AD2574" i="1" s="1"/>
  <c r="AD2604" i="1" a="1"/>
  <c r="AD2604" i="1" s="1"/>
  <c r="AD2633" i="1" a="1"/>
  <c r="AD2633" i="1" s="1"/>
  <c r="AD2663" i="1" a="1"/>
  <c r="AD2663" i="1" s="1"/>
  <c r="AD2690" i="1" a="1"/>
  <c r="AD2690" i="1" s="1"/>
  <c r="AD2718" i="1" a="1"/>
  <c r="AD2718" i="1" s="1"/>
  <c r="AD2748" i="1" a="1"/>
  <c r="AD2748" i="1" s="1"/>
  <c r="AD2777" i="1" a="1"/>
  <c r="AD2777" i="1" s="1"/>
  <c r="AD2807" i="1" a="1"/>
  <c r="AD2807" i="1" s="1"/>
  <c r="AD2834" i="1" a="1"/>
  <c r="AD2834" i="1" s="1"/>
  <c r="AD2862" i="1" a="1"/>
  <c r="AD2862" i="1" s="1"/>
  <c r="AD2892" i="1" a="1"/>
  <c r="AD2892" i="1" s="1"/>
  <c r="AD2921" i="1" a="1"/>
  <c r="AD2921" i="1" s="1"/>
  <c r="AD2951" i="1" a="1"/>
  <c r="AD2951" i="1" s="1"/>
  <c r="AD2978" i="1" a="1"/>
  <c r="AD2978" i="1" s="1"/>
  <c r="AD2990" i="1" a="1"/>
  <c r="AD2990" i="1" s="1"/>
  <c r="AD3002" i="1" a="1"/>
  <c r="AD3002" i="1" s="1"/>
  <c r="AD3014" i="1" a="1"/>
  <c r="AD3014" i="1" s="1"/>
  <c r="AD3026" i="1" a="1"/>
  <c r="AD3026" i="1" s="1"/>
  <c r="AD3038" i="1" a="1"/>
  <c r="AD3038" i="1" s="1"/>
  <c r="AD3050" i="1" a="1"/>
  <c r="AD3050" i="1" s="1"/>
  <c r="AD3062" i="1" a="1"/>
  <c r="AD3062" i="1" s="1"/>
  <c r="AD3074" i="1" a="1"/>
  <c r="AD3074" i="1" s="1"/>
  <c r="AD3086" i="1" a="1"/>
  <c r="AD3086" i="1" s="1"/>
  <c r="AD3098" i="1" a="1"/>
  <c r="AD3098" i="1" s="1"/>
  <c r="AD3110" i="1" a="1"/>
  <c r="AD3110" i="1" s="1"/>
  <c r="AD3122" i="1" a="1"/>
  <c r="AD3122" i="1" s="1"/>
  <c r="AD3134" i="1" a="1"/>
  <c r="AD3134" i="1" s="1"/>
  <c r="AD3146" i="1" a="1"/>
  <c r="AD3146" i="1" s="1"/>
  <c r="AD3158" i="1" a="1"/>
  <c r="AD3158" i="1" s="1"/>
  <c r="AD3170" i="1" a="1"/>
  <c r="AD3170" i="1" s="1"/>
  <c r="AD1058" i="1" a="1"/>
  <c r="AD1058" i="1" s="1"/>
  <c r="AD1202" i="1" a="1"/>
  <c r="AD1202" i="1" s="1"/>
  <c r="AD1346" i="1" a="1"/>
  <c r="AD1346" i="1" s="1"/>
  <c r="AD1490" i="1" a="1"/>
  <c r="AD1490" i="1" s="1"/>
  <c r="AD1626" i="1" a="1"/>
  <c r="AD1626" i="1" s="1"/>
  <c r="AD1656" i="1" a="1"/>
  <c r="AD1656" i="1" s="1"/>
  <c r="AD1685" i="1" a="1"/>
  <c r="AD1685" i="1" s="1"/>
  <c r="AD1715" i="1" a="1"/>
  <c r="AD1715" i="1" s="1"/>
  <c r="AD1742" i="1" a="1"/>
  <c r="AD1742" i="1" s="1"/>
  <c r="AD1770" i="1" a="1"/>
  <c r="AD1770" i="1" s="1"/>
  <c r="AD1800" i="1" a="1"/>
  <c r="AD1800" i="1" s="1"/>
  <c r="AD1829" i="1" a="1"/>
  <c r="AD1829" i="1" s="1"/>
  <c r="AD1859" i="1" a="1"/>
  <c r="AD1859" i="1" s="1"/>
  <c r="AD1886" i="1" a="1"/>
  <c r="AD1886" i="1" s="1"/>
  <c r="AD1914" i="1" a="1"/>
  <c r="AD1914" i="1" s="1"/>
  <c r="AD1944" i="1" a="1"/>
  <c r="AD1944" i="1" s="1"/>
  <c r="AD1973" i="1" a="1"/>
  <c r="AD1973" i="1" s="1"/>
  <c r="AD2003" i="1" a="1"/>
  <c r="AD2003" i="1" s="1"/>
  <c r="AD2030" i="1" a="1"/>
  <c r="AD2030" i="1" s="1"/>
  <c r="AD2058" i="1" a="1"/>
  <c r="AD2058" i="1" s="1"/>
  <c r="AD2088" i="1" a="1"/>
  <c r="AD2088" i="1" s="1"/>
  <c r="AD2117" i="1" a="1"/>
  <c r="AD2117" i="1" s="1"/>
  <c r="AD2147" i="1" a="1"/>
  <c r="AD2147" i="1" s="1"/>
  <c r="AD2174" i="1" a="1"/>
  <c r="AD2174" i="1" s="1"/>
  <c r="AD2202" i="1" a="1"/>
  <c r="AD2202" i="1" s="1"/>
  <c r="AD2232" i="1" a="1"/>
  <c r="AD2232" i="1" s="1"/>
  <c r="AD2261" i="1" a="1"/>
  <c r="AD2261" i="1" s="1"/>
  <c r="AD2291" i="1" a="1"/>
  <c r="AD2291" i="1" s="1"/>
  <c r="AD2318" i="1" a="1"/>
  <c r="AD2318" i="1" s="1"/>
  <c r="AD2346" i="1" a="1"/>
  <c r="AD2346" i="1" s="1"/>
  <c r="AD2376" i="1" a="1"/>
  <c r="AD2376" i="1" s="1"/>
  <c r="AD2405" i="1" a="1"/>
  <c r="AD2405" i="1" s="1"/>
  <c r="AD2435" i="1" a="1"/>
  <c r="AD2435" i="1" s="1"/>
  <c r="AD2462" i="1" a="1"/>
  <c r="AD2462" i="1" s="1"/>
  <c r="AD2490" i="1" a="1"/>
  <c r="AD2490" i="1" s="1"/>
  <c r="AD2520" i="1" a="1"/>
  <c r="AD2520" i="1" s="1"/>
  <c r="AD2549" i="1" a="1"/>
  <c r="AD2549" i="1" s="1"/>
  <c r="AD2579" i="1" a="1"/>
  <c r="AD2579" i="1" s="1"/>
  <c r="AD2606" i="1" a="1"/>
  <c r="AD2606" i="1" s="1"/>
  <c r="AD2634" i="1" a="1"/>
  <c r="AD2634" i="1" s="1"/>
  <c r="AD2664" i="1" a="1"/>
  <c r="AD2664" i="1" s="1"/>
  <c r="AD2693" i="1" a="1"/>
  <c r="AD2693" i="1" s="1"/>
  <c r="AD2723" i="1" a="1"/>
  <c r="AD2723" i="1" s="1"/>
  <c r="AD2750" i="1" a="1"/>
  <c r="AD2750" i="1" s="1"/>
  <c r="AD2778" i="1" a="1"/>
  <c r="AD2778" i="1" s="1"/>
  <c r="AD2808" i="1" a="1"/>
  <c r="AD2808" i="1" s="1"/>
  <c r="AD2837" i="1" a="1"/>
  <c r="AD2837" i="1" s="1"/>
  <c r="AD2867" i="1" a="1"/>
  <c r="AD2867" i="1" s="1"/>
  <c r="AD2894" i="1" a="1"/>
  <c r="AD2894" i="1" s="1"/>
  <c r="AD2922" i="1" a="1"/>
  <c r="AD2922" i="1" s="1"/>
  <c r="AD2952" i="1" a="1"/>
  <c r="AD2952" i="1" s="1"/>
  <c r="AD2979" i="1" a="1"/>
  <c r="AD2979" i="1" s="1"/>
  <c r="AD2991" i="1" a="1"/>
  <c r="AD2991" i="1" s="1"/>
  <c r="AD3003" i="1" a="1"/>
  <c r="AD3003" i="1" s="1"/>
  <c r="AD3015" i="1" a="1"/>
  <c r="AD3015" i="1" s="1"/>
  <c r="AD3027" i="1" a="1"/>
  <c r="AD3027" i="1" s="1"/>
  <c r="AD3039" i="1" a="1"/>
  <c r="AD3039" i="1" s="1"/>
  <c r="AD3051" i="1" a="1"/>
  <c r="AD3051" i="1" s="1"/>
  <c r="AD3063" i="1" a="1"/>
  <c r="AD3063" i="1" s="1"/>
  <c r="AD3075" i="1" a="1"/>
  <c r="AD3075" i="1" s="1"/>
  <c r="AD3087" i="1" a="1"/>
  <c r="AD3087" i="1" s="1"/>
  <c r="AD3099" i="1" a="1"/>
  <c r="AD3099" i="1" s="1"/>
  <c r="AD3111" i="1" a="1"/>
  <c r="AD3111" i="1" s="1"/>
  <c r="AD3123" i="1" a="1"/>
  <c r="AD3123" i="1" s="1"/>
  <c r="AD3135" i="1" a="1"/>
  <c r="AD3135" i="1" s="1"/>
  <c r="AD3147" i="1" a="1"/>
  <c r="AD3147" i="1" s="1"/>
  <c r="AD3159" i="1" a="1"/>
  <c r="AD3159" i="1" s="1"/>
  <c r="AD3171" i="1" a="1"/>
  <c r="AD3171" i="1" s="1"/>
  <c r="AD1226" i="1" a="1"/>
  <c r="AD1226" i="1" s="1"/>
  <c r="AD1370" i="1" a="1"/>
  <c r="AD1370" i="1" s="1"/>
  <c r="AD1632" i="1" a="1"/>
  <c r="AD1632" i="1" s="1"/>
  <c r="AD1661" i="1" a="1"/>
  <c r="AD1661" i="1" s="1"/>
  <c r="AD1718" i="1" a="1"/>
  <c r="AD1718" i="1" s="1"/>
  <c r="AD1776" i="1" a="1"/>
  <c r="AD1776" i="1" s="1"/>
  <c r="AD1835" i="1" a="1"/>
  <c r="AD1835" i="1" s="1"/>
  <c r="AD1890" i="1" a="1"/>
  <c r="AD1890" i="1" s="1"/>
  <c r="AD1949" i="1" a="1"/>
  <c r="AD1949" i="1" s="1"/>
  <c r="AD2006" i="1" a="1"/>
  <c r="AD2006" i="1" s="1"/>
  <c r="AD2093" i="1" a="1"/>
  <c r="AD2093" i="1" s="1"/>
  <c r="AD2150" i="1" a="1"/>
  <c r="AD2150" i="1" s="1"/>
  <c r="AD2208" i="1" a="1"/>
  <c r="AD2208" i="1" s="1"/>
  <c r="AD2267" i="1" a="1"/>
  <c r="AD2267" i="1" s="1"/>
  <c r="AD2322" i="1" a="1"/>
  <c r="AD2322" i="1" s="1"/>
  <c r="AD2381" i="1" a="1"/>
  <c r="AD2381" i="1" s="1"/>
  <c r="AD2438" i="1" a="1"/>
  <c r="AD2438" i="1" s="1"/>
  <c r="AD2496" i="1" a="1"/>
  <c r="AD2496" i="1" s="1"/>
  <c r="AD2582" i="1" a="1"/>
  <c r="AD2582" i="1" s="1"/>
  <c r="AD2640" i="1" a="1"/>
  <c r="AD2640" i="1" s="1"/>
  <c r="AD2699" i="1" a="1"/>
  <c r="AD2699" i="1" s="1"/>
  <c r="AD2754" i="1" a="1"/>
  <c r="AD2754" i="1" s="1"/>
  <c r="AD2813" i="1" a="1"/>
  <c r="AD2813" i="1" s="1"/>
  <c r="AD2870" i="1" a="1"/>
  <c r="AD2870" i="1" s="1"/>
  <c r="AD2957" i="1" a="1"/>
  <c r="AD2957" i="1" s="1"/>
  <c r="AD2993" i="1" a="1"/>
  <c r="AD2993" i="1" s="1"/>
  <c r="AD3017" i="1" a="1"/>
  <c r="AD3017" i="1" s="1"/>
  <c r="AD3041" i="1" a="1"/>
  <c r="AD3041" i="1" s="1"/>
  <c r="AD3053" i="1" a="1"/>
  <c r="AD3053" i="1" s="1"/>
  <c r="AD3077" i="1" a="1"/>
  <c r="AD3077" i="1" s="1"/>
  <c r="AD3101" i="1" a="1"/>
  <c r="AD3101" i="1" s="1"/>
  <c r="AD3125" i="1" a="1"/>
  <c r="AD3125" i="1" s="1"/>
  <c r="AD3149" i="1" a="1"/>
  <c r="AD3149" i="1" s="1"/>
  <c r="AD3173" i="1" a="1"/>
  <c r="AD3173" i="1" s="1"/>
  <c r="AD1070" i="1" a="1"/>
  <c r="AD1070" i="1" s="1"/>
  <c r="AD1214" i="1" a="1"/>
  <c r="AD1214" i="1" s="1"/>
  <c r="AD1358" i="1" a="1"/>
  <c r="AD1358" i="1" s="1"/>
  <c r="AD1502" i="1" a="1"/>
  <c r="AD1502" i="1" s="1"/>
  <c r="AD1631" i="1" a="1"/>
  <c r="AD1631" i="1" s="1"/>
  <c r="AD1658" i="1" a="1"/>
  <c r="AD1658" i="1" s="1"/>
  <c r="AD1686" i="1" a="1"/>
  <c r="AD1686" i="1" s="1"/>
  <c r="AD1716" i="1" a="1"/>
  <c r="AD1716" i="1" s="1"/>
  <c r="AD1745" i="1" a="1"/>
  <c r="AD1745" i="1" s="1"/>
  <c r="AD1775" i="1" a="1"/>
  <c r="AD1775" i="1" s="1"/>
  <c r="AD1802" i="1" a="1"/>
  <c r="AD1802" i="1" s="1"/>
  <c r="AD1830" i="1" a="1"/>
  <c r="AD1830" i="1" s="1"/>
  <c r="AD1860" i="1" a="1"/>
  <c r="AD1860" i="1" s="1"/>
  <c r="AD1889" i="1" a="1"/>
  <c r="AD1889" i="1" s="1"/>
  <c r="AD1919" i="1" a="1"/>
  <c r="AD1919" i="1" s="1"/>
  <c r="AD1946" i="1" a="1"/>
  <c r="AD1946" i="1" s="1"/>
  <c r="AD1974" i="1" a="1"/>
  <c r="AD1974" i="1" s="1"/>
  <c r="AD2004" i="1" a="1"/>
  <c r="AD2004" i="1" s="1"/>
  <c r="AD2033" i="1" a="1"/>
  <c r="AD2033" i="1" s="1"/>
  <c r="AD2063" i="1" a="1"/>
  <c r="AD2063" i="1" s="1"/>
  <c r="AD2090" i="1" a="1"/>
  <c r="AD2090" i="1" s="1"/>
  <c r="AD2118" i="1" a="1"/>
  <c r="AD2118" i="1" s="1"/>
  <c r="AD2148" i="1" a="1"/>
  <c r="AD2148" i="1" s="1"/>
  <c r="AD2177" i="1" a="1"/>
  <c r="AD2177" i="1" s="1"/>
  <c r="AD2207" i="1" a="1"/>
  <c r="AD2207" i="1" s="1"/>
  <c r="AD2234" i="1" a="1"/>
  <c r="AD2234" i="1" s="1"/>
  <c r="AD2262" i="1" a="1"/>
  <c r="AD2262" i="1" s="1"/>
  <c r="AD2292" i="1" a="1"/>
  <c r="AD2292" i="1" s="1"/>
  <c r="AD2321" i="1" a="1"/>
  <c r="AD2321" i="1" s="1"/>
  <c r="AD2351" i="1" a="1"/>
  <c r="AD2351" i="1" s="1"/>
  <c r="AD2378" i="1" a="1"/>
  <c r="AD2378" i="1" s="1"/>
  <c r="AD2406" i="1" a="1"/>
  <c r="AD2406" i="1" s="1"/>
  <c r="AD2436" i="1" a="1"/>
  <c r="AD2436" i="1" s="1"/>
  <c r="AD2465" i="1" a="1"/>
  <c r="AD2465" i="1" s="1"/>
  <c r="AD2495" i="1" a="1"/>
  <c r="AD2495" i="1" s="1"/>
  <c r="AD2522" i="1" a="1"/>
  <c r="AD2522" i="1" s="1"/>
  <c r="AD2550" i="1" a="1"/>
  <c r="AD2550" i="1" s="1"/>
  <c r="AD2580" i="1" a="1"/>
  <c r="AD2580" i="1" s="1"/>
  <c r="AD2609" i="1" a="1"/>
  <c r="AD2609" i="1" s="1"/>
  <c r="AD2639" i="1" a="1"/>
  <c r="AD2639" i="1" s="1"/>
  <c r="AD2666" i="1" a="1"/>
  <c r="AD2666" i="1" s="1"/>
  <c r="AD2694" i="1" a="1"/>
  <c r="AD2694" i="1" s="1"/>
  <c r="AD2724" i="1" a="1"/>
  <c r="AD2724" i="1" s="1"/>
  <c r="AD2753" i="1" a="1"/>
  <c r="AD2753" i="1" s="1"/>
  <c r="AD2783" i="1" a="1"/>
  <c r="AD2783" i="1" s="1"/>
  <c r="AD2810" i="1" a="1"/>
  <c r="AD2810" i="1" s="1"/>
  <c r="AD2838" i="1" a="1"/>
  <c r="AD2838" i="1" s="1"/>
  <c r="AD2868" i="1" a="1"/>
  <c r="AD2868" i="1" s="1"/>
  <c r="AD2897" i="1" a="1"/>
  <c r="AD2897" i="1" s="1"/>
  <c r="AD2927" i="1" a="1"/>
  <c r="AD2927" i="1" s="1"/>
  <c r="AD2954" i="1" a="1"/>
  <c r="AD2954" i="1" s="1"/>
  <c r="AD2980" i="1" a="1"/>
  <c r="AD2980" i="1" s="1"/>
  <c r="AD2992" i="1" a="1"/>
  <c r="AD2992" i="1" s="1"/>
  <c r="AD3004" i="1" a="1"/>
  <c r="AD3004" i="1" s="1"/>
  <c r="AD3016" i="1" a="1"/>
  <c r="AD3016" i="1" s="1"/>
  <c r="AD3028" i="1" a="1"/>
  <c r="AD3028" i="1" s="1"/>
  <c r="AD3040" i="1" a="1"/>
  <c r="AD3040" i="1" s="1"/>
  <c r="AD3052" i="1" a="1"/>
  <c r="AD3052" i="1" s="1"/>
  <c r="AD3064" i="1" a="1"/>
  <c r="AD3064" i="1" s="1"/>
  <c r="AD3076" i="1" a="1"/>
  <c r="AD3076" i="1" s="1"/>
  <c r="AD3088" i="1" a="1"/>
  <c r="AD3088" i="1" s="1"/>
  <c r="AD3100" i="1" a="1"/>
  <c r="AD3100" i="1" s="1"/>
  <c r="AD3112" i="1" a="1"/>
  <c r="AD3112" i="1" s="1"/>
  <c r="AD3124" i="1" a="1"/>
  <c r="AD3124" i="1" s="1"/>
  <c r="AD3136" i="1" a="1"/>
  <c r="AD3136" i="1" s="1"/>
  <c r="AD3148" i="1" a="1"/>
  <c r="AD3148" i="1" s="1"/>
  <c r="AD3160" i="1" a="1"/>
  <c r="AD3160" i="1" s="1"/>
  <c r="AD3172" i="1" a="1"/>
  <c r="AD3172" i="1" s="1"/>
  <c r="AD1082" i="1" a="1"/>
  <c r="AD1082" i="1" s="1"/>
  <c r="AD1514" i="1" a="1"/>
  <c r="AD1514" i="1" s="1"/>
  <c r="AD1691" i="1" a="1"/>
  <c r="AD1691" i="1" s="1"/>
  <c r="AD1746" i="1" a="1"/>
  <c r="AD1746" i="1" s="1"/>
  <c r="AD1805" i="1" a="1"/>
  <c r="AD1805" i="1" s="1"/>
  <c r="AD1862" i="1" a="1"/>
  <c r="AD1862" i="1" s="1"/>
  <c r="AD1920" i="1" a="1"/>
  <c r="AD1920" i="1" s="1"/>
  <c r="AD1979" i="1" a="1"/>
  <c r="AD1979" i="1" s="1"/>
  <c r="AD2034" i="1" a="1"/>
  <c r="AD2034" i="1" s="1"/>
  <c r="AD2064" i="1" a="1"/>
  <c r="AD2064" i="1" s="1"/>
  <c r="AD2123" i="1" a="1"/>
  <c r="AD2123" i="1" s="1"/>
  <c r="AD2178" i="1" a="1"/>
  <c r="AD2178" i="1" s="1"/>
  <c r="AD2237" i="1" a="1"/>
  <c r="AD2237" i="1" s="1"/>
  <c r="AD2294" i="1" a="1"/>
  <c r="AD2294" i="1" s="1"/>
  <c r="AD2352" i="1" a="1"/>
  <c r="AD2352" i="1" s="1"/>
  <c r="AD2411" i="1" a="1"/>
  <c r="AD2411" i="1" s="1"/>
  <c r="AD2466" i="1" a="1"/>
  <c r="AD2466" i="1" s="1"/>
  <c r="AD2525" i="1" a="1"/>
  <c r="AD2525" i="1" s="1"/>
  <c r="AD2555" i="1" a="1"/>
  <c r="AD2555" i="1" s="1"/>
  <c r="AD2610" i="1" a="1"/>
  <c r="AD2610" i="1" s="1"/>
  <c r="AD2669" i="1" a="1"/>
  <c r="AD2669" i="1" s="1"/>
  <c r="AD2726" i="1" a="1"/>
  <c r="AD2726" i="1" s="1"/>
  <c r="AD2784" i="1" a="1"/>
  <c r="AD2784" i="1" s="1"/>
  <c r="AD2843" i="1" a="1"/>
  <c r="AD2843" i="1" s="1"/>
  <c r="AD2898" i="1" a="1"/>
  <c r="AD2898" i="1" s="1"/>
  <c r="AD2928" i="1" a="1"/>
  <c r="AD2928" i="1" s="1"/>
  <c r="AD2981" i="1" a="1"/>
  <c r="AD2981" i="1" s="1"/>
  <c r="AD3005" i="1" a="1"/>
  <c r="AD3005" i="1" s="1"/>
  <c r="AD3029" i="1" a="1"/>
  <c r="AD3029" i="1" s="1"/>
  <c r="AD3065" i="1" a="1"/>
  <c r="AD3065" i="1" s="1"/>
  <c r="AD3089" i="1" a="1"/>
  <c r="AD3089" i="1" s="1"/>
  <c r="AD3113" i="1" a="1"/>
  <c r="AD3113" i="1" s="1"/>
  <c r="AD3137" i="1" a="1"/>
  <c r="AD3137" i="1" s="1"/>
  <c r="AD3161" i="1" a="1"/>
  <c r="AD3161" i="1" s="1"/>
  <c r="AK4" i="1"/>
  <c r="AK5" i="1"/>
  <c r="AK6" i="1"/>
  <c r="AK7" i="1"/>
  <c r="AK8" i="1"/>
  <c r="AK9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A1008" i="1"/>
  <c r="AA1009" i="1"/>
  <c r="AA1010" i="1"/>
  <c r="AA1011" i="1"/>
  <c r="AA1012" i="1"/>
  <c r="AA1013" i="1"/>
  <c r="AA1014" i="1"/>
  <c r="AA1015" i="1"/>
  <c r="AA1016" i="1"/>
  <c r="AA1017" i="1"/>
  <c r="AA1018" i="1"/>
  <c r="AA1019" i="1"/>
  <c r="AA1020" i="1"/>
  <c r="AA1021" i="1"/>
  <c r="AA1022" i="1"/>
  <c r="AA1023" i="1"/>
  <c r="AA1024" i="1"/>
  <c r="AA1025" i="1"/>
  <c r="AA1026" i="1"/>
  <c r="AA1027" i="1"/>
  <c r="AA1028" i="1"/>
  <c r="AA1029" i="1"/>
  <c r="AA1030" i="1"/>
  <c r="AA1031" i="1"/>
  <c r="AA1032" i="1"/>
  <c r="AA1033" i="1"/>
  <c r="AA1034" i="1"/>
  <c r="AA1035" i="1"/>
  <c r="AA1036" i="1"/>
  <c r="AA1037" i="1"/>
  <c r="AA1038" i="1"/>
  <c r="AA1039" i="1"/>
  <c r="AA1040" i="1"/>
  <c r="AA1041" i="1"/>
  <c r="AA1042" i="1"/>
  <c r="AA1043" i="1"/>
  <c r="AA1044" i="1"/>
  <c r="AA1045" i="1"/>
  <c r="AA1046" i="1"/>
  <c r="AA1047" i="1"/>
  <c r="AA1048" i="1"/>
  <c r="AA1049" i="1"/>
  <c r="AA1050" i="1"/>
  <c r="AA1051" i="1"/>
  <c r="AA1052" i="1"/>
  <c r="AA1053" i="1"/>
  <c r="AA1054" i="1"/>
  <c r="AA1055" i="1"/>
  <c r="AA1056" i="1"/>
  <c r="AA1057" i="1"/>
  <c r="AA1058" i="1"/>
  <c r="AA1059" i="1"/>
  <c r="AA1060" i="1"/>
  <c r="AA1061" i="1"/>
  <c r="AA1062" i="1"/>
  <c r="AA1063" i="1"/>
  <c r="AA1064" i="1"/>
  <c r="AA1065" i="1"/>
  <c r="AA1066" i="1"/>
  <c r="AA1067" i="1"/>
  <c r="AA1068" i="1"/>
  <c r="AA1069" i="1"/>
  <c r="AA1070" i="1"/>
  <c r="AA1071" i="1"/>
  <c r="AA1072" i="1"/>
  <c r="AA1073" i="1"/>
  <c r="AA1074" i="1"/>
  <c r="AA1075" i="1"/>
  <c r="AA1076" i="1"/>
  <c r="AA1077" i="1"/>
  <c r="AA1078" i="1"/>
  <c r="AA1079" i="1"/>
  <c r="AA1080" i="1"/>
  <c r="AA1081" i="1"/>
  <c r="AA1082" i="1"/>
  <c r="AA1083" i="1"/>
  <c r="AA1084" i="1"/>
  <c r="AA1085" i="1"/>
  <c r="AA1086" i="1"/>
  <c r="AA1087" i="1"/>
  <c r="AA1088" i="1"/>
  <c r="AA1089" i="1"/>
  <c r="AA1090" i="1"/>
  <c r="AA1091" i="1"/>
  <c r="AA1092" i="1"/>
  <c r="AA1093" i="1"/>
  <c r="AA1094" i="1"/>
  <c r="AA1095" i="1"/>
  <c r="AA1096" i="1"/>
  <c r="AA1097" i="1"/>
  <c r="AA1098" i="1"/>
  <c r="AA1099" i="1"/>
  <c r="AA1100" i="1"/>
  <c r="AA1101" i="1"/>
  <c r="AA1102" i="1"/>
  <c r="AA1103" i="1"/>
  <c r="AA1104" i="1"/>
  <c r="AA1105" i="1"/>
  <c r="AA1106" i="1"/>
  <c r="AA1107" i="1"/>
  <c r="AA1108" i="1"/>
  <c r="AA1109" i="1"/>
  <c r="AA1110" i="1"/>
  <c r="AA1111" i="1"/>
  <c r="AA1112" i="1"/>
  <c r="AA1113" i="1"/>
  <c r="AA1114" i="1"/>
  <c r="AA1115" i="1"/>
  <c r="AA1116" i="1"/>
  <c r="AA1117" i="1"/>
  <c r="AA1118" i="1"/>
  <c r="AA1119" i="1"/>
  <c r="AA1120" i="1"/>
  <c r="AA1121" i="1"/>
  <c r="AA1122" i="1"/>
  <c r="AA1123" i="1"/>
  <c r="AA1124" i="1"/>
  <c r="AA1125" i="1"/>
  <c r="AA1126" i="1"/>
  <c r="AA1127" i="1"/>
  <c r="AA1128" i="1"/>
  <c r="AA1129" i="1"/>
  <c r="AA1130" i="1"/>
  <c r="AA1131" i="1"/>
  <c r="AA1132" i="1"/>
  <c r="AA1133" i="1"/>
  <c r="AA1134" i="1"/>
  <c r="AA1135" i="1"/>
  <c r="AA1136" i="1"/>
  <c r="AA1137" i="1"/>
  <c r="AA1138" i="1"/>
  <c r="AA1139" i="1"/>
  <c r="AA1140" i="1"/>
  <c r="AA1141" i="1"/>
  <c r="AA1142" i="1"/>
  <c r="AA1143" i="1"/>
  <c r="AA1144" i="1"/>
  <c r="AA1145" i="1"/>
  <c r="AA1146" i="1"/>
  <c r="AA1147" i="1"/>
  <c r="AA1148" i="1"/>
  <c r="AA1149" i="1"/>
  <c r="AA1150" i="1"/>
  <c r="AA1151" i="1"/>
  <c r="AA1152" i="1"/>
  <c r="AA1153" i="1"/>
  <c r="AA1154" i="1"/>
  <c r="AA1155" i="1"/>
  <c r="AA1156" i="1"/>
  <c r="AA1157" i="1"/>
  <c r="AA1158" i="1"/>
  <c r="AA1159" i="1"/>
  <c r="AA1160" i="1"/>
  <c r="AA1161" i="1"/>
  <c r="AA1162" i="1"/>
  <c r="AA1163" i="1"/>
  <c r="AA1164" i="1"/>
  <c r="AA1165" i="1"/>
  <c r="AA1166" i="1"/>
  <c r="AA1167" i="1"/>
  <c r="AA1168" i="1"/>
  <c r="AA1169" i="1"/>
  <c r="AA1170" i="1"/>
  <c r="AA1171" i="1"/>
  <c r="AA1172" i="1"/>
  <c r="AA1173" i="1"/>
  <c r="AA1174" i="1"/>
  <c r="AA1175" i="1"/>
  <c r="AA1176" i="1"/>
  <c r="AA1177" i="1"/>
  <c r="AA1178" i="1"/>
  <c r="AA1179" i="1"/>
  <c r="AA1180" i="1"/>
  <c r="AA1181" i="1"/>
  <c r="AA1182" i="1"/>
  <c r="AA1183" i="1"/>
  <c r="AA1184" i="1"/>
  <c r="AA1185" i="1"/>
  <c r="AA1186" i="1"/>
  <c r="AA1187" i="1"/>
  <c r="AA1188" i="1"/>
  <c r="AA1189" i="1"/>
  <c r="AA1190" i="1"/>
  <c r="AA1191" i="1"/>
  <c r="AA1192" i="1"/>
  <c r="AA1193" i="1"/>
  <c r="AA1194" i="1"/>
  <c r="AA1195" i="1"/>
  <c r="AA1196" i="1"/>
  <c r="AA1197" i="1"/>
  <c r="AA1198" i="1"/>
  <c r="AA1199" i="1"/>
  <c r="AA1200" i="1"/>
  <c r="AA1201" i="1"/>
  <c r="AA1202" i="1"/>
  <c r="AA1203" i="1"/>
  <c r="AA1204" i="1"/>
  <c r="AA1205" i="1"/>
  <c r="AA1206" i="1"/>
  <c r="AA1207" i="1"/>
  <c r="AA1208" i="1"/>
  <c r="AA1209" i="1"/>
  <c r="AA1210" i="1"/>
  <c r="AA1211" i="1"/>
  <c r="AA1212" i="1"/>
  <c r="AA1213" i="1"/>
  <c r="AA1214" i="1"/>
  <c r="AA1215" i="1"/>
  <c r="AA1216" i="1"/>
  <c r="AA1217" i="1"/>
  <c r="AA1218" i="1"/>
  <c r="AA1219" i="1"/>
  <c r="AA1220" i="1"/>
  <c r="AA1221" i="1"/>
  <c r="AA1222" i="1"/>
  <c r="AA1223" i="1"/>
  <c r="AA1224" i="1"/>
  <c r="AA1225" i="1"/>
  <c r="AA1226" i="1"/>
  <c r="AA1227" i="1"/>
  <c r="AA1228" i="1"/>
  <c r="AA1229" i="1"/>
  <c r="AA1230" i="1"/>
  <c r="AA1231" i="1"/>
  <c r="AA1232" i="1"/>
  <c r="AA1233" i="1"/>
  <c r="AA1234" i="1"/>
  <c r="AA1235" i="1"/>
  <c r="AA1236" i="1"/>
  <c r="AA1237" i="1"/>
  <c r="AA1238" i="1"/>
  <c r="AA1239" i="1"/>
  <c r="AA1240" i="1"/>
  <c r="AA1241" i="1"/>
  <c r="AA1242" i="1"/>
  <c r="AA1243" i="1"/>
  <c r="AA1244" i="1"/>
  <c r="AA1245" i="1"/>
  <c r="AA1246" i="1"/>
  <c r="AA1247" i="1"/>
  <c r="AA1248" i="1"/>
  <c r="AA1249" i="1"/>
  <c r="AA1250" i="1"/>
  <c r="AA1251" i="1"/>
  <c r="AA1252" i="1"/>
  <c r="AA1253" i="1"/>
  <c r="AA1254" i="1"/>
  <c r="AA1255" i="1"/>
  <c r="AA1256" i="1"/>
  <c r="AA1257" i="1"/>
  <c r="AA1258" i="1"/>
  <c r="AA1259" i="1"/>
  <c r="AA1260" i="1"/>
  <c r="AA1261" i="1"/>
  <c r="AA1262" i="1"/>
  <c r="AA1263" i="1"/>
  <c r="AA1264" i="1"/>
  <c r="AA1265" i="1"/>
  <c r="AA1266" i="1"/>
  <c r="AA1267" i="1"/>
  <c r="AA1268" i="1"/>
  <c r="AA1269" i="1"/>
  <c r="AA1270" i="1"/>
  <c r="AA1271" i="1"/>
  <c r="AA1272" i="1"/>
  <c r="AA1273" i="1"/>
  <c r="AA1274" i="1"/>
  <c r="AA1275" i="1"/>
  <c r="AA1276" i="1"/>
  <c r="AA1277" i="1"/>
  <c r="AA1278" i="1"/>
  <c r="AA1279" i="1"/>
  <c r="AA1280" i="1"/>
  <c r="AA1281" i="1"/>
  <c r="AA1282" i="1"/>
  <c r="AA1283" i="1"/>
  <c r="AA1284" i="1"/>
  <c r="AA1285" i="1"/>
  <c r="AA1286" i="1"/>
  <c r="AA1287" i="1"/>
  <c r="AA1288" i="1"/>
  <c r="AA1289" i="1"/>
  <c r="AA1290" i="1"/>
  <c r="AA1291" i="1"/>
  <c r="AA1292" i="1"/>
  <c r="AA1293" i="1"/>
  <c r="AA1294" i="1"/>
  <c r="AA1295" i="1"/>
  <c r="AA1296" i="1"/>
  <c r="AA1297" i="1"/>
  <c r="AA1298" i="1"/>
  <c r="AA1299" i="1"/>
  <c r="AA1300" i="1"/>
  <c r="AA1301" i="1"/>
  <c r="AA1302" i="1"/>
  <c r="AA1303" i="1"/>
  <c r="AA1304" i="1"/>
  <c r="AA1305" i="1"/>
  <c r="AA1306" i="1"/>
  <c r="AA1307" i="1"/>
  <c r="AA1308" i="1"/>
  <c r="AA1309" i="1"/>
  <c r="AA1310" i="1"/>
  <c r="AA1311" i="1"/>
  <c r="AA1312" i="1"/>
  <c r="AA1313" i="1"/>
  <c r="AA1314" i="1"/>
  <c r="AA1315" i="1"/>
  <c r="AA1316" i="1"/>
  <c r="AA1317" i="1"/>
  <c r="AA1318" i="1"/>
  <c r="AA1319" i="1"/>
  <c r="AA1320" i="1"/>
  <c r="AA1321" i="1"/>
  <c r="AA1322" i="1"/>
  <c r="AA1323" i="1"/>
  <c r="AA1324" i="1"/>
  <c r="AA1325" i="1"/>
  <c r="AA1326" i="1"/>
  <c r="AA1327" i="1"/>
  <c r="AA1328" i="1"/>
  <c r="AA1329" i="1"/>
  <c r="AA1330" i="1"/>
  <c r="AA1331" i="1"/>
  <c r="AA1332" i="1"/>
  <c r="AA1333" i="1"/>
  <c r="AA1334" i="1"/>
  <c r="AA1335" i="1"/>
  <c r="AA1336" i="1"/>
  <c r="AA1337" i="1"/>
  <c r="AA1338" i="1"/>
  <c r="AA1339" i="1"/>
  <c r="AA1340" i="1"/>
  <c r="AA1341" i="1"/>
  <c r="AA1342" i="1"/>
  <c r="AA1343" i="1"/>
  <c r="AA1344" i="1"/>
  <c r="AA1345" i="1"/>
  <c r="AA1346" i="1"/>
  <c r="AA1347" i="1"/>
  <c r="AA1348" i="1"/>
  <c r="AA1349" i="1"/>
  <c r="AA1350" i="1"/>
  <c r="AA1351" i="1"/>
  <c r="AA1352" i="1"/>
  <c r="AA1353" i="1"/>
  <c r="AA1354" i="1"/>
  <c r="AA1355" i="1"/>
  <c r="AA1356" i="1"/>
  <c r="AA1357" i="1"/>
  <c r="AA1358" i="1"/>
  <c r="AA1359" i="1"/>
  <c r="AA1360" i="1"/>
  <c r="AA1361" i="1"/>
  <c r="AA1362" i="1"/>
  <c r="AA1363" i="1"/>
  <c r="AA1364" i="1"/>
  <c r="AA1365" i="1"/>
  <c r="AA1366" i="1"/>
  <c r="AA1367" i="1"/>
  <c r="AA1368" i="1"/>
  <c r="AA1369" i="1"/>
  <c r="AA1370" i="1"/>
  <c r="AA1371" i="1"/>
  <c r="AA1372" i="1"/>
  <c r="AA1373" i="1"/>
  <c r="AA1374" i="1"/>
  <c r="AA1375" i="1"/>
  <c r="AA1376" i="1"/>
  <c r="AA1377" i="1"/>
  <c r="AA1378" i="1"/>
  <c r="AA1379" i="1"/>
  <c r="AA1380" i="1"/>
  <c r="AA1381" i="1"/>
  <c r="AA1382" i="1"/>
  <c r="AA1383" i="1"/>
  <c r="AA1384" i="1"/>
  <c r="AA1385" i="1"/>
  <c r="AA1386" i="1"/>
  <c r="AA1387" i="1"/>
  <c r="AA1388" i="1"/>
  <c r="AA1389" i="1"/>
  <c r="AA1390" i="1"/>
  <c r="AA1391" i="1"/>
  <c r="AA1392" i="1"/>
  <c r="AA1393" i="1"/>
  <c r="AA1394" i="1"/>
  <c r="AA1395" i="1"/>
  <c r="AA1396" i="1"/>
  <c r="AA1397" i="1"/>
  <c r="AA1398" i="1"/>
  <c r="AA1399" i="1"/>
  <c r="AA1400" i="1"/>
  <c r="AA1401" i="1"/>
  <c r="AA1402" i="1"/>
  <c r="AA1403" i="1"/>
  <c r="AA1404" i="1"/>
  <c r="AA1405" i="1"/>
  <c r="AA1406" i="1"/>
  <c r="AA1407" i="1"/>
  <c r="AA1408" i="1"/>
  <c r="AA1409" i="1"/>
  <c r="AA1410" i="1"/>
  <c r="AA1411" i="1"/>
  <c r="AA1412" i="1"/>
  <c r="AA1413" i="1"/>
  <c r="AA1414" i="1"/>
  <c r="AA1415" i="1"/>
  <c r="AA1416" i="1"/>
  <c r="AA1417" i="1"/>
  <c r="AA1418" i="1"/>
  <c r="AA1419" i="1"/>
  <c r="AA1420" i="1"/>
  <c r="AA1421" i="1"/>
  <c r="AA1422" i="1"/>
  <c r="AA1423" i="1"/>
  <c r="AA1424" i="1"/>
  <c r="AA1425" i="1"/>
  <c r="AA1426" i="1"/>
  <c r="AA1427" i="1"/>
  <c r="AA1428" i="1"/>
  <c r="AA1429" i="1"/>
  <c r="AA1430" i="1"/>
  <c r="AA1431" i="1"/>
  <c r="AA1432" i="1"/>
  <c r="AA1433" i="1"/>
  <c r="AA1434" i="1"/>
  <c r="AA1435" i="1"/>
  <c r="AA1436" i="1"/>
  <c r="AA1437" i="1"/>
  <c r="AA1438" i="1"/>
  <c r="AA1439" i="1"/>
  <c r="AA1440" i="1"/>
  <c r="AA1441" i="1"/>
  <c r="AA1442" i="1"/>
  <c r="AA1443" i="1"/>
  <c r="AA1444" i="1"/>
  <c r="AA1445" i="1"/>
  <c r="AA1446" i="1"/>
  <c r="AA1447" i="1"/>
  <c r="AA1448" i="1"/>
  <c r="AA1449" i="1"/>
  <c r="AA1450" i="1"/>
  <c r="AA1451" i="1"/>
  <c r="AA1452" i="1"/>
  <c r="AA1453" i="1"/>
  <c r="AA1454" i="1"/>
  <c r="AA1455" i="1"/>
  <c r="AA1456" i="1"/>
  <c r="AA1457" i="1"/>
  <c r="AA1458" i="1"/>
  <c r="AA1459" i="1"/>
  <c r="AA1460" i="1"/>
  <c r="AA1461" i="1"/>
  <c r="AA1462" i="1"/>
  <c r="AA1463" i="1"/>
  <c r="AA1464" i="1"/>
  <c r="AA1465" i="1"/>
  <c r="AA1466" i="1"/>
  <c r="AA1467" i="1"/>
  <c r="AA1468" i="1"/>
  <c r="AA1469" i="1"/>
  <c r="AA1470" i="1"/>
  <c r="AA1471" i="1"/>
  <c r="AA1472" i="1"/>
  <c r="AA1473" i="1"/>
  <c r="AA1474" i="1"/>
  <c r="AA1475" i="1"/>
  <c r="AA1476" i="1"/>
  <c r="AA1477" i="1"/>
  <c r="AA1478" i="1"/>
  <c r="AA1479" i="1"/>
  <c r="AA1480" i="1"/>
  <c r="AA1481" i="1"/>
  <c r="AA1482" i="1"/>
  <c r="AA1483" i="1"/>
  <c r="AA1484" i="1"/>
  <c r="AA1485" i="1"/>
  <c r="AA1486" i="1"/>
  <c r="AA1487" i="1"/>
  <c r="AA1488" i="1"/>
  <c r="AA1489" i="1"/>
  <c r="AA1490" i="1"/>
  <c r="AA1491" i="1"/>
  <c r="AA1492" i="1"/>
  <c r="AA1493" i="1"/>
  <c r="AA1494" i="1"/>
  <c r="AA1495" i="1"/>
  <c r="AA1496" i="1"/>
  <c r="AA1497" i="1"/>
  <c r="AA1498" i="1"/>
  <c r="AA1499" i="1"/>
  <c r="AA1500" i="1"/>
  <c r="AA1501" i="1"/>
  <c r="AA1502" i="1"/>
  <c r="AA1503" i="1"/>
  <c r="AA1504" i="1"/>
  <c r="AA1505" i="1"/>
  <c r="AA1506" i="1"/>
  <c r="AA1507" i="1"/>
  <c r="AA1508" i="1"/>
  <c r="AA1509" i="1"/>
  <c r="AA1510" i="1"/>
  <c r="AA1511" i="1"/>
  <c r="AA1512" i="1"/>
  <c r="AA1513" i="1"/>
  <c r="AA1514" i="1"/>
  <c r="AA1515" i="1"/>
  <c r="AA1516" i="1"/>
  <c r="AA1517" i="1"/>
  <c r="AA1518" i="1"/>
  <c r="AA1519" i="1"/>
  <c r="AA1520" i="1"/>
  <c r="AA1521" i="1"/>
  <c r="AA1522" i="1"/>
  <c r="AA1523" i="1"/>
  <c r="AA1524" i="1"/>
  <c r="AA1525" i="1"/>
  <c r="AA1526" i="1"/>
  <c r="AA1527" i="1"/>
  <c r="AA1528" i="1"/>
  <c r="AA1529" i="1"/>
  <c r="AA1530" i="1"/>
  <c r="AA1531" i="1"/>
  <c r="AA1532" i="1"/>
  <c r="AA1533" i="1"/>
  <c r="AA1534" i="1"/>
  <c r="AA1535" i="1"/>
  <c r="AA1536" i="1"/>
  <c r="AA1537" i="1"/>
  <c r="AA1538" i="1"/>
  <c r="AA1539" i="1"/>
  <c r="AA1540" i="1"/>
  <c r="AA1541" i="1"/>
  <c r="AA1542" i="1"/>
  <c r="AA1543" i="1"/>
  <c r="AA1544" i="1"/>
  <c r="AA1545" i="1"/>
  <c r="AA1546" i="1"/>
  <c r="AA1547" i="1"/>
  <c r="AA1548" i="1"/>
  <c r="AA1549" i="1"/>
  <c r="AA1550" i="1"/>
  <c r="AA1551" i="1"/>
  <c r="AA1552" i="1"/>
  <c r="AA1553" i="1"/>
  <c r="AA1554" i="1"/>
  <c r="AA1555" i="1"/>
  <c r="AA1556" i="1"/>
  <c r="AA1557" i="1"/>
  <c r="AA1558" i="1"/>
  <c r="AA1559" i="1"/>
  <c r="AA1560" i="1"/>
  <c r="AA1561" i="1"/>
  <c r="AA1562" i="1"/>
  <c r="AA1563" i="1"/>
  <c r="AA1564" i="1"/>
  <c r="AA1565" i="1"/>
  <c r="AA1566" i="1"/>
  <c r="AA1567" i="1"/>
  <c r="AA1568" i="1"/>
  <c r="AA1569" i="1"/>
  <c r="AA1570" i="1"/>
  <c r="AA1571" i="1"/>
  <c r="AA1572" i="1"/>
  <c r="AA1573" i="1"/>
  <c r="AA1574" i="1"/>
  <c r="AA1575" i="1"/>
  <c r="AA1576" i="1"/>
  <c r="AA1577" i="1"/>
  <c r="AA1578" i="1"/>
  <c r="AA1579" i="1"/>
  <c r="AA1580" i="1"/>
  <c r="AA1581" i="1"/>
  <c r="AA1582" i="1"/>
  <c r="AA1583" i="1"/>
  <c r="AA1584" i="1"/>
  <c r="AA1585" i="1"/>
  <c r="AA1586" i="1"/>
  <c r="AA1587" i="1"/>
  <c r="AA1588" i="1"/>
  <c r="AA1589" i="1"/>
  <c r="AA1590" i="1"/>
  <c r="AA1591" i="1"/>
  <c r="AA1592" i="1"/>
  <c r="AA1593" i="1"/>
  <c r="AA1594" i="1"/>
  <c r="AA1595" i="1"/>
  <c r="AA1596" i="1"/>
  <c r="AA1597" i="1"/>
  <c r="AA1598" i="1"/>
  <c r="AA1599" i="1"/>
  <c r="AA1600" i="1"/>
  <c r="AA1601" i="1"/>
  <c r="AA1602" i="1"/>
  <c r="AA1603" i="1"/>
  <c r="AA1604" i="1"/>
  <c r="AA1605" i="1"/>
  <c r="AA1606" i="1"/>
  <c r="AA1607" i="1"/>
  <c r="AA1608" i="1"/>
  <c r="AA1609" i="1"/>
  <c r="AA1610" i="1"/>
  <c r="AA1611" i="1"/>
  <c r="AA1612" i="1"/>
  <c r="AA1613" i="1"/>
  <c r="AA1614" i="1"/>
  <c r="AA1615" i="1"/>
  <c r="AA1616" i="1"/>
  <c r="AA1617" i="1"/>
  <c r="AA1618" i="1"/>
  <c r="AA1619" i="1"/>
  <c r="AA1620" i="1"/>
  <c r="AA1621" i="1"/>
  <c r="AA1622" i="1"/>
  <c r="AA1623" i="1"/>
  <c r="AA1624" i="1"/>
  <c r="AA1625" i="1"/>
  <c r="AA1626" i="1"/>
  <c r="AA1627" i="1"/>
  <c r="AA1628" i="1"/>
  <c r="AA1629" i="1"/>
  <c r="AA1630" i="1"/>
  <c r="AA1631" i="1"/>
  <c r="AA1632" i="1"/>
  <c r="AA1633" i="1"/>
  <c r="AA1634" i="1"/>
  <c r="AA1635" i="1"/>
  <c r="AA1636" i="1"/>
  <c r="AA1637" i="1"/>
  <c r="AA1638" i="1"/>
  <c r="AA1639" i="1"/>
  <c r="AA1640" i="1"/>
  <c r="AA1641" i="1"/>
  <c r="AA1642" i="1"/>
  <c r="AA1643" i="1"/>
  <c r="AA1644" i="1"/>
  <c r="AA1645" i="1"/>
  <c r="AA1646" i="1"/>
  <c r="AA1647" i="1"/>
  <c r="AA1648" i="1"/>
  <c r="AA1649" i="1"/>
  <c r="AA1650" i="1"/>
  <c r="AA1651" i="1"/>
  <c r="AA1652" i="1"/>
  <c r="AA1653" i="1"/>
  <c r="AA1654" i="1"/>
  <c r="AA1655" i="1"/>
  <c r="AA1656" i="1"/>
  <c r="AA1657" i="1"/>
  <c r="AA1658" i="1"/>
  <c r="AA1659" i="1"/>
  <c r="AA1660" i="1"/>
  <c r="AA1661" i="1"/>
  <c r="AA1662" i="1"/>
  <c r="AA1663" i="1"/>
  <c r="AA1664" i="1"/>
  <c r="AA1665" i="1"/>
  <c r="AA1666" i="1"/>
  <c r="AA1667" i="1"/>
  <c r="AA1668" i="1"/>
  <c r="AA1669" i="1"/>
  <c r="AA1670" i="1"/>
  <c r="AA1671" i="1"/>
  <c r="AA1672" i="1"/>
  <c r="AA1673" i="1"/>
  <c r="AA1674" i="1"/>
  <c r="AA1675" i="1"/>
  <c r="AA1676" i="1"/>
  <c r="AA1677" i="1"/>
  <c r="AA1678" i="1"/>
  <c r="AA1679" i="1"/>
  <c r="AA1680" i="1"/>
  <c r="AA1681" i="1"/>
  <c r="AA1682" i="1"/>
  <c r="AA1683" i="1"/>
  <c r="AA1684" i="1"/>
  <c r="AA1685" i="1"/>
  <c r="AA1686" i="1"/>
  <c r="AA1687" i="1"/>
  <c r="AA1688" i="1"/>
  <c r="AA1689" i="1"/>
  <c r="AA1690" i="1"/>
  <c r="AA1691" i="1"/>
  <c r="AA1692" i="1"/>
  <c r="AA1693" i="1"/>
  <c r="AA1694" i="1"/>
  <c r="AA1695" i="1"/>
  <c r="AA1696" i="1"/>
  <c r="AA1697" i="1"/>
  <c r="AA1698" i="1"/>
  <c r="AA1699" i="1"/>
  <c r="AA1700" i="1"/>
  <c r="AA1701" i="1"/>
  <c r="AA1702" i="1"/>
  <c r="AA1703" i="1"/>
  <c r="AA1704" i="1"/>
  <c r="AA1705" i="1"/>
  <c r="AA1706" i="1"/>
  <c r="AA1707" i="1"/>
  <c r="AA1708" i="1"/>
  <c r="AA1709" i="1"/>
  <c r="AA1710" i="1"/>
  <c r="AA1711" i="1"/>
  <c r="AA1712" i="1"/>
  <c r="AA1713" i="1"/>
  <c r="AA1714" i="1"/>
  <c r="AA1715" i="1"/>
  <c r="AA1716" i="1"/>
  <c r="AA1717" i="1"/>
  <c r="AA1718" i="1"/>
  <c r="AA1719" i="1"/>
  <c r="AA1720" i="1"/>
  <c r="AA1721" i="1"/>
  <c r="AA1722" i="1"/>
  <c r="AA1723" i="1"/>
  <c r="AA1724" i="1"/>
  <c r="AA1725" i="1"/>
  <c r="AA1726" i="1"/>
  <c r="AA1727" i="1"/>
  <c r="AA1728" i="1"/>
  <c r="AA1729" i="1"/>
  <c r="AA1730" i="1"/>
  <c r="AA1731" i="1"/>
  <c r="AA1732" i="1"/>
  <c r="AA1733" i="1"/>
  <c r="AA1734" i="1"/>
  <c r="AA1735" i="1"/>
  <c r="AA1736" i="1"/>
  <c r="AA1737" i="1"/>
  <c r="AA1738" i="1"/>
  <c r="AA1739" i="1"/>
  <c r="AA1740" i="1"/>
  <c r="AA1741" i="1"/>
  <c r="AA1742" i="1"/>
  <c r="AA1743" i="1"/>
  <c r="AA1744" i="1"/>
  <c r="AA1745" i="1"/>
  <c r="AA1746" i="1"/>
  <c r="AA1747" i="1"/>
  <c r="AA1748" i="1"/>
  <c r="AA1749" i="1"/>
  <c r="AA1750" i="1"/>
  <c r="AA1751" i="1"/>
  <c r="AA1752" i="1"/>
  <c r="AA1753" i="1"/>
  <c r="AA1754" i="1"/>
  <c r="AA1755" i="1"/>
  <c r="AA1756" i="1"/>
  <c r="AA1757" i="1"/>
  <c r="AA1758" i="1"/>
  <c r="AA1759" i="1"/>
  <c r="AA1760" i="1"/>
  <c r="AA1761" i="1"/>
  <c r="AA1762" i="1"/>
  <c r="AA1763" i="1"/>
  <c r="AA1764" i="1"/>
  <c r="AA1765" i="1"/>
  <c r="AA1766" i="1"/>
  <c r="AA1767" i="1"/>
  <c r="AA1768" i="1"/>
  <c r="AA1769" i="1"/>
  <c r="AA1770" i="1"/>
  <c r="AA1771" i="1"/>
  <c r="AA1772" i="1"/>
  <c r="AA1773" i="1"/>
  <c r="AA1774" i="1"/>
  <c r="AA1775" i="1"/>
  <c r="AA1776" i="1"/>
  <c r="AA1777" i="1"/>
  <c r="AA1778" i="1"/>
  <c r="AA1779" i="1"/>
  <c r="AA1780" i="1"/>
  <c r="AA1781" i="1"/>
  <c r="AA1782" i="1"/>
  <c r="AA1783" i="1"/>
  <c r="AA1784" i="1"/>
  <c r="AA1785" i="1"/>
  <c r="AA1786" i="1"/>
  <c r="AA1787" i="1"/>
  <c r="AA1788" i="1"/>
  <c r="AA1789" i="1"/>
  <c r="AA1790" i="1"/>
  <c r="AA1791" i="1"/>
  <c r="AA1792" i="1"/>
  <c r="AA1793" i="1"/>
  <c r="AA1794" i="1"/>
  <c r="AA1795" i="1"/>
  <c r="AA1796" i="1"/>
  <c r="AA1797" i="1"/>
  <c r="AA1798" i="1"/>
  <c r="AA1799" i="1"/>
  <c r="AA1800" i="1"/>
  <c r="AA1801" i="1"/>
  <c r="AA1802" i="1"/>
  <c r="AA1803" i="1"/>
  <c r="AA1804" i="1"/>
  <c r="AA1805" i="1"/>
  <c r="AA1806" i="1"/>
  <c r="AA1807" i="1"/>
  <c r="AA1808" i="1"/>
  <c r="AA1809" i="1"/>
  <c r="AA1810" i="1"/>
  <c r="AA1811" i="1"/>
  <c r="AA1812" i="1"/>
  <c r="AA1813" i="1"/>
  <c r="AA1814" i="1"/>
  <c r="AA1815" i="1"/>
  <c r="AA1816" i="1"/>
  <c r="AA1817" i="1"/>
  <c r="AA1818" i="1"/>
  <c r="AA1819" i="1"/>
  <c r="AA1820" i="1"/>
  <c r="AA1821" i="1"/>
  <c r="AA1822" i="1"/>
  <c r="AA1823" i="1"/>
  <c r="AA1824" i="1"/>
  <c r="AA1825" i="1"/>
  <c r="AA1826" i="1"/>
  <c r="AA1827" i="1"/>
  <c r="AA1828" i="1"/>
  <c r="AA1829" i="1"/>
  <c r="AA1830" i="1"/>
  <c r="AA1831" i="1"/>
  <c r="AA1832" i="1"/>
  <c r="AA1833" i="1"/>
  <c r="AA1834" i="1"/>
  <c r="AA1835" i="1"/>
  <c r="AA1836" i="1"/>
  <c r="AA1837" i="1"/>
  <c r="AA1838" i="1"/>
  <c r="AA1839" i="1"/>
  <c r="AA1840" i="1"/>
  <c r="AA1841" i="1"/>
  <c r="AA1842" i="1"/>
  <c r="AA1843" i="1"/>
  <c r="AA1844" i="1"/>
  <c r="AA1845" i="1"/>
  <c r="AA1846" i="1"/>
  <c r="AA1847" i="1"/>
  <c r="AA1848" i="1"/>
  <c r="AA1849" i="1"/>
  <c r="AA1850" i="1"/>
  <c r="AA1851" i="1"/>
  <c r="AA1852" i="1"/>
  <c r="AA1853" i="1"/>
  <c r="AA1854" i="1"/>
  <c r="AA1855" i="1"/>
  <c r="AA1856" i="1"/>
  <c r="AA1857" i="1"/>
  <c r="AA1858" i="1"/>
  <c r="AA1859" i="1"/>
  <c r="AA1860" i="1"/>
  <c r="AA1861" i="1"/>
  <c r="AA1862" i="1"/>
  <c r="AA1863" i="1"/>
  <c r="AA1864" i="1"/>
  <c r="AA1865" i="1"/>
  <c r="AA1866" i="1"/>
  <c r="AA1867" i="1"/>
  <c r="AA1868" i="1"/>
  <c r="AA1869" i="1"/>
  <c r="AA1870" i="1"/>
  <c r="AA1871" i="1"/>
  <c r="AA1872" i="1"/>
  <c r="AA1873" i="1"/>
  <c r="AA1874" i="1"/>
  <c r="AA1875" i="1"/>
  <c r="AA1876" i="1"/>
  <c r="AA1877" i="1"/>
  <c r="AA1878" i="1"/>
  <c r="AA1879" i="1"/>
  <c r="AA1880" i="1"/>
  <c r="AA1881" i="1"/>
  <c r="AA1882" i="1"/>
  <c r="AA1883" i="1"/>
  <c r="AA1884" i="1"/>
  <c r="AA1885" i="1"/>
  <c r="AA1886" i="1"/>
  <c r="AA1887" i="1"/>
  <c r="AA1888" i="1"/>
  <c r="AA1889" i="1"/>
  <c r="AA1890" i="1"/>
  <c r="AA1891" i="1"/>
  <c r="AA1892" i="1"/>
  <c r="AA1893" i="1"/>
  <c r="AA1894" i="1"/>
  <c r="AA1895" i="1"/>
  <c r="AA1896" i="1"/>
  <c r="AA1897" i="1"/>
  <c r="AA1898" i="1"/>
  <c r="AA1899" i="1"/>
  <c r="AA1900" i="1"/>
  <c r="AA1901" i="1"/>
  <c r="AA1902" i="1"/>
  <c r="AA1903" i="1"/>
  <c r="AA1904" i="1"/>
  <c r="AA1905" i="1"/>
  <c r="AA1906" i="1"/>
  <c r="AA1907" i="1"/>
  <c r="AA1908" i="1"/>
  <c r="AA1909" i="1"/>
  <c r="AA1910" i="1"/>
  <c r="AA1911" i="1"/>
  <c r="AA1912" i="1"/>
  <c r="AA1913" i="1"/>
  <c r="AA1914" i="1"/>
  <c r="AA1915" i="1"/>
  <c r="AA1916" i="1"/>
  <c r="AA1917" i="1"/>
  <c r="AA1918" i="1"/>
  <c r="AA1919" i="1"/>
  <c r="AA1920" i="1"/>
  <c r="AA1921" i="1"/>
  <c r="AA1922" i="1"/>
  <c r="AA1923" i="1"/>
  <c r="AA1924" i="1"/>
  <c r="AA1925" i="1"/>
  <c r="AA1926" i="1"/>
  <c r="AA1927" i="1"/>
  <c r="AA1928" i="1"/>
  <c r="AA1929" i="1"/>
  <c r="AA1930" i="1"/>
  <c r="AA1931" i="1"/>
  <c r="AA1932" i="1"/>
  <c r="AA1933" i="1"/>
  <c r="AA1934" i="1"/>
  <c r="AA1935" i="1"/>
  <c r="AA1936" i="1"/>
  <c r="AA1937" i="1"/>
  <c r="AA1938" i="1"/>
  <c r="AA1939" i="1"/>
  <c r="AA1940" i="1"/>
  <c r="AA1941" i="1"/>
  <c r="AA1942" i="1"/>
  <c r="AA1943" i="1"/>
  <c r="AA1944" i="1"/>
  <c r="AA1945" i="1"/>
  <c r="AA1946" i="1"/>
  <c r="AA1947" i="1"/>
  <c r="AA1948" i="1"/>
  <c r="AA1949" i="1"/>
  <c r="AA1950" i="1"/>
  <c r="AA1951" i="1"/>
  <c r="AA1952" i="1"/>
  <c r="AA1953" i="1"/>
  <c r="AA1954" i="1"/>
  <c r="AA1955" i="1"/>
  <c r="AA1956" i="1"/>
  <c r="AA1957" i="1"/>
  <c r="AA1958" i="1"/>
  <c r="AA1959" i="1"/>
  <c r="AA1960" i="1"/>
  <c r="AA1961" i="1"/>
  <c r="AA1962" i="1"/>
  <c r="AA1963" i="1"/>
  <c r="AA1964" i="1"/>
  <c r="AA1965" i="1"/>
  <c r="AA1966" i="1"/>
  <c r="AA1967" i="1"/>
  <c r="AA1968" i="1"/>
  <c r="AA1969" i="1"/>
  <c r="AA1970" i="1"/>
  <c r="AA1971" i="1"/>
  <c r="AA1972" i="1"/>
  <c r="AA1973" i="1"/>
  <c r="AA1974" i="1"/>
  <c r="AA1975" i="1"/>
  <c r="AA1976" i="1"/>
  <c r="AA1977" i="1"/>
  <c r="AA1978" i="1"/>
  <c r="AA1979" i="1"/>
  <c r="AA1980" i="1"/>
  <c r="AA1981" i="1"/>
  <c r="AA1982" i="1"/>
  <c r="AA1983" i="1"/>
  <c r="AA1984" i="1"/>
  <c r="AA1985" i="1"/>
  <c r="AA1986" i="1"/>
  <c r="AA1987" i="1"/>
  <c r="AA1988" i="1"/>
  <c r="AA1989" i="1"/>
  <c r="AA1990" i="1"/>
  <c r="AA1991" i="1"/>
  <c r="AA1992" i="1"/>
  <c r="AA1993" i="1"/>
  <c r="AA1994" i="1"/>
  <c r="AA1995" i="1"/>
  <c r="AA1996" i="1"/>
  <c r="AA1997" i="1"/>
  <c r="AA1998" i="1"/>
  <c r="AA1999" i="1"/>
  <c r="AA2000" i="1"/>
  <c r="AA2001" i="1"/>
  <c r="AA2002" i="1"/>
  <c r="AA2003" i="1"/>
  <c r="AA2004" i="1"/>
  <c r="AA2005" i="1"/>
  <c r="AA2006" i="1"/>
  <c r="AA2007" i="1"/>
  <c r="AA2008" i="1"/>
  <c r="AA2009" i="1"/>
  <c r="AA2010" i="1"/>
  <c r="AA2011" i="1"/>
  <c r="AA2012" i="1"/>
  <c r="AA2013" i="1"/>
  <c r="AA2014" i="1"/>
  <c r="AA2015" i="1"/>
  <c r="AA2016" i="1"/>
  <c r="AA2017" i="1"/>
  <c r="AA2018" i="1"/>
  <c r="AA2019" i="1"/>
  <c r="AA2020" i="1"/>
  <c r="AA2021" i="1"/>
  <c r="AA2022" i="1"/>
  <c r="AA2023" i="1"/>
  <c r="AA2024" i="1"/>
  <c r="AA2025" i="1"/>
  <c r="AA2026" i="1"/>
  <c r="AA2027" i="1"/>
  <c r="AA2028" i="1"/>
  <c r="AA2029" i="1"/>
  <c r="AA2030" i="1"/>
  <c r="AA2031" i="1"/>
  <c r="AA2032" i="1"/>
  <c r="AA2033" i="1"/>
  <c r="AA2034" i="1"/>
  <c r="AA2035" i="1"/>
  <c r="AA2036" i="1"/>
  <c r="AA2037" i="1"/>
  <c r="AA2038" i="1"/>
  <c r="AA2039" i="1"/>
  <c r="AA2040" i="1"/>
  <c r="AA2041" i="1"/>
  <c r="AA2042" i="1"/>
  <c r="AA2043" i="1"/>
  <c r="AA2044" i="1"/>
  <c r="AA2045" i="1"/>
  <c r="AA2046" i="1"/>
  <c r="AA2047" i="1"/>
  <c r="AA2048" i="1"/>
  <c r="AA2049" i="1"/>
  <c r="AA2050" i="1"/>
  <c r="AA2051" i="1"/>
  <c r="AA2052" i="1"/>
  <c r="AA2053" i="1"/>
  <c r="AA2054" i="1"/>
  <c r="AA2055" i="1"/>
  <c r="AA2056" i="1"/>
  <c r="AA2057" i="1"/>
  <c r="AA2058" i="1"/>
  <c r="AA2059" i="1"/>
  <c r="AA2060" i="1"/>
  <c r="AA2061" i="1"/>
  <c r="AA2062" i="1"/>
  <c r="AA2063" i="1"/>
  <c r="AA2064" i="1"/>
  <c r="AA2065" i="1"/>
  <c r="AA2066" i="1"/>
  <c r="AA2067" i="1"/>
  <c r="AA2068" i="1"/>
  <c r="AA2069" i="1"/>
  <c r="AA2070" i="1"/>
  <c r="AA2071" i="1"/>
  <c r="AA2072" i="1"/>
  <c r="AA2073" i="1"/>
  <c r="AA2074" i="1"/>
  <c r="AA2075" i="1"/>
  <c r="AA2076" i="1"/>
  <c r="AA2077" i="1"/>
  <c r="AA2078" i="1"/>
  <c r="AA2079" i="1"/>
  <c r="AA2080" i="1"/>
  <c r="AA2081" i="1"/>
  <c r="AA2082" i="1"/>
  <c r="AA2083" i="1"/>
  <c r="AA2084" i="1"/>
  <c r="AA2085" i="1"/>
  <c r="AA2086" i="1"/>
  <c r="AA2087" i="1"/>
  <c r="AA2088" i="1"/>
  <c r="AA2089" i="1"/>
  <c r="AA2090" i="1"/>
  <c r="AA2091" i="1"/>
  <c r="AA2092" i="1"/>
  <c r="AA2093" i="1"/>
  <c r="AA2094" i="1"/>
  <c r="AA2095" i="1"/>
  <c r="AA2096" i="1"/>
  <c r="AA2097" i="1"/>
  <c r="AA2098" i="1"/>
  <c r="AA2099" i="1"/>
  <c r="AA2100" i="1"/>
  <c r="AA2101" i="1"/>
  <c r="AA2102" i="1"/>
  <c r="AA2103" i="1"/>
  <c r="AA2104" i="1"/>
  <c r="AA2105" i="1"/>
  <c r="AA2106" i="1"/>
  <c r="AA2107" i="1"/>
  <c r="AA2108" i="1"/>
  <c r="AA2109" i="1"/>
  <c r="AA2110" i="1"/>
  <c r="AA2111" i="1"/>
  <c r="AA2112" i="1"/>
  <c r="AA2113" i="1"/>
  <c r="AA2114" i="1"/>
  <c r="AA2115" i="1"/>
  <c r="AA2116" i="1"/>
  <c r="AA2117" i="1"/>
  <c r="AA2118" i="1"/>
  <c r="AA2119" i="1"/>
  <c r="AA2120" i="1"/>
  <c r="AA2121" i="1"/>
  <c r="AA2122" i="1"/>
  <c r="AA2123" i="1"/>
  <c r="AA2124" i="1"/>
  <c r="AA2125" i="1"/>
  <c r="AA2126" i="1"/>
  <c r="AA2127" i="1"/>
  <c r="AA2128" i="1"/>
  <c r="AA2129" i="1"/>
  <c r="AA2130" i="1"/>
  <c r="AA2131" i="1"/>
  <c r="AA2132" i="1"/>
  <c r="AA2133" i="1"/>
  <c r="AA2134" i="1"/>
  <c r="AA2135" i="1"/>
  <c r="AA2136" i="1"/>
  <c r="AA2137" i="1"/>
  <c r="AA2138" i="1"/>
  <c r="AA2139" i="1"/>
  <c r="AA2140" i="1"/>
  <c r="AA2141" i="1"/>
  <c r="AA2142" i="1"/>
  <c r="AA2143" i="1"/>
  <c r="AA2144" i="1"/>
  <c r="AA2145" i="1"/>
  <c r="AA2146" i="1"/>
  <c r="AA2147" i="1"/>
  <c r="AA2148" i="1"/>
  <c r="AA2149" i="1"/>
  <c r="AA2150" i="1"/>
  <c r="AA2151" i="1"/>
  <c r="AA2152" i="1"/>
  <c r="AA2153" i="1"/>
  <c r="AA2154" i="1"/>
  <c r="AA2155" i="1"/>
  <c r="AA2156" i="1"/>
  <c r="AA2157" i="1"/>
  <c r="AA2158" i="1"/>
  <c r="AA2159" i="1"/>
  <c r="AA2160" i="1"/>
  <c r="AA2161" i="1"/>
  <c r="AA2162" i="1"/>
  <c r="AA2163" i="1"/>
  <c r="AA2164" i="1"/>
  <c r="AA2165" i="1"/>
  <c r="AA2166" i="1"/>
  <c r="AA2167" i="1"/>
  <c r="AA2168" i="1"/>
  <c r="AA2169" i="1"/>
  <c r="AA2170" i="1"/>
  <c r="AA2171" i="1"/>
  <c r="AA2172" i="1"/>
  <c r="AA2173" i="1"/>
  <c r="AA2174" i="1"/>
  <c r="AA2175" i="1"/>
  <c r="AA2176" i="1"/>
  <c r="AA2177" i="1"/>
  <c r="AA2178" i="1"/>
  <c r="AA2179" i="1"/>
  <c r="AA2180" i="1"/>
  <c r="AA2181" i="1"/>
  <c r="AA2182" i="1"/>
  <c r="AA2183" i="1"/>
  <c r="AA2184" i="1"/>
  <c r="AA2185" i="1"/>
  <c r="AA2186" i="1"/>
  <c r="AA2187" i="1"/>
  <c r="AA2188" i="1"/>
  <c r="AA2189" i="1"/>
  <c r="AA2190" i="1"/>
  <c r="AA2191" i="1"/>
  <c r="AA2192" i="1"/>
  <c r="AA2193" i="1"/>
  <c r="AA2194" i="1"/>
  <c r="AA2195" i="1"/>
  <c r="AA2196" i="1"/>
  <c r="AA2197" i="1"/>
  <c r="AA2198" i="1"/>
  <c r="AA2199" i="1"/>
  <c r="AA2200" i="1"/>
  <c r="AA2201" i="1"/>
  <c r="AA2202" i="1"/>
  <c r="AA2203" i="1"/>
  <c r="AA2204" i="1"/>
  <c r="AA2205" i="1"/>
  <c r="AA2206" i="1"/>
  <c r="AA2207" i="1"/>
  <c r="AA2208" i="1"/>
  <c r="AA2209" i="1"/>
  <c r="AA2210" i="1"/>
  <c r="AA2211" i="1"/>
  <c r="AA2212" i="1"/>
  <c r="AA2213" i="1"/>
  <c r="AA2214" i="1"/>
  <c r="AA2215" i="1"/>
  <c r="AA2216" i="1"/>
  <c r="AA2217" i="1"/>
  <c r="AA2218" i="1"/>
  <c r="AA2219" i="1"/>
  <c r="AA2220" i="1"/>
  <c r="AA2221" i="1"/>
  <c r="AA2222" i="1"/>
  <c r="AA2223" i="1"/>
  <c r="AA2224" i="1"/>
  <c r="AA2225" i="1"/>
  <c r="AA2226" i="1"/>
  <c r="AA2227" i="1"/>
  <c r="AA2228" i="1"/>
  <c r="AA2229" i="1"/>
  <c r="AA2230" i="1"/>
  <c r="AA2231" i="1"/>
  <c r="AA2232" i="1"/>
  <c r="AA2233" i="1"/>
  <c r="AA2234" i="1"/>
  <c r="AA2235" i="1"/>
  <c r="AA2236" i="1"/>
  <c r="AA2237" i="1"/>
  <c r="AA2238" i="1"/>
  <c r="AA2239" i="1"/>
  <c r="AA2240" i="1"/>
  <c r="AA2241" i="1"/>
  <c r="AA2242" i="1"/>
  <c r="AA2243" i="1"/>
  <c r="AA2244" i="1"/>
  <c r="AA2245" i="1"/>
  <c r="AA2246" i="1"/>
  <c r="AA2247" i="1"/>
  <c r="AA2248" i="1"/>
  <c r="AA2249" i="1"/>
  <c r="AA2250" i="1"/>
  <c r="AA2251" i="1"/>
  <c r="AA2252" i="1"/>
  <c r="AA2253" i="1"/>
  <c r="AA2254" i="1"/>
  <c r="AA2255" i="1"/>
  <c r="AA2256" i="1"/>
  <c r="AA2257" i="1"/>
  <c r="AA2258" i="1"/>
  <c r="AA2259" i="1"/>
  <c r="AA2260" i="1"/>
  <c r="AA2261" i="1"/>
  <c r="AA2262" i="1"/>
  <c r="AA2263" i="1"/>
  <c r="AA2264" i="1"/>
  <c r="AA2265" i="1"/>
  <c r="AA2266" i="1"/>
  <c r="AA2267" i="1"/>
  <c r="AA2268" i="1"/>
  <c r="AA2269" i="1"/>
  <c r="AA2270" i="1"/>
  <c r="AA2271" i="1"/>
  <c r="AA2272" i="1"/>
  <c r="AA2273" i="1"/>
  <c r="AA2274" i="1"/>
  <c r="AA2275" i="1"/>
  <c r="AA2276" i="1"/>
  <c r="AA2277" i="1"/>
  <c r="AA2278" i="1"/>
  <c r="AA2279" i="1"/>
  <c r="AA2280" i="1"/>
  <c r="AA2281" i="1"/>
  <c r="AA2282" i="1"/>
  <c r="AA2283" i="1"/>
  <c r="AA2284" i="1"/>
  <c r="AA2285" i="1"/>
  <c r="AA2286" i="1"/>
  <c r="AA2287" i="1"/>
  <c r="AA2288" i="1"/>
  <c r="AA2289" i="1"/>
  <c r="AA2290" i="1"/>
  <c r="AA2291" i="1"/>
  <c r="AA2292" i="1"/>
  <c r="AA2293" i="1"/>
  <c r="AA2294" i="1"/>
  <c r="AA2295" i="1"/>
  <c r="AA2296" i="1"/>
  <c r="AA2297" i="1"/>
  <c r="AA2298" i="1"/>
  <c r="AA2299" i="1"/>
  <c r="AA2300" i="1"/>
  <c r="AA2301" i="1"/>
  <c r="AA2302" i="1"/>
  <c r="AA2303" i="1"/>
  <c r="AA2304" i="1"/>
  <c r="AA2305" i="1"/>
  <c r="AA2306" i="1"/>
  <c r="AA2307" i="1"/>
  <c r="AA2308" i="1"/>
  <c r="AA2309" i="1"/>
  <c r="AA2310" i="1"/>
  <c r="AA2311" i="1"/>
  <c r="AA2312" i="1"/>
  <c r="AA2313" i="1"/>
  <c r="AA2314" i="1"/>
  <c r="AA2315" i="1"/>
  <c r="AA2316" i="1"/>
  <c r="AA2317" i="1"/>
  <c r="AA2318" i="1"/>
  <c r="AA2319" i="1"/>
  <c r="AA2320" i="1"/>
  <c r="AA2321" i="1"/>
  <c r="AA2322" i="1"/>
  <c r="AA2323" i="1"/>
  <c r="AA2324" i="1"/>
  <c r="AA2325" i="1"/>
  <c r="AA2326" i="1"/>
  <c r="AA2327" i="1"/>
  <c r="AA2328" i="1"/>
  <c r="AA2329" i="1"/>
  <c r="AA2330" i="1"/>
  <c r="AA2331" i="1"/>
  <c r="AA2332" i="1"/>
  <c r="AA2333" i="1"/>
  <c r="AA2334" i="1"/>
  <c r="AA2335" i="1"/>
  <c r="AA2336" i="1"/>
  <c r="AA2337" i="1"/>
  <c r="AA2338" i="1"/>
  <c r="AA2339" i="1"/>
  <c r="AA2340" i="1"/>
  <c r="AA2341" i="1"/>
  <c r="AA2342" i="1"/>
  <c r="AA2343" i="1"/>
  <c r="AA2344" i="1"/>
  <c r="AA2345" i="1"/>
  <c r="AA2346" i="1"/>
  <c r="AA2347" i="1"/>
  <c r="AA2348" i="1"/>
  <c r="AA2349" i="1"/>
  <c r="AA2350" i="1"/>
  <c r="AA2351" i="1"/>
  <c r="AA2352" i="1"/>
  <c r="AA2353" i="1"/>
  <c r="AA2354" i="1"/>
  <c r="AA2355" i="1"/>
  <c r="AA2356" i="1"/>
  <c r="AA2357" i="1"/>
  <c r="AA2358" i="1"/>
  <c r="AA2359" i="1"/>
  <c r="AA2360" i="1"/>
  <c r="AA2361" i="1"/>
  <c r="AA2362" i="1"/>
  <c r="AA2363" i="1"/>
  <c r="AA2364" i="1"/>
  <c r="AA2365" i="1"/>
  <c r="AA2366" i="1"/>
  <c r="AA2367" i="1"/>
  <c r="AA2368" i="1"/>
  <c r="AA2369" i="1"/>
  <c r="AA2370" i="1"/>
  <c r="AA2371" i="1"/>
  <c r="AA2372" i="1"/>
  <c r="AA2373" i="1"/>
  <c r="AA2374" i="1"/>
  <c r="AA2375" i="1"/>
  <c r="AA2376" i="1"/>
  <c r="AA2377" i="1"/>
  <c r="AA2378" i="1"/>
  <c r="AA2379" i="1"/>
  <c r="AA2380" i="1"/>
  <c r="AA2381" i="1"/>
  <c r="AA2382" i="1"/>
  <c r="AA2383" i="1"/>
  <c r="AA2384" i="1"/>
  <c r="AA2385" i="1"/>
  <c r="AA2386" i="1"/>
  <c r="AA2387" i="1"/>
  <c r="AA2388" i="1"/>
  <c r="AA2389" i="1"/>
  <c r="AA2390" i="1"/>
  <c r="AA2391" i="1"/>
  <c r="AA2392" i="1"/>
  <c r="AA2393" i="1"/>
  <c r="AA2394" i="1"/>
  <c r="AA2395" i="1"/>
  <c r="AA2396" i="1"/>
  <c r="AA2397" i="1"/>
  <c r="AA2398" i="1"/>
  <c r="AA2399" i="1"/>
  <c r="AA2400" i="1"/>
  <c r="AA2401" i="1"/>
  <c r="AA2402" i="1"/>
  <c r="AA2403" i="1"/>
  <c r="AA2404" i="1"/>
  <c r="AA2405" i="1"/>
  <c r="AA2406" i="1"/>
  <c r="AA2407" i="1"/>
  <c r="AA2408" i="1"/>
  <c r="AA2409" i="1"/>
  <c r="AA2410" i="1"/>
  <c r="AA2411" i="1"/>
  <c r="AA2412" i="1"/>
  <c r="AA2413" i="1"/>
  <c r="AA2414" i="1"/>
  <c r="AA2415" i="1"/>
  <c r="AA2416" i="1"/>
  <c r="AA2417" i="1"/>
  <c r="AA2418" i="1"/>
  <c r="AA2419" i="1"/>
  <c r="AA2420" i="1"/>
  <c r="AA2421" i="1"/>
  <c r="AA2422" i="1"/>
  <c r="AA2423" i="1"/>
  <c r="AA2424" i="1"/>
  <c r="AA2425" i="1"/>
  <c r="AA2426" i="1"/>
  <c r="AA2427" i="1"/>
  <c r="AA2428" i="1"/>
  <c r="AA2429" i="1"/>
  <c r="AA2430" i="1"/>
  <c r="AA2431" i="1"/>
  <c r="AA2432" i="1"/>
  <c r="AA2433" i="1"/>
  <c r="AA2434" i="1"/>
  <c r="AA2435" i="1"/>
  <c r="AA2436" i="1"/>
  <c r="AA2437" i="1"/>
  <c r="AA2438" i="1"/>
  <c r="AA2439" i="1"/>
  <c r="AA2440" i="1"/>
  <c r="AA2441" i="1"/>
  <c r="AA2442" i="1"/>
  <c r="AA2443" i="1"/>
  <c r="AA2444" i="1"/>
  <c r="AA2445" i="1"/>
  <c r="AA2446" i="1"/>
  <c r="AA2447" i="1"/>
  <c r="AA2448" i="1"/>
  <c r="AA2449" i="1"/>
  <c r="AA2450" i="1"/>
  <c r="AA2451" i="1"/>
  <c r="AA2452" i="1"/>
  <c r="AA2453" i="1"/>
  <c r="AA2454" i="1"/>
  <c r="AA2455" i="1"/>
  <c r="AA2456" i="1"/>
  <c r="AA2457" i="1"/>
  <c r="AA2458" i="1"/>
  <c r="AA2459" i="1"/>
  <c r="AA2460" i="1"/>
  <c r="AA2461" i="1"/>
  <c r="AA2462" i="1"/>
  <c r="AA2463" i="1"/>
  <c r="AA2464" i="1"/>
  <c r="AA2465" i="1"/>
  <c r="AA2466" i="1"/>
  <c r="AA2467" i="1"/>
  <c r="AA2468" i="1"/>
  <c r="AA2469" i="1"/>
  <c r="AA2470" i="1"/>
  <c r="AA2471" i="1"/>
  <c r="AA2472" i="1"/>
  <c r="AA2473" i="1"/>
  <c r="AA2474" i="1"/>
  <c r="AA2475" i="1"/>
  <c r="AA2476" i="1"/>
  <c r="AA2477" i="1"/>
  <c r="AA2478" i="1"/>
  <c r="AA2479" i="1"/>
  <c r="AA2480" i="1"/>
  <c r="AA2481" i="1"/>
  <c r="AA2482" i="1"/>
  <c r="AA2483" i="1"/>
  <c r="AA2484" i="1"/>
  <c r="AA2485" i="1"/>
  <c r="AA2486" i="1"/>
  <c r="AA2487" i="1"/>
  <c r="AA2488" i="1"/>
  <c r="AA2489" i="1"/>
  <c r="AA2490" i="1"/>
  <c r="AA2491" i="1"/>
  <c r="AA2492" i="1"/>
  <c r="AA2493" i="1"/>
  <c r="AA2494" i="1"/>
  <c r="AA2495" i="1"/>
  <c r="AA2496" i="1"/>
  <c r="AA2497" i="1"/>
  <c r="AA2498" i="1"/>
  <c r="AA2499" i="1"/>
  <c r="AA2500" i="1"/>
  <c r="AA2501" i="1"/>
  <c r="AA2502" i="1"/>
  <c r="AA2503" i="1"/>
  <c r="AA2504" i="1"/>
  <c r="AA2505" i="1"/>
  <c r="AA2506" i="1"/>
  <c r="AA2507" i="1"/>
  <c r="AA2508" i="1"/>
  <c r="AA2509" i="1"/>
  <c r="AA2510" i="1"/>
  <c r="AA2511" i="1"/>
  <c r="AA2512" i="1"/>
  <c r="AA2513" i="1"/>
  <c r="AA2514" i="1"/>
  <c r="AA2515" i="1"/>
  <c r="AA2516" i="1"/>
  <c r="AA2517" i="1"/>
  <c r="AA2518" i="1"/>
  <c r="AA2519" i="1"/>
  <c r="AA2520" i="1"/>
  <c r="AA2521" i="1"/>
  <c r="AA2522" i="1"/>
  <c r="AA2523" i="1"/>
  <c r="AA2524" i="1"/>
  <c r="AA2525" i="1"/>
  <c r="AA2526" i="1"/>
  <c r="AA2527" i="1"/>
  <c r="AA2528" i="1"/>
  <c r="AA2529" i="1"/>
  <c r="AA2530" i="1"/>
  <c r="AA2531" i="1"/>
  <c r="AA2532" i="1"/>
  <c r="AA2533" i="1"/>
  <c r="AA2534" i="1"/>
  <c r="AA2535" i="1"/>
  <c r="AA2536" i="1"/>
  <c r="AA2537" i="1"/>
  <c r="AA2538" i="1"/>
  <c r="AA2539" i="1"/>
  <c r="AA2540" i="1"/>
  <c r="AA2541" i="1"/>
  <c r="AA2542" i="1"/>
  <c r="AA2543" i="1"/>
  <c r="AA2544" i="1"/>
  <c r="AA2545" i="1"/>
  <c r="AA2546" i="1"/>
  <c r="AA2547" i="1"/>
  <c r="AA2548" i="1"/>
  <c r="AA2549" i="1"/>
  <c r="AA2550" i="1"/>
  <c r="AA2551" i="1"/>
  <c r="AA2552" i="1"/>
  <c r="AA2553" i="1"/>
  <c r="AA2554" i="1"/>
  <c r="AA2555" i="1"/>
  <c r="AA2556" i="1"/>
  <c r="AA2557" i="1"/>
  <c r="AA2558" i="1"/>
  <c r="AA2559" i="1"/>
  <c r="AA2560" i="1"/>
  <c r="AA2561" i="1"/>
  <c r="AA2562" i="1"/>
  <c r="AA2563" i="1"/>
  <c r="AA2564" i="1"/>
  <c r="AA2565" i="1"/>
  <c r="AA2566" i="1"/>
  <c r="AA2567" i="1"/>
  <c r="AA2568" i="1"/>
  <c r="AA2569" i="1"/>
  <c r="AA2570" i="1"/>
  <c r="AA2571" i="1"/>
  <c r="AA2572" i="1"/>
  <c r="AA2573" i="1"/>
  <c r="AA2574" i="1"/>
  <c r="AA2575" i="1"/>
  <c r="AA2576" i="1"/>
  <c r="AA2577" i="1"/>
  <c r="AA2578" i="1"/>
  <c r="AA2579" i="1"/>
  <c r="AA2580" i="1"/>
  <c r="AA2581" i="1"/>
  <c r="AA2582" i="1"/>
  <c r="AA2583" i="1"/>
  <c r="AA2584" i="1"/>
  <c r="AA2585" i="1"/>
  <c r="AA2586" i="1"/>
  <c r="AA2587" i="1"/>
  <c r="AA2588" i="1"/>
  <c r="AA2589" i="1"/>
  <c r="AA2590" i="1"/>
  <c r="AA2591" i="1"/>
  <c r="AA2592" i="1"/>
  <c r="AA2593" i="1"/>
  <c r="AA2594" i="1"/>
  <c r="AA2595" i="1"/>
  <c r="AA2596" i="1"/>
  <c r="AA2597" i="1"/>
  <c r="AA2598" i="1"/>
  <c r="AA2599" i="1"/>
  <c r="AA2600" i="1"/>
  <c r="AA2601" i="1"/>
  <c r="AA2602" i="1"/>
  <c r="AA2603" i="1"/>
  <c r="AA2604" i="1"/>
  <c r="AA2605" i="1"/>
  <c r="AA2606" i="1"/>
  <c r="AA2607" i="1"/>
  <c r="AA2608" i="1"/>
  <c r="AA2609" i="1"/>
  <c r="AA2610" i="1"/>
  <c r="AA2611" i="1"/>
  <c r="AA2612" i="1"/>
  <c r="AA2613" i="1"/>
  <c r="AA2614" i="1"/>
  <c r="AA2615" i="1"/>
  <c r="AA2616" i="1"/>
  <c r="AA2617" i="1"/>
  <c r="AA2618" i="1"/>
  <c r="AA2619" i="1"/>
  <c r="AA2620" i="1"/>
  <c r="AA2621" i="1"/>
  <c r="AA2622" i="1"/>
  <c r="AA2623" i="1"/>
  <c r="AA2624" i="1"/>
  <c r="AA2625" i="1"/>
  <c r="AA2626" i="1"/>
  <c r="AA2627" i="1"/>
  <c r="AA2628" i="1"/>
  <c r="AA2629" i="1"/>
  <c r="AA2630" i="1"/>
  <c r="AA2631" i="1"/>
  <c r="AA2632" i="1"/>
  <c r="AA2633" i="1"/>
  <c r="AA2634" i="1"/>
  <c r="AA2635" i="1"/>
  <c r="AA2636" i="1"/>
  <c r="AA2637" i="1"/>
  <c r="AA2638" i="1"/>
  <c r="AA2639" i="1"/>
  <c r="AA2640" i="1"/>
  <c r="AA2641" i="1"/>
  <c r="AA2642" i="1"/>
  <c r="AA2643" i="1"/>
  <c r="AA2644" i="1"/>
  <c r="AA2645" i="1"/>
  <c r="AA2646" i="1"/>
  <c r="AA2647" i="1"/>
  <c r="AA2648" i="1"/>
  <c r="AA2649" i="1"/>
  <c r="AA2650" i="1"/>
  <c r="AA2651" i="1"/>
  <c r="AA2652" i="1"/>
  <c r="AA2653" i="1"/>
  <c r="AA2654" i="1"/>
  <c r="AA2655" i="1"/>
  <c r="AA2656" i="1"/>
  <c r="AA2657" i="1"/>
  <c r="AA2658" i="1"/>
  <c r="AA2659" i="1"/>
  <c r="AA2660" i="1"/>
  <c r="AA2661" i="1"/>
  <c r="AA2662" i="1"/>
  <c r="AA2663" i="1"/>
  <c r="AA2664" i="1"/>
  <c r="AA2665" i="1"/>
  <c r="AA2666" i="1"/>
  <c r="AA2667" i="1"/>
  <c r="AA2668" i="1"/>
  <c r="AA2669" i="1"/>
  <c r="AA2670" i="1"/>
  <c r="AA2671" i="1"/>
  <c r="AA2672" i="1"/>
  <c r="AA2673" i="1"/>
  <c r="AA2674" i="1"/>
  <c r="AA2675" i="1"/>
  <c r="AA2676" i="1"/>
  <c r="AA2677" i="1"/>
  <c r="AA2678" i="1"/>
  <c r="AA2679" i="1"/>
  <c r="AA2680" i="1"/>
  <c r="AA2681" i="1"/>
  <c r="AA2682" i="1"/>
  <c r="AA2683" i="1"/>
  <c r="AA2684" i="1"/>
  <c r="AA2685" i="1"/>
  <c r="AA2686" i="1"/>
  <c r="AA2687" i="1"/>
  <c r="AA2688" i="1"/>
  <c r="AA2689" i="1"/>
  <c r="AA2690" i="1"/>
  <c r="AA2691" i="1"/>
  <c r="AA2692" i="1"/>
  <c r="AA2693" i="1"/>
  <c r="AA2694" i="1"/>
  <c r="AA2695" i="1"/>
  <c r="AA2696" i="1"/>
  <c r="AA2697" i="1"/>
  <c r="AA2698" i="1"/>
  <c r="AA2699" i="1"/>
  <c r="AA2700" i="1"/>
  <c r="AA2701" i="1"/>
  <c r="AA2702" i="1"/>
  <c r="AA2703" i="1"/>
  <c r="AA2704" i="1"/>
  <c r="AA2705" i="1"/>
  <c r="AA2706" i="1"/>
  <c r="AA2707" i="1"/>
  <c r="AA2708" i="1"/>
  <c r="AA2709" i="1"/>
  <c r="AA2710" i="1"/>
  <c r="AA2711" i="1"/>
  <c r="AA2712" i="1"/>
  <c r="AA2713" i="1"/>
  <c r="AA2714" i="1"/>
  <c r="AA2715" i="1"/>
  <c r="AA2716" i="1"/>
  <c r="AA2717" i="1"/>
  <c r="AA2718" i="1"/>
  <c r="AA2719" i="1"/>
  <c r="AA2720" i="1"/>
  <c r="AA2721" i="1"/>
  <c r="AA2722" i="1"/>
  <c r="AA2723" i="1"/>
  <c r="AA2724" i="1"/>
  <c r="AA2725" i="1"/>
  <c r="AA2726" i="1"/>
  <c r="AA2727" i="1"/>
  <c r="AA2728" i="1"/>
  <c r="AA2729" i="1"/>
  <c r="AA2730" i="1"/>
  <c r="AA2731" i="1"/>
  <c r="AA2732" i="1"/>
  <c r="AA2733" i="1"/>
  <c r="AA2734" i="1"/>
  <c r="AA2735" i="1"/>
  <c r="AA2736" i="1"/>
  <c r="AA2737" i="1"/>
  <c r="AA2738" i="1"/>
  <c r="AA2739" i="1"/>
  <c r="AA2740" i="1"/>
  <c r="AA2741" i="1"/>
  <c r="AA2742" i="1"/>
  <c r="AA2743" i="1"/>
  <c r="AA2744" i="1"/>
  <c r="AA2745" i="1"/>
  <c r="AA2746" i="1"/>
  <c r="AA2747" i="1"/>
  <c r="AA2748" i="1"/>
  <c r="AA2749" i="1"/>
  <c r="AA2750" i="1"/>
  <c r="AA2751" i="1"/>
  <c r="AA2752" i="1"/>
  <c r="AA2753" i="1"/>
  <c r="AA2754" i="1"/>
  <c r="AA2755" i="1"/>
  <c r="AA2756" i="1"/>
  <c r="AA2757" i="1"/>
  <c r="AA2758" i="1"/>
  <c r="AA2759" i="1"/>
  <c r="AA2760" i="1"/>
  <c r="AA2761" i="1"/>
  <c r="AA2762" i="1"/>
  <c r="AA2763" i="1"/>
  <c r="AA2764" i="1"/>
  <c r="AA2765" i="1"/>
  <c r="AA2766" i="1"/>
  <c r="AA2767" i="1"/>
  <c r="AA2768" i="1"/>
  <c r="AA2769" i="1"/>
  <c r="AA2770" i="1"/>
  <c r="AA2771" i="1"/>
  <c r="AA2772" i="1"/>
  <c r="AA2773" i="1"/>
  <c r="AA2774" i="1"/>
  <c r="AA2775" i="1"/>
  <c r="AA2776" i="1"/>
  <c r="AA2777" i="1"/>
  <c r="AA2778" i="1"/>
  <c r="AA2779" i="1"/>
  <c r="AA2780" i="1"/>
  <c r="AA2781" i="1"/>
  <c r="AA2782" i="1"/>
  <c r="AA2783" i="1"/>
  <c r="AA2784" i="1"/>
  <c r="AA2785" i="1"/>
  <c r="AA2786" i="1"/>
  <c r="AA2787" i="1"/>
  <c r="AA2788" i="1"/>
  <c r="AA2789" i="1"/>
  <c r="AA2790" i="1"/>
  <c r="AA2791" i="1"/>
  <c r="AA2792" i="1"/>
  <c r="AA2793" i="1"/>
  <c r="AA2794" i="1"/>
  <c r="AA2795" i="1"/>
  <c r="AA2796" i="1"/>
  <c r="AA2797" i="1"/>
  <c r="AA2798" i="1"/>
  <c r="AA2799" i="1"/>
  <c r="AA2800" i="1"/>
  <c r="AA2801" i="1"/>
  <c r="AA2802" i="1"/>
  <c r="AA2803" i="1"/>
  <c r="AA2804" i="1"/>
  <c r="AA2805" i="1"/>
  <c r="AA2806" i="1"/>
  <c r="AA2807" i="1"/>
  <c r="AA2808" i="1"/>
  <c r="AA2809" i="1"/>
  <c r="AA2810" i="1"/>
  <c r="AA2811" i="1"/>
  <c r="AA2812" i="1"/>
  <c r="AA2813" i="1"/>
  <c r="AA2814" i="1"/>
  <c r="AA2815" i="1"/>
  <c r="AA2816" i="1"/>
  <c r="AA2817" i="1"/>
  <c r="AA2818" i="1"/>
  <c r="AA2819" i="1"/>
  <c r="AA2820" i="1"/>
  <c r="AA2821" i="1"/>
  <c r="AA2822" i="1"/>
  <c r="AA2823" i="1"/>
  <c r="AA2824" i="1"/>
  <c r="AA2825" i="1"/>
  <c r="AA2826" i="1"/>
  <c r="AA2827" i="1"/>
  <c r="AA2828" i="1"/>
  <c r="AA2829" i="1"/>
  <c r="AA2830" i="1"/>
  <c r="AA2831" i="1"/>
  <c r="AA2832" i="1"/>
  <c r="AA2833" i="1"/>
  <c r="AA2834" i="1"/>
  <c r="AA2835" i="1"/>
  <c r="AA2836" i="1"/>
  <c r="AA2837" i="1"/>
  <c r="AA2838" i="1"/>
  <c r="AA2839" i="1"/>
  <c r="AA2840" i="1"/>
  <c r="AA2841" i="1"/>
  <c r="AA2842" i="1"/>
  <c r="AA2843" i="1"/>
  <c r="AA2844" i="1"/>
  <c r="AA2845" i="1"/>
  <c r="AA2846" i="1"/>
  <c r="AA2847" i="1"/>
  <c r="AA2848" i="1"/>
  <c r="AA2849" i="1"/>
  <c r="AA2850" i="1"/>
  <c r="AA2851" i="1"/>
  <c r="AA2852" i="1"/>
  <c r="AA2853" i="1"/>
  <c r="AA2854" i="1"/>
  <c r="AA2855" i="1"/>
  <c r="AA2856" i="1"/>
  <c r="AA2857" i="1"/>
  <c r="AA2858" i="1"/>
  <c r="AA2859" i="1"/>
  <c r="AA2860" i="1"/>
  <c r="AA2861" i="1"/>
  <c r="AA2862" i="1"/>
  <c r="AA2863" i="1"/>
  <c r="AA2864" i="1"/>
  <c r="AA2865" i="1"/>
  <c r="AA2866" i="1"/>
  <c r="AA2867" i="1"/>
  <c r="AA2868" i="1"/>
  <c r="AA2869" i="1"/>
  <c r="AA2870" i="1"/>
  <c r="AA2871" i="1"/>
  <c r="AA2872" i="1"/>
  <c r="AA2873" i="1"/>
  <c r="AA2874" i="1"/>
  <c r="AA2875" i="1"/>
  <c r="AA2876" i="1"/>
  <c r="AA2877" i="1"/>
  <c r="AA2878" i="1"/>
  <c r="AA2879" i="1"/>
  <c r="AA2880" i="1"/>
  <c r="AA2881" i="1"/>
  <c r="AA2882" i="1"/>
  <c r="AA2883" i="1"/>
  <c r="AA2884" i="1"/>
  <c r="AA2885" i="1"/>
  <c r="AA2886" i="1"/>
  <c r="AA2887" i="1"/>
  <c r="AA2888" i="1"/>
  <c r="AA2889" i="1"/>
  <c r="AA2890" i="1"/>
  <c r="AA2891" i="1"/>
  <c r="AA2892" i="1"/>
  <c r="AA2893" i="1"/>
  <c r="AA2894" i="1"/>
  <c r="AA2895" i="1"/>
  <c r="AA2896" i="1"/>
  <c r="AA2897" i="1"/>
  <c r="AA2898" i="1"/>
  <c r="AA2899" i="1"/>
  <c r="AA2900" i="1"/>
  <c r="AA2901" i="1"/>
  <c r="AA2902" i="1"/>
  <c r="AA2903" i="1"/>
  <c r="AA2904" i="1"/>
  <c r="AA2905" i="1"/>
  <c r="AA2906" i="1"/>
  <c r="AA2907" i="1"/>
  <c r="AA2908" i="1"/>
  <c r="AA2909" i="1"/>
  <c r="AA2910" i="1"/>
  <c r="AA2911" i="1"/>
  <c r="AA2912" i="1"/>
  <c r="AA2913" i="1"/>
  <c r="AA2914" i="1"/>
  <c r="AA2915" i="1"/>
  <c r="AA2916" i="1"/>
  <c r="AA2917" i="1"/>
  <c r="AA2918" i="1"/>
  <c r="AA2919" i="1"/>
  <c r="AA2920" i="1"/>
  <c r="AA2921" i="1"/>
  <c r="AA2922" i="1"/>
  <c r="AA2923" i="1"/>
  <c r="AA2924" i="1"/>
  <c r="AA2925" i="1"/>
  <c r="AA2926" i="1"/>
  <c r="AA2927" i="1"/>
  <c r="AA2928" i="1"/>
  <c r="AA2929" i="1"/>
  <c r="AA2930" i="1"/>
  <c r="AA2931" i="1"/>
  <c r="AA2932" i="1"/>
  <c r="AA2933" i="1"/>
  <c r="AA2934" i="1"/>
  <c r="AA2935" i="1"/>
  <c r="AA2936" i="1"/>
  <c r="AA2937" i="1"/>
  <c r="AA2938" i="1"/>
  <c r="AA2939" i="1"/>
  <c r="AA2940" i="1"/>
  <c r="AA2941" i="1"/>
  <c r="AA2942" i="1"/>
  <c r="AA2943" i="1"/>
  <c r="AA2944" i="1"/>
  <c r="AA2945" i="1"/>
  <c r="AA2946" i="1"/>
  <c r="AA2947" i="1"/>
  <c r="AA2948" i="1"/>
  <c r="AA2949" i="1"/>
  <c r="AA2950" i="1"/>
  <c r="AA2951" i="1"/>
  <c r="AA2952" i="1"/>
  <c r="AA2953" i="1"/>
  <c r="AA2954" i="1"/>
  <c r="AA2955" i="1"/>
  <c r="AA2956" i="1"/>
  <c r="AA2957" i="1"/>
  <c r="AA2958" i="1"/>
  <c r="AA2959" i="1"/>
  <c r="AA2960" i="1"/>
  <c r="AA2961" i="1"/>
  <c r="AA2962" i="1"/>
  <c r="AA2963" i="1"/>
  <c r="AA2964" i="1"/>
  <c r="AA2965" i="1"/>
  <c r="AA2966" i="1"/>
  <c r="AA2967" i="1"/>
  <c r="AA2968" i="1"/>
  <c r="AA2969" i="1"/>
  <c r="AA2970" i="1"/>
  <c r="AA2971" i="1"/>
  <c r="AA2972" i="1"/>
  <c r="AA2973" i="1"/>
  <c r="AA2974" i="1"/>
  <c r="AA2975" i="1"/>
  <c r="AA2976" i="1"/>
  <c r="AA2977" i="1"/>
  <c r="AA2978" i="1"/>
  <c r="AA2979" i="1"/>
  <c r="AA2980" i="1"/>
  <c r="AA2981" i="1"/>
  <c r="AA2982" i="1"/>
  <c r="AA2983" i="1"/>
  <c r="AA2984" i="1"/>
  <c r="AA2985" i="1"/>
  <c r="AA2986" i="1"/>
  <c r="AA2987" i="1"/>
  <c r="AA2988" i="1"/>
  <c r="AA2989" i="1"/>
  <c r="AA2990" i="1"/>
  <c r="AA2991" i="1"/>
  <c r="AA2992" i="1"/>
  <c r="AA2993" i="1"/>
  <c r="AA2994" i="1"/>
  <c r="AA2995" i="1"/>
  <c r="AA2996" i="1"/>
  <c r="AA2997" i="1"/>
  <c r="AA2998" i="1"/>
  <c r="AA2999" i="1"/>
  <c r="AA3000" i="1"/>
  <c r="AA3001" i="1"/>
  <c r="AA3002" i="1"/>
  <c r="AA3003" i="1"/>
  <c r="AA3004" i="1"/>
  <c r="AA3005" i="1"/>
  <c r="AA3006" i="1"/>
  <c r="AA3007" i="1"/>
  <c r="AA3008" i="1"/>
  <c r="AA3009" i="1"/>
  <c r="AA3010" i="1"/>
  <c r="AA3011" i="1"/>
  <c r="AA3012" i="1"/>
  <c r="AA3013" i="1"/>
  <c r="AA3014" i="1"/>
  <c r="AA3015" i="1"/>
  <c r="AA3016" i="1"/>
  <c r="AA3017" i="1"/>
  <c r="AA3018" i="1"/>
  <c r="AA3019" i="1"/>
  <c r="AA3020" i="1"/>
  <c r="AA3021" i="1"/>
  <c r="AA3022" i="1"/>
  <c r="AA3023" i="1"/>
  <c r="AA3024" i="1"/>
  <c r="AA3025" i="1"/>
  <c r="AA3026" i="1"/>
  <c r="AA3027" i="1"/>
  <c r="AA3028" i="1"/>
  <c r="AA3029" i="1"/>
  <c r="AA3030" i="1"/>
  <c r="AA3031" i="1"/>
  <c r="AA3032" i="1"/>
  <c r="AA3033" i="1"/>
  <c r="AA3034" i="1"/>
  <c r="AA3035" i="1"/>
  <c r="AA3036" i="1"/>
  <c r="AA3037" i="1"/>
  <c r="AA3038" i="1"/>
  <c r="AA3039" i="1"/>
  <c r="AA3040" i="1"/>
  <c r="AA3041" i="1"/>
  <c r="AA3042" i="1"/>
  <c r="AA3043" i="1"/>
  <c r="AA3044" i="1"/>
  <c r="AA3045" i="1"/>
  <c r="AA3046" i="1"/>
  <c r="AA3047" i="1"/>
  <c r="AA3048" i="1"/>
  <c r="AA3049" i="1"/>
  <c r="AA3050" i="1"/>
  <c r="AA3051" i="1"/>
  <c r="AA3052" i="1"/>
  <c r="AA3053" i="1"/>
  <c r="AA3054" i="1"/>
  <c r="AA3055" i="1"/>
  <c r="AA3056" i="1"/>
  <c r="AA3057" i="1"/>
  <c r="AA3058" i="1"/>
  <c r="AA3059" i="1"/>
  <c r="AA3060" i="1"/>
  <c r="AA3061" i="1"/>
  <c r="AA3062" i="1"/>
  <c r="AA3063" i="1"/>
  <c r="AA3064" i="1"/>
  <c r="AA3065" i="1"/>
  <c r="AA3066" i="1"/>
  <c r="AA3067" i="1"/>
  <c r="AA3068" i="1"/>
  <c r="AA3069" i="1"/>
  <c r="AA3070" i="1"/>
  <c r="AA3071" i="1"/>
  <c r="AA3072" i="1"/>
  <c r="AA3073" i="1"/>
  <c r="AA3074" i="1"/>
  <c r="AA3075" i="1"/>
  <c r="AA3076" i="1"/>
  <c r="AA3077" i="1"/>
  <c r="AA3078" i="1"/>
  <c r="AA3079" i="1"/>
  <c r="AA3080" i="1"/>
  <c r="AA3081" i="1"/>
  <c r="AA3082" i="1"/>
  <c r="AA3083" i="1"/>
  <c r="AA3084" i="1"/>
  <c r="AA3085" i="1"/>
  <c r="AA3086" i="1"/>
  <c r="AA3087" i="1"/>
  <c r="AA3088" i="1"/>
  <c r="AA3089" i="1"/>
  <c r="AA3090" i="1"/>
  <c r="AA3091" i="1"/>
  <c r="AA3092" i="1"/>
  <c r="AA3093" i="1"/>
  <c r="AA3094" i="1"/>
  <c r="AA3095" i="1"/>
  <c r="AA3096" i="1"/>
  <c r="AA3097" i="1"/>
  <c r="AA3098" i="1"/>
  <c r="AA3099" i="1"/>
  <c r="AA3100" i="1"/>
  <c r="AA3101" i="1"/>
  <c r="AA3102" i="1"/>
  <c r="AA3103" i="1"/>
  <c r="AA3104" i="1"/>
  <c r="AA3105" i="1"/>
  <c r="AA3106" i="1"/>
  <c r="AA3107" i="1"/>
  <c r="AA3108" i="1"/>
  <c r="AA3109" i="1"/>
  <c r="AA3110" i="1"/>
  <c r="AA3111" i="1"/>
  <c r="AA3112" i="1"/>
  <c r="AA3113" i="1"/>
  <c r="AA3114" i="1"/>
  <c r="AA3115" i="1"/>
  <c r="AA3116" i="1"/>
  <c r="AA3117" i="1"/>
  <c r="AA3118" i="1"/>
  <c r="AA3119" i="1"/>
  <c r="AA3120" i="1"/>
  <c r="AA3121" i="1"/>
  <c r="AA3122" i="1"/>
  <c r="AA3123" i="1"/>
  <c r="AA3124" i="1"/>
  <c r="AA3125" i="1"/>
  <c r="AA3126" i="1"/>
  <c r="AA3127" i="1"/>
  <c r="AA3128" i="1"/>
  <c r="AA3129" i="1"/>
  <c r="AA3130" i="1"/>
  <c r="AA3131" i="1"/>
  <c r="AA3132" i="1"/>
  <c r="AA3133" i="1"/>
  <c r="AA3134" i="1"/>
  <c r="AA3135" i="1"/>
  <c r="AA3136" i="1"/>
  <c r="AA3137" i="1"/>
  <c r="AA3138" i="1"/>
  <c r="AA3139" i="1"/>
  <c r="AA3140" i="1"/>
  <c r="AA3141" i="1"/>
  <c r="AA3142" i="1"/>
  <c r="AA3143" i="1"/>
  <c r="AA3144" i="1"/>
  <c r="AA3145" i="1"/>
  <c r="AA3146" i="1"/>
  <c r="AA3147" i="1"/>
  <c r="AA3148" i="1"/>
  <c r="AA3149" i="1"/>
  <c r="AA3150" i="1"/>
  <c r="AA3151" i="1"/>
  <c r="AA3152" i="1"/>
  <c r="AA3153" i="1"/>
  <c r="AA3154" i="1"/>
  <c r="AA3155" i="1"/>
  <c r="AA3156" i="1"/>
  <c r="AA3157" i="1"/>
  <c r="AA3158" i="1"/>
  <c r="AA3159" i="1"/>
  <c r="AA3160" i="1"/>
  <c r="AA3161" i="1"/>
  <c r="AA3162" i="1"/>
  <c r="AA3163" i="1"/>
  <c r="AA3164" i="1"/>
  <c r="AA3165" i="1"/>
  <c r="AA3166" i="1"/>
  <c r="AA3167" i="1"/>
  <c r="AA3168" i="1"/>
  <c r="AA3169" i="1"/>
  <c r="AA3170" i="1"/>
  <c r="AA3171" i="1"/>
  <c r="AA3172" i="1"/>
  <c r="AA3173" i="1"/>
  <c r="AA3174" i="1"/>
  <c r="AA3175" i="1"/>
  <c r="AA3176" i="1"/>
  <c r="AA3177" i="1"/>
  <c r="AA3178" i="1"/>
  <c r="AA3179" i="1"/>
  <c r="AA3180" i="1"/>
  <c r="AA3181" i="1"/>
  <c r="AK48" i="1" l="1"/>
  <c r="AI48" i="1"/>
  <c r="AJ4" i="1"/>
  <c r="AJ5" i="1"/>
  <c r="AJ6" i="1"/>
  <c r="AJ7" i="1"/>
  <c r="AJ8" i="1"/>
  <c r="AJ9" i="1"/>
  <c r="AI4" i="1"/>
  <c r="AI9" i="1"/>
  <c r="AI5" i="1"/>
  <c r="AI6" i="1"/>
  <c r="AI7" i="1"/>
  <c r="AI8" i="1"/>
  <c r="AH20" i="1" a="1"/>
  <c r="AH20" i="1" s="1"/>
  <c r="AH26" i="1" s="1" a="1"/>
  <c r="AH26" i="1" s="1"/>
  <c r="AH27" i="1" s="1" a="1"/>
  <c r="AH27" i="1" s="1"/>
  <c r="AI20" i="1" l="1" a="1"/>
  <c r="AI20" i="1" s="1"/>
  <c r="AJ20" i="1" a="1"/>
  <c r="AJ2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<sst xmlns="http://schemas.openxmlformats.org/spreadsheetml/2006/main" count="22400" uniqueCount="3839">
  <si>
    <t>A helységek részletes adatai 2024. január 1. állapot szerint</t>
  </si>
  <si>
    <t>Nemzetiségi önkormányzat</t>
  </si>
  <si>
    <t>Helység KSH kódja</t>
  </si>
  <si>
    <t>Helység jogállása</t>
  </si>
  <si>
    <t>Járás kódja</t>
  </si>
  <si>
    <t>Járás neve</t>
  </si>
  <si>
    <t>Járás székhelye</t>
  </si>
  <si>
    <t>Polgármesteri hivatal, közös önkormányzati hivatal kódja</t>
  </si>
  <si>
    <t>Polgármesteri hivatal, közös önkormányzati hivatal székhelye</t>
  </si>
  <si>
    <t>Terület  (hektár)</t>
  </si>
  <si>
    <t>Lakó-népesség</t>
  </si>
  <si>
    <t>Lakások száma</t>
  </si>
  <si>
    <t>Becsült terület-adatokkal</t>
  </si>
  <si>
    <t xml:space="preserve">bolgár  </t>
  </si>
  <si>
    <t xml:space="preserve">görög  </t>
  </si>
  <si>
    <t xml:space="preserve">horvát  </t>
  </si>
  <si>
    <t xml:space="preserve">lengyel  </t>
  </si>
  <si>
    <t xml:space="preserve">német  </t>
  </si>
  <si>
    <t xml:space="preserve">örmény  </t>
  </si>
  <si>
    <t>roma</t>
  </si>
  <si>
    <t xml:space="preserve">román  </t>
  </si>
  <si>
    <t xml:space="preserve">ruszin  </t>
  </si>
  <si>
    <t xml:space="preserve">szerb  </t>
  </si>
  <si>
    <t xml:space="preserve">szlovák  </t>
  </si>
  <si>
    <t xml:space="preserve">szlovén  </t>
  </si>
  <si>
    <t xml:space="preserve">ukrán  </t>
  </si>
  <si>
    <t>Aba</t>
  </si>
  <si>
    <t>város</t>
  </si>
  <si>
    <t>Fejér</t>
  </si>
  <si>
    <t>085 0</t>
  </si>
  <si>
    <t>Székesfehérvári</t>
  </si>
  <si>
    <t>Székesfehérvár</t>
  </si>
  <si>
    <t>–</t>
  </si>
  <si>
    <t>Abádszalók</t>
  </si>
  <si>
    <t>Jász-Nagykun-Szolnok</t>
  </si>
  <si>
    <t>164 0</t>
  </si>
  <si>
    <t>Kunhegyesi</t>
  </si>
  <si>
    <t>Kunhegyes</t>
  </si>
  <si>
    <t>[Helyben]</t>
  </si>
  <si>
    <t>Abaliget</t>
  </si>
  <si>
    <t>község</t>
  </si>
  <si>
    <t>Baranya</t>
  </si>
  <si>
    <t>028 0</t>
  </si>
  <si>
    <t>Pécsi</t>
  </si>
  <si>
    <t>Pécs</t>
  </si>
  <si>
    <t>Orfű</t>
  </si>
  <si>
    <t>Abasár</t>
  </si>
  <si>
    <t>Heves</t>
  </si>
  <si>
    <t>106 0</t>
  </si>
  <si>
    <t>Gyöngyösi</t>
  </si>
  <si>
    <t>Gyöngyös</t>
  </si>
  <si>
    <t>Abaújalpár</t>
  </si>
  <si>
    <t>Borsod-Abaúj-Zemplén</t>
  </si>
  <si>
    <t>057 0</t>
  </si>
  <si>
    <t>Gönci</t>
  </si>
  <si>
    <t>Gönc</t>
  </si>
  <si>
    <t>Abaújkér</t>
  </si>
  <si>
    <t>Abaújlak</t>
  </si>
  <si>
    <t>067 0</t>
  </si>
  <si>
    <t>Szikszói</t>
  </si>
  <si>
    <t>Szikszó</t>
  </si>
  <si>
    <t>Selyeb</t>
  </si>
  <si>
    <t>Abaújszántó</t>
  </si>
  <si>
    <t>Abaújszolnok</t>
  </si>
  <si>
    <t>Abaújvár</t>
  </si>
  <si>
    <t>Abda</t>
  </si>
  <si>
    <t>Győr-Moson-Sopron</t>
  </si>
  <si>
    <t>087 0</t>
  </si>
  <si>
    <t>Győri</t>
  </si>
  <si>
    <t>Győr</t>
  </si>
  <si>
    <t>Abod</t>
  </si>
  <si>
    <t>055 0</t>
  </si>
  <si>
    <t>Edelényi</t>
  </si>
  <si>
    <t>Edelény</t>
  </si>
  <si>
    <t>Abony</t>
  </si>
  <si>
    <t>Pest</t>
  </si>
  <si>
    <t>124 0</t>
  </si>
  <si>
    <t>Ceglédi</t>
  </si>
  <si>
    <t>Cegléd</t>
  </si>
  <si>
    <t>Ábrahámhegy</t>
  </si>
  <si>
    <t>Veszprém</t>
  </si>
  <si>
    <t>189 0</t>
  </si>
  <si>
    <t>Tapolcai</t>
  </si>
  <si>
    <t>Tapolca</t>
  </si>
  <si>
    <t>Badacsonytomaj</t>
  </si>
  <si>
    <t>Ács</t>
  </si>
  <si>
    <t>Komárom-Esztergom</t>
  </si>
  <si>
    <t>112 0</t>
  </si>
  <si>
    <t>Komáromi</t>
  </si>
  <si>
    <t>Komárom</t>
  </si>
  <si>
    <t>Acsa</t>
  </si>
  <si>
    <t>138 0</t>
  </si>
  <si>
    <t>Váci</t>
  </si>
  <si>
    <t>Vác</t>
  </si>
  <si>
    <t>Acsád</t>
  </si>
  <si>
    <t>Vas</t>
  </si>
  <si>
    <t>181 0</t>
  </si>
  <si>
    <t>Szombathelyi</t>
  </si>
  <si>
    <t>Szombathely</t>
  </si>
  <si>
    <t>Nemesbőd</t>
  </si>
  <si>
    <t>Acsalag</t>
  </si>
  <si>
    <t>086 0</t>
  </si>
  <si>
    <t>Csornai</t>
  </si>
  <si>
    <t>Csorna</t>
  </si>
  <si>
    <t>Farád</t>
  </si>
  <si>
    <t>Ácsteszér</t>
  </si>
  <si>
    <t>111 0</t>
  </si>
  <si>
    <t>Kisbéri</t>
  </si>
  <si>
    <t>Kisbér</t>
  </si>
  <si>
    <t>Bakonyszombathely</t>
  </si>
  <si>
    <t>Adács</t>
  </si>
  <si>
    <t>Ádánd</t>
  </si>
  <si>
    <t>Somogy</t>
  </si>
  <si>
    <t>146 0</t>
  </si>
  <si>
    <t>Siófoki</t>
  </si>
  <si>
    <t>Siófok</t>
  </si>
  <si>
    <t>Adásztevel</t>
  </si>
  <si>
    <t>187 0</t>
  </si>
  <si>
    <t>Pápai</t>
  </si>
  <si>
    <t>Pápa</t>
  </si>
  <si>
    <t>Adony</t>
  </si>
  <si>
    <t>078 0</t>
  </si>
  <si>
    <t>Dunaújvárosi</t>
  </si>
  <si>
    <t>Dunaújváros</t>
  </si>
  <si>
    <t>Adorjánháza</t>
  </si>
  <si>
    <t>186 0</t>
  </si>
  <si>
    <t>Devecseri</t>
  </si>
  <si>
    <t>Devecser</t>
  </si>
  <si>
    <t>Somlóvásárhely</t>
  </si>
  <si>
    <t>Adorjás</t>
  </si>
  <si>
    <t>030 0</t>
  </si>
  <si>
    <t>Sellyei</t>
  </si>
  <si>
    <t>Sellye</t>
  </si>
  <si>
    <t>Baksa</t>
  </si>
  <si>
    <t>Ág</t>
  </si>
  <si>
    <t>025 0</t>
  </si>
  <si>
    <t>Hegyháti</t>
  </si>
  <si>
    <t>Sásd</t>
  </si>
  <si>
    <t>Vásárosdombó</t>
  </si>
  <si>
    <t>Ágasegyháza</t>
  </si>
  <si>
    <t>Bács-Kiskun</t>
  </si>
  <si>
    <t>038 0</t>
  </si>
  <si>
    <t>Kecskeméti</t>
  </si>
  <si>
    <t>Kecskemét</t>
  </si>
  <si>
    <t>Ágfalva</t>
  </si>
  <si>
    <t>091 0</t>
  </si>
  <si>
    <t>Soproni</t>
  </si>
  <si>
    <t>Sopron</t>
  </si>
  <si>
    <t>Aggtelek</t>
  </si>
  <si>
    <t>063 0</t>
  </si>
  <si>
    <t>Putnoki</t>
  </si>
  <si>
    <t>Putnok</t>
  </si>
  <si>
    <t>Ragály</t>
  </si>
  <si>
    <t>Agyagosszergény</t>
  </si>
  <si>
    <t>088 0</t>
  </si>
  <si>
    <t>Kapuvári</t>
  </si>
  <si>
    <t>Kapuvár</t>
  </si>
  <si>
    <t>Vitnyéd</t>
  </si>
  <si>
    <t>Ajak</t>
  </si>
  <si>
    <t>Szabolcs-Szatmár-Bereg</t>
  </si>
  <si>
    <t>153 0</t>
  </si>
  <si>
    <t>Kisvárdai</t>
  </si>
  <si>
    <t>Kisvárda</t>
  </si>
  <si>
    <t>Ajka</t>
  </si>
  <si>
    <t>183 1</t>
  </si>
  <si>
    <t>Ajkai</t>
  </si>
  <si>
    <t>Aka</t>
  </si>
  <si>
    <t>Tárkány</t>
  </si>
  <si>
    <t>Akasztó</t>
  </si>
  <si>
    <t>039 0</t>
  </si>
  <si>
    <t>Kiskőrösi</t>
  </si>
  <si>
    <t>Kiskőrös</t>
  </si>
  <si>
    <t>Alacska</t>
  </si>
  <si>
    <t>058 0</t>
  </si>
  <si>
    <t>Kazincbarcikai</t>
  </si>
  <si>
    <t>Kazincbarcika</t>
  </si>
  <si>
    <t>Berente</t>
  </si>
  <si>
    <t>Alap</t>
  </si>
  <si>
    <t>084 0</t>
  </si>
  <si>
    <t>Sárbogárdi</t>
  </si>
  <si>
    <t>Sárbogárd</t>
  </si>
  <si>
    <t>Alattyán</t>
  </si>
  <si>
    <t>161 0</t>
  </si>
  <si>
    <t>Jászapáti</t>
  </si>
  <si>
    <t>Albertirsa</t>
  </si>
  <si>
    <t>Alcsútdoboz</t>
  </si>
  <si>
    <t>077 0</t>
  </si>
  <si>
    <t>Bicskei</t>
  </si>
  <si>
    <t>Bicske</t>
  </si>
  <si>
    <t>Felcsút</t>
  </si>
  <si>
    <t>Aldebrő</t>
  </si>
  <si>
    <t>105 0</t>
  </si>
  <si>
    <t>Füzesabonyi</t>
  </si>
  <si>
    <t>Füzesabony</t>
  </si>
  <si>
    <t>Kápolna</t>
  </si>
  <si>
    <t>Algyő</t>
  </si>
  <si>
    <t>nagyközség</t>
  </si>
  <si>
    <t>Csongrád-Csanád</t>
  </si>
  <si>
    <t>075 0</t>
  </si>
  <si>
    <t>Szegedi</t>
  </si>
  <si>
    <t>Szeged</t>
  </si>
  <si>
    <t>Alibánfa</t>
  </si>
  <si>
    <t>Zala</t>
  </si>
  <si>
    <t>197 0</t>
  </si>
  <si>
    <t>Zalaegerszegi</t>
  </si>
  <si>
    <t>Zalaegerszeg</t>
  </si>
  <si>
    <t>Pókaszepetk</t>
  </si>
  <si>
    <t>Almamellék</t>
  </si>
  <si>
    <t>033 0</t>
  </si>
  <si>
    <t>Szigetvári</t>
  </si>
  <si>
    <t>Szigetvár</t>
  </si>
  <si>
    <t>Szentlászló</t>
  </si>
  <si>
    <t>Almásfüzitő</t>
  </si>
  <si>
    <t>Almásháza</t>
  </si>
  <si>
    <t>Nagykapornak</t>
  </si>
  <si>
    <t>Almáskamarás</t>
  </si>
  <si>
    <t>Békés</t>
  </si>
  <si>
    <t>049 0</t>
  </si>
  <si>
    <t>Mezőkovácsházai</t>
  </si>
  <si>
    <t>Mezőkovácsháza</t>
  </si>
  <si>
    <t>Kunágota</t>
  </si>
  <si>
    <t>Almáskeresztúr</t>
  </si>
  <si>
    <t>Mozsgó</t>
  </si>
  <si>
    <t>Álmosd</t>
  </si>
  <si>
    <t>Hajdú-Bihar</t>
  </si>
  <si>
    <t>101 0</t>
  </si>
  <si>
    <t>Nyíradonyi</t>
  </si>
  <si>
    <t>Nyíradony</t>
  </si>
  <si>
    <t>Alsóberecki</t>
  </si>
  <si>
    <t>065 0</t>
  </si>
  <si>
    <t>Sátoraljaújhelyi</t>
  </si>
  <si>
    <t>Sátoraljaújhely</t>
  </si>
  <si>
    <t>Mikóháza</t>
  </si>
  <si>
    <t>Alsóbogát</t>
  </si>
  <si>
    <t>143 0</t>
  </si>
  <si>
    <t>Kaposvári</t>
  </si>
  <si>
    <t>Kaposvár</t>
  </si>
  <si>
    <t>Somogyjád</t>
  </si>
  <si>
    <t>Alsódobsza</t>
  </si>
  <si>
    <t>066 0</t>
  </si>
  <si>
    <t>Szerencsi</t>
  </si>
  <si>
    <t>Szerencs</t>
  </si>
  <si>
    <t>Megyaszó</t>
  </si>
  <si>
    <t>Alsógagy</t>
  </si>
  <si>
    <t>056 0</t>
  </si>
  <si>
    <t>Encsi</t>
  </si>
  <si>
    <t>Encs</t>
  </si>
  <si>
    <t>Szalaszend</t>
  </si>
  <si>
    <t>Alsómocsolád</t>
  </si>
  <si>
    <t>Mágocs</t>
  </si>
  <si>
    <t>Alsónána</t>
  </si>
  <si>
    <t>Tolna</t>
  </si>
  <si>
    <t>173 0</t>
  </si>
  <si>
    <t>Szekszárdi</t>
  </si>
  <si>
    <t>Szekszárd</t>
  </si>
  <si>
    <t>Bátaszék</t>
  </si>
  <si>
    <t>Alsónémedi</t>
  </si>
  <si>
    <t>129 0</t>
  </si>
  <si>
    <t>Gyáli</t>
  </si>
  <si>
    <t>Gyál</t>
  </si>
  <si>
    <t>Alsónemesapáti</t>
  </si>
  <si>
    <t>Nagypáli</t>
  </si>
  <si>
    <t>Alsónyék</t>
  </si>
  <si>
    <t>Alsóörs</t>
  </si>
  <si>
    <t>185 0</t>
  </si>
  <si>
    <t>Balatonfüredi</t>
  </si>
  <si>
    <t>Balatonfüred</t>
  </si>
  <si>
    <t>Alsópáhok</t>
  </si>
  <si>
    <t>193 0</t>
  </si>
  <si>
    <t>Keszthelyi</t>
  </si>
  <si>
    <t>Keszthely</t>
  </si>
  <si>
    <t>Alsópetény</t>
  </si>
  <si>
    <t>Nógrád</t>
  </si>
  <si>
    <t>119 0</t>
  </si>
  <si>
    <t>Rétsági</t>
  </si>
  <si>
    <t>Rétság</t>
  </si>
  <si>
    <t>Nézsa</t>
  </si>
  <si>
    <t>Alsórajk</t>
  </si>
  <si>
    <t>196 0</t>
  </si>
  <si>
    <t>Nagykanizsai</t>
  </si>
  <si>
    <t>Nagykanizsa</t>
  </si>
  <si>
    <t>Garabonc</t>
  </si>
  <si>
    <t>Alsóregmec</t>
  </si>
  <si>
    <t>Alsószenterzsébet</t>
  </si>
  <si>
    <t>194 0</t>
  </si>
  <si>
    <t>Lenti</t>
  </si>
  <si>
    <t>Csesztreg</t>
  </si>
  <si>
    <t>Alsószentiván</t>
  </si>
  <si>
    <t>Alsószentmárton</t>
  </si>
  <si>
    <t>031 0</t>
  </si>
  <si>
    <t>Siklósi</t>
  </si>
  <si>
    <t>Siklós</t>
  </si>
  <si>
    <t>Siklósnagyfalu</t>
  </si>
  <si>
    <t>Alsószölnök</t>
  </si>
  <si>
    <t>180 0</t>
  </si>
  <si>
    <t>Szentgotthárdi</t>
  </si>
  <si>
    <t>Szentgotthárd</t>
  </si>
  <si>
    <t>Alsószuha</t>
  </si>
  <si>
    <t>Alsótelekes</t>
  </si>
  <si>
    <t>Rudabánya</t>
  </si>
  <si>
    <t>Alsótold</t>
  </si>
  <si>
    <t>118 0</t>
  </si>
  <si>
    <t>Pásztói</t>
  </si>
  <si>
    <t>Pásztó</t>
  </si>
  <si>
    <t>Szurdokpüspöki</t>
  </si>
  <si>
    <t>Alsóújlak</t>
  </si>
  <si>
    <t>182 0</t>
  </si>
  <si>
    <t>Vasvári</t>
  </si>
  <si>
    <t>Vasvár</t>
  </si>
  <si>
    <t>Kám</t>
  </si>
  <si>
    <t>Alsóvadász</t>
  </si>
  <si>
    <t>Aszaló</t>
  </si>
  <si>
    <t>Alsózsolca</t>
  </si>
  <si>
    <t>061 0</t>
  </si>
  <si>
    <t>Miskolci</t>
  </si>
  <si>
    <t>Miskolc</t>
  </si>
  <si>
    <t>Ambrózfalva</t>
  </si>
  <si>
    <t>073 0</t>
  </si>
  <si>
    <t>Makói</t>
  </si>
  <si>
    <t>Makó</t>
  </si>
  <si>
    <t>Csanádalberti</t>
  </si>
  <si>
    <t>Anarcs</t>
  </si>
  <si>
    <t>Gyulaháza</t>
  </si>
  <si>
    <t>Andocs</t>
  </si>
  <si>
    <t>147 0</t>
  </si>
  <si>
    <t>Tabi</t>
  </si>
  <si>
    <t>Tab</t>
  </si>
  <si>
    <t>Andornaktálya</t>
  </si>
  <si>
    <t>104 0</t>
  </si>
  <si>
    <t>Egri</t>
  </si>
  <si>
    <t>Eger</t>
  </si>
  <si>
    <t>Andrásfa</t>
  </si>
  <si>
    <t>Győrvár</t>
  </si>
  <si>
    <t>Annavölgy</t>
  </si>
  <si>
    <t>110 0</t>
  </si>
  <si>
    <t>Esztergomi</t>
  </si>
  <si>
    <t>Esztergom</t>
  </si>
  <si>
    <t>Csolnok</t>
  </si>
  <si>
    <t>Apácatorna</t>
  </si>
  <si>
    <t>Tüskevár</t>
  </si>
  <si>
    <t>Apagy</t>
  </si>
  <si>
    <t>157 0</t>
  </si>
  <si>
    <t>Nyíregyházi</t>
  </si>
  <si>
    <t>Nyíregyháza</t>
  </si>
  <si>
    <t>Apaj</t>
  </si>
  <si>
    <t>134 0</t>
  </si>
  <si>
    <t>Ráckevei</t>
  </si>
  <si>
    <t>Ráckeve</t>
  </si>
  <si>
    <t>Áporka</t>
  </si>
  <si>
    <t>Aparhant</t>
  </si>
  <si>
    <t>170 0</t>
  </si>
  <si>
    <t>Bonyhádi</t>
  </si>
  <si>
    <t>Bonyhád</t>
  </si>
  <si>
    <t>Apátfalva</t>
  </si>
  <si>
    <t>Apátistvánfalva</t>
  </si>
  <si>
    <t>Apátvarasd</t>
  </si>
  <si>
    <t>029 0</t>
  </si>
  <si>
    <t>Pécsváradi</t>
  </si>
  <si>
    <t>Pécsvárad</t>
  </si>
  <si>
    <t>Apc</t>
  </si>
  <si>
    <t>107 0</t>
  </si>
  <si>
    <t>Hatvani</t>
  </si>
  <si>
    <t>Hatvan</t>
  </si>
  <si>
    <t>Apostag</t>
  </si>
  <si>
    <t>043 0</t>
  </si>
  <si>
    <t>Kunszentmiklósi</t>
  </si>
  <si>
    <t>Kunszentmiklós</t>
  </si>
  <si>
    <t>Aranyosapáti</t>
  </si>
  <si>
    <t>159 0</t>
  </si>
  <si>
    <t>Vásárosnaményi</t>
  </si>
  <si>
    <t>Vásárosnamény</t>
  </si>
  <si>
    <t>Aranyosgadány</t>
  </si>
  <si>
    <t>Pellérd</t>
  </si>
  <si>
    <t>Arka</t>
  </si>
  <si>
    <t>Arló</t>
  </si>
  <si>
    <t>062 0</t>
  </si>
  <si>
    <t>Ózdi</t>
  </si>
  <si>
    <t>Ózd</t>
  </si>
  <si>
    <t>Arnót</t>
  </si>
  <si>
    <t>Ároktő</t>
  </si>
  <si>
    <t>059 0</t>
  </si>
  <si>
    <t>Mezőcsáti</t>
  </si>
  <si>
    <t>Mezőcsát</t>
  </si>
  <si>
    <t>Árpádhalom</t>
  </si>
  <si>
    <t>076 0</t>
  </si>
  <si>
    <t>Szentesi</t>
  </si>
  <si>
    <t>Szentes</t>
  </si>
  <si>
    <t>Fábiánsebestyén</t>
  </si>
  <si>
    <t>Árpás</t>
  </si>
  <si>
    <t>092 0</t>
  </si>
  <si>
    <t>Téti</t>
  </si>
  <si>
    <t>Tét</t>
  </si>
  <si>
    <t>Gyarmat</t>
  </si>
  <si>
    <t>Ártánd</t>
  </si>
  <si>
    <t>094 0</t>
  </si>
  <si>
    <t>Berettyóújfalui</t>
  </si>
  <si>
    <t>Berettyóújfalu</t>
  </si>
  <si>
    <t>Biharkeresztes</t>
  </si>
  <si>
    <t>Ásotthalom</t>
  </si>
  <si>
    <t>074 0</t>
  </si>
  <si>
    <t>Mórahalmi</t>
  </si>
  <si>
    <t>Mórahalom</t>
  </si>
  <si>
    <t>Ásványráró</t>
  </si>
  <si>
    <t>089 0</t>
  </si>
  <si>
    <t>Mosonmagyaróvári</t>
  </si>
  <si>
    <t>Mosonmagyaróvár</t>
  </si>
  <si>
    <t>Kimle</t>
  </si>
  <si>
    <t>Ászár</t>
  </si>
  <si>
    <t>Aszód</t>
  </si>
  <si>
    <t>122 1</t>
  </si>
  <si>
    <t>Aszódi</t>
  </si>
  <si>
    <t>Aszófő</t>
  </si>
  <si>
    <t>Tihany</t>
  </si>
  <si>
    <t>Áta</t>
  </si>
  <si>
    <t>Pécsudvard</t>
  </si>
  <si>
    <t>Átány</t>
  </si>
  <si>
    <t>108 0</t>
  </si>
  <si>
    <t>Hevesi</t>
  </si>
  <si>
    <t>Atkár</t>
  </si>
  <si>
    <t>Visonta</t>
  </si>
  <si>
    <t>Attala</t>
  </si>
  <si>
    <t>171 0</t>
  </si>
  <si>
    <t>Dombóvári</t>
  </si>
  <si>
    <t>Dombóvár</t>
  </si>
  <si>
    <t>Babarc</t>
  </si>
  <si>
    <t>024 0</t>
  </si>
  <si>
    <t>Bólyi</t>
  </si>
  <si>
    <t>Bóly</t>
  </si>
  <si>
    <t>Babarcszőlős</t>
  </si>
  <si>
    <t>Diósviszló</t>
  </si>
  <si>
    <t>Babócsa</t>
  </si>
  <si>
    <t>140 0</t>
  </si>
  <si>
    <t>Barcsi</t>
  </si>
  <si>
    <t>Barcs</t>
  </si>
  <si>
    <t>Csokonyavisonta</t>
  </si>
  <si>
    <t>Bábolna</t>
  </si>
  <si>
    <t>Bábonymegyer</t>
  </si>
  <si>
    <t>Babosdöbréte</t>
  </si>
  <si>
    <t>Zalaszentgyörgy</t>
  </si>
  <si>
    <t>Babót</t>
  </si>
  <si>
    <t>Szárföld</t>
  </si>
  <si>
    <t>Bácsalmás</t>
  </si>
  <si>
    <t>034 1</t>
  </si>
  <si>
    <t>Bácsalmási</t>
  </si>
  <si>
    <t>Bácsbokod</t>
  </si>
  <si>
    <t>034 0</t>
  </si>
  <si>
    <t>Bácsborsód</t>
  </si>
  <si>
    <t>Katymár</t>
  </si>
  <si>
    <t>Bácsszentgyörgy</t>
  </si>
  <si>
    <t>035 0</t>
  </si>
  <si>
    <t>Bajai</t>
  </si>
  <si>
    <t>Baja</t>
  </si>
  <si>
    <t>Gara</t>
  </si>
  <si>
    <t>Bácsszőlős</t>
  </si>
  <si>
    <t>Badacsonytördemic</t>
  </si>
  <si>
    <t>Szigliget</t>
  </si>
  <si>
    <t>Bag</t>
  </si>
  <si>
    <t>122 0</t>
  </si>
  <si>
    <t>Bagamér</t>
  </si>
  <si>
    <t>Baglad</t>
  </si>
  <si>
    <t>Rédics</t>
  </si>
  <si>
    <t>Bagod</t>
  </si>
  <si>
    <t>Bágyogszovát</t>
  </si>
  <si>
    <t>Szany</t>
  </si>
  <si>
    <t>Baj</t>
  </si>
  <si>
    <t>114 0</t>
  </si>
  <si>
    <t>Tatai</t>
  </si>
  <si>
    <t>Tata</t>
  </si>
  <si>
    <t>megyei jogú város</t>
  </si>
  <si>
    <t>035 1</t>
  </si>
  <si>
    <t>Bajánsenye</t>
  </si>
  <si>
    <t>177 0</t>
  </si>
  <si>
    <t>Körmendi</t>
  </si>
  <si>
    <t>Körmend</t>
  </si>
  <si>
    <t>Őriszentpéter</t>
  </si>
  <si>
    <t>Bajna</t>
  </si>
  <si>
    <t>Bajót</t>
  </si>
  <si>
    <t>Bak</t>
  </si>
  <si>
    <t>Bakháza</t>
  </si>
  <si>
    <t>145 0</t>
  </si>
  <si>
    <t>Nagyatádi</t>
  </si>
  <si>
    <t>Nagyatád</t>
  </si>
  <si>
    <t>Kutas</t>
  </si>
  <si>
    <t>Bakóca</t>
  </si>
  <si>
    <t>Mindszentgodisa</t>
  </si>
  <si>
    <t>Bakonszeg</t>
  </si>
  <si>
    <t>Furta</t>
  </si>
  <si>
    <t>Bakonya</t>
  </si>
  <si>
    <t>Bakonybánk</t>
  </si>
  <si>
    <t>Réde</t>
  </si>
  <si>
    <t>Bakonybél</t>
  </si>
  <si>
    <t>192 0</t>
  </si>
  <si>
    <t>Zirci</t>
  </si>
  <si>
    <t>Zirc</t>
  </si>
  <si>
    <t>Bakonycsernye</t>
  </si>
  <si>
    <t>082 0</t>
  </si>
  <si>
    <t>Móri</t>
  </si>
  <si>
    <t>Mór</t>
  </si>
  <si>
    <t>Bakonygyirót</t>
  </si>
  <si>
    <t>090 0</t>
  </si>
  <si>
    <t>Pannonhalmi</t>
  </si>
  <si>
    <t>Pannonhalma</t>
  </si>
  <si>
    <t>Bakonyszentlászló</t>
  </si>
  <si>
    <t>Bakonyjákó</t>
  </si>
  <si>
    <t>Bakonykoppány</t>
  </si>
  <si>
    <t>Ugod</t>
  </si>
  <si>
    <t>Bakonykúti</t>
  </si>
  <si>
    <t>Iszkaszentgyörgy</t>
  </si>
  <si>
    <t>Bakonynána</t>
  </si>
  <si>
    <t>Bakonyszentkirály</t>
  </si>
  <si>
    <t>Bakonyoszlop</t>
  </si>
  <si>
    <t>Bakonypéterd</t>
  </si>
  <si>
    <t>Écs</t>
  </si>
  <si>
    <t>Bakonypölöske</t>
  </si>
  <si>
    <t>Pápakovácsi</t>
  </si>
  <si>
    <t>Bakonyság</t>
  </si>
  <si>
    <t>Bakonysárkány</t>
  </si>
  <si>
    <t>Bakonyszentiván</t>
  </si>
  <si>
    <t>Pápateszér</t>
  </si>
  <si>
    <t>Bakonyszücs</t>
  </si>
  <si>
    <t>Bakonytamási</t>
  </si>
  <si>
    <t>Csót</t>
  </si>
  <si>
    <t>Baks</t>
  </si>
  <si>
    <t>072 0</t>
  </si>
  <si>
    <t>Kisteleki</t>
  </si>
  <si>
    <t>Kistelek</t>
  </si>
  <si>
    <t>Baktakék</t>
  </si>
  <si>
    <t>Baktalórántháza</t>
  </si>
  <si>
    <t>148 1</t>
  </si>
  <si>
    <t>Baktalórántházai</t>
  </si>
  <si>
    <t>Baktüttös</t>
  </si>
  <si>
    <t>Bocfölde</t>
  </si>
  <si>
    <t>Balajt</t>
  </si>
  <si>
    <t>Szendrőlád</t>
  </si>
  <si>
    <t>Balassagyarmat</t>
  </si>
  <si>
    <t>116 1</t>
  </si>
  <si>
    <t>Balassagyarmati</t>
  </si>
  <si>
    <t>Balástya</t>
  </si>
  <si>
    <t>Balaton</t>
  </si>
  <si>
    <t>103 0</t>
  </si>
  <si>
    <t>Bélapátfalvai</t>
  </si>
  <si>
    <t>Bélapátfalva</t>
  </si>
  <si>
    <t>Balatonakali</t>
  </si>
  <si>
    <t>Balatonakarattya</t>
  </si>
  <si>
    <t>184 0</t>
  </si>
  <si>
    <t>Balatonalmádi</t>
  </si>
  <si>
    <t>Balatonfőkajár</t>
  </si>
  <si>
    <t>B</t>
  </si>
  <si>
    <t>184 1</t>
  </si>
  <si>
    <t>Balatonberény</t>
  </si>
  <si>
    <t>144 0</t>
  </si>
  <si>
    <t>Marcali</t>
  </si>
  <si>
    <t>Balatonkeresztúr</t>
  </si>
  <si>
    <t>Balatonboglár</t>
  </si>
  <si>
    <t>142 0</t>
  </si>
  <si>
    <t>Fonyódi</t>
  </si>
  <si>
    <t>Fonyód</t>
  </si>
  <si>
    <t>Balatoncsicsó</t>
  </si>
  <si>
    <t>Zánka</t>
  </si>
  <si>
    <t>Balatonederics</t>
  </si>
  <si>
    <t>Lesencetomaj</t>
  </si>
  <si>
    <t>Balatonendréd</t>
  </si>
  <si>
    <t>Kőröshegy</t>
  </si>
  <si>
    <t>Balatonfenyves</t>
  </si>
  <si>
    <t>Balatonföldvár</t>
  </si>
  <si>
    <t>185 1</t>
  </si>
  <si>
    <t>Balatonfűzfő</t>
  </si>
  <si>
    <t>Balatongyörök</t>
  </si>
  <si>
    <t>Vonyarcvashegy</t>
  </si>
  <si>
    <t>Balatonhenye</t>
  </si>
  <si>
    <t>Kővágóörs</t>
  </si>
  <si>
    <t>Balatonkenese</t>
  </si>
  <si>
    <t>Balatonlelle</t>
  </si>
  <si>
    <t>Balatonmagyaród</t>
  </si>
  <si>
    <t>Zalakomár</t>
  </si>
  <si>
    <t>Balatonmáriafürdő</t>
  </si>
  <si>
    <t>Balatonőszöd</t>
  </si>
  <si>
    <t>Balatonszemes</t>
  </si>
  <si>
    <t>Balatonrendes</t>
  </si>
  <si>
    <t>Balatonszabadi</t>
  </si>
  <si>
    <t>Balatonszárszó</t>
  </si>
  <si>
    <t>Balatonszentgyörgy</t>
  </si>
  <si>
    <t>Balatonszepezd</t>
  </si>
  <si>
    <t>Balatonszőlős</t>
  </si>
  <si>
    <t>Balatonudvari</t>
  </si>
  <si>
    <t>Balatonújlak</t>
  </si>
  <si>
    <t>Kéthely</t>
  </si>
  <si>
    <t>Balatonvilágos</t>
  </si>
  <si>
    <t>Balinka</t>
  </si>
  <si>
    <t>Balkány</t>
  </si>
  <si>
    <t>155 0</t>
  </si>
  <si>
    <t>Nagykállói</t>
  </si>
  <si>
    <t>Nagykálló</t>
  </si>
  <si>
    <t>Ballószög</t>
  </si>
  <si>
    <t>Balmazújváros</t>
  </si>
  <si>
    <t>093 1</t>
  </si>
  <si>
    <t>Balmazújvárosi</t>
  </si>
  <si>
    <t>Balogunyom</t>
  </si>
  <si>
    <t>Ják</t>
  </si>
  <si>
    <t>Balotaszállás</t>
  </si>
  <si>
    <t>041 0</t>
  </si>
  <si>
    <t>Kiskunhalasi</t>
  </si>
  <si>
    <t>Kiskunhalas</t>
  </si>
  <si>
    <t>Balsa</t>
  </si>
  <si>
    <t>151 0</t>
  </si>
  <si>
    <t>Ibrányi</t>
  </si>
  <si>
    <t>Ibrány</t>
  </si>
  <si>
    <t>Tiszabercel</t>
  </si>
  <si>
    <t>Bálványos</t>
  </si>
  <si>
    <t>Bana</t>
  </si>
  <si>
    <t>Bánd</t>
  </si>
  <si>
    <t>191 0</t>
  </si>
  <si>
    <t>Veszprémi</t>
  </si>
  <si>
    <t>Márkó</t>
  </si>
  <si>
    <t>Bánfa</t>
  </si>
  <si>
    <t>Dencsháza</t>
  </si>
  <si>
    <t>Bánhorváti</t>
  </si>
  <si>
    <t>Mályinka</t>
  </si>
  <si>
    <t>Bánk</t>
  </si>
  <si>
    <t>Borsosberény</t>
  </si>
  <si>
    <t>Bánokszentgyörgy</t>
  </si>
  <si>
    <t>195 0</t>
  </si>
  <si>
    <t>Letenyei</t>
  </si>
  <si>
    <t>Letenye</t>
  </si>
  <si>
    <t>Bánréve</t>
  </si>
  <si>
    <t>Serényfalva</t>
  </si>
  <si>
    <t>Bár</t>
  </si>
  <si>
    <t>027 0</t>
  </si>
  <si>
    <t>Mohácsi</t>
  </si>
  <si>
    <t>Mohács</t>
  </si>
  <si>
    <t>Dunaszekcső</t>
  </si>
  <si>
    <t>Barabás</t>
  </si>
  <si>
    <t>Tiszakerecseny</t>
  </si>
  <si>
    <t>Baracs</t>
  </si>
  <si>
    <t>Baracska</t>
  </si>
  <si>
    <t>081 0</t>
  </si>
  <si>
    <t>Martonvásári</t>
  </si>
  <si>
    <t>Martonvásár</t>
  </si>
  <si>
    <t>Báránd</t>
  </si>
  <si>
    <t>102 0</t>
  </si>
  <si>
    <t>Püspökladányi</t>
  </si>
  <si>
    <t>Püspökladány</t>
  </si>
  <si>
    <t>Baranyahídvég</t>
  </si>
  <si>
    <t>Baranyajenő</t>
  </si>
  <si>
    <t>Baranyaszentgyörgy</t>
  </si>
  <si>
    <t>Barbacs</t>
  </si>
  <si>
    <t>Kóny</t>
  </si>
  <si>
    <t>140 1</t>
  </si>
  <si>
    <t>Bárdudvarnok</t>
  </si>
  <si>
    <t>Simonfa</t>
  </si>
  <si>
    <t>Barlahida</t>
  </si>
  <si>
    <t>Csömödér</t>
  </si>
  <si>
    <t>Bárna</t>
  </si>
  <si>
    <t>120 0</t>
  </si>
  <si>
    <t>Salgótarjáni</t>
  </si>
  <si>
    <t>Salgótarján</t>
  </si>
  <si>
    <t>Mátraszele</t>
  </si>
  <si>
    <t>Barnag</t>
  </si>
  <si>
    <t>Tótvázsony</t>
  </si>
  <si>
    <t>Bársonyos</t>
  </si>
  <si>
    <t>Basal</t>
  </si>
  <si>
    <t>Nagypeterd</t>
  </si>
  <si>
    <t>Baskó</t>
  </si>
  <si>
    <t>Báta</t>
  </si>
  <si>
    <t>Decs</t>
  </si>
  <si>
    <t>Bátaapáti</t>
  </si>
  <si>
    <t>Baté</t>
  </si>
  <si>
    <t>Bátmonostor</t>
  </si>
  <si>
    <t>Vaskút</t>
  </si>
  <si>
    <t>Bátonyterenye</t>
  </si>
  <si>
    <t>117 1</t>
  </si>
  <si>
    <t>Bátonyterenyei</t>
  </si>
  <si>
    <t>Bátor</t>
  </si>
  <si>
    <t>Egerbakta</t>
  </si>
  <si>
    <t>Bátorliget</t>
  </si>
  <si>
    <t>156 0</t>
  </si>
  <si>
    <t>Nyírbátori</t>
  </si>
  <si>
    <t>Nyírbátor</t>
  </si>
  <si>
    <t>Nyírcsászári</t>
  </si>
  <si>
    <t>Battonya</t>
  </si>
  <si>
    <t>Bátya</t>
  </si>
  <si>
    <t>037 0</t>
  </si>
  <si>
    <t>Kalocsai</t>
  </si>
  <si>
    <t>Kalocsa</t>
  </si>
  <si>
    <t>Batyk</t>
  </si>
  <si>
    <t>198 0</t>
  </si>
  <si>
    <t>Zalaszentgróti</t>
  </si>
  <si>
    <t>Zalaszentgrót</t>
  </si>
  <si>
    <t>Türje</t>
  </si>
  <si>
    <t>Bázakerettye</t>
  </si>
  <si>
    <t>Bazsi</t>
  </si>
  <si>
    <t>188 0</t>
  </si>
  <si>
    <t>Sümegi</t>
  </si>
  <si>
    <t>Sümeg</t>
  </si>
  <si>
    <t>Gógánfa</t>
  </si>
  <si>
    <t>Béb</t>
  </si>
  <si>
    <t>Becsehely</t>
  </si>
  <si>
    <t>Becske</t>
  </si>
  <si>
    <t>116 0</t>
  </si>
  <si>
    <t>Galgaguta</t>
  </si>
  <si>
    <t>Becskeháza</t>
  </si>
  <si>
    <t>Bódvaszilas</t>
  </si>
  <si>
    <t>Becsvölgye</t>
  </si>
  <si>
    <t>Gellénháza</t>
  </si>
  <si>
    <t>Bedegkér</t>
  </si>
  <si>
    <t>Kapoly</t>
  </si>
  <si>
    <t>Bedő</t>
  </si>
  <si>
    <t>Berekböszörmény</t>
  </si>
  <si>
    <t>Bejcgyertyános</t>
  </si>
  <si>
    <t>179 0</t>
  </si>
  <si>
    <t>Sárvári</t>
  </si>
  <si>
    <t>Sárvár</t>
  </si>
  <si>
    <t>Nyőgér</t>
  </si>
  <si>
    <t>Békás</t>
  </si>
  <si>
    <t>Nemesgörzsöny</t>
  </si>
  <si>
    <t>Bekecs</t>
  </si>
  <si>
    <t>045 1</t>
  </si>
  <si>
    <t>Békési</t>
  </si>
  <si>
    <t>Békéscsaba</t>
  </si>
  <si>
    <t>megyeszékhely, megyei jogú város</t>
  </si>
  <si>
    <t>046 1</t>
  </si>
  <si>
    <t>Békéscsabai</t>
  </si>
  <si>
    <t>Békéssámson</t>
  </si>
  <si>
    <t>050 0</t>
  </si>
  <si>
    <t>Orosházi</t>
  </si>
  <si>
    <t>Orosháza</t>
  </si>
  <si>
    <t>Békésszentandrás</t>
  </si>
  <si>
    <t>052 0</t>
  </si>
  <si>
    <t>Szarvasi</t>
  </si>
  <si>
    <t>Szarvas</t>
  </si>
  <si>
    <t>Bekölce</t>
  </si>
  <si>
    <t>103 1</t>
  </si>
  <si>
    <t>Bélavár</t>
  </si>
  <si>
    <t>Belecska</t>
  </si>
  <si>
    <t>174 0</t>
  </si>
  <si>
    <t>Tamási</t>
  </si>
  <si>
    <t>Tolnanémedi</t>
  </si>
  <si>
    <t>Beled</t>
  </si>
  <si>
    <t>Beleg</t>
  </si>
  <si>
    <t>Segesd</t>
  </si>
  <si>
    <t>Belezna</t>
  </si>
  <si>
    <t>Surd</t>
  </si>
  <si>
    <t>Bélmegyer</t>
  </si>
  <si>
    <t>045 0</t>
  </si>
  <si>
    <t>Murony</t>
  </si>
  <si>
    <t>Beloiannisz</t>
  </si>
  <si>
    <t>Belsősárd</t>
  </si>
  <si>
    <t>Belvárdgyula</t>
  </si>
  <si>
    <t>Szederkény</t>
  </si>
  <si>
    <t>Benk</t>
  </si>
  <si>
    <t>160 0</t>
  </si>
  <si>
    <t>Záhonyi</t>
  </si>
  <si>
    <t>Záhony</t>
  </si>
  <si>
    <t>Eperjeske</t>
  </si>
  <si>
    <t>Bénye</t>
  </si>
  <si>
    <t>130 0</t>
  </si>
  <si>
    <t>Monori</t>
  </si>
  <si>
    <t>Monor</t>
  </si>
  <si>
    <t>Gomba</t>
  </si>
  <si>
    <t>Bér</t>
  </si>
  <si>
    <t>Vanyarc</t>
  </si>
  <si>
    <t>Bérbaltavár</t>
  </si>
  <si>
    <t>Bercel</t>
  </si>
  <si>
    <t>Beregdaróc</t>
  </si>
  <si>
    <t>Beregsurány</t>
  </si>
  <si>
    <t>Berekfürdő</t>
  </si>
  <si>
    <t>163 0</t>
  </si>
  <si>
    <t>Karcagi</t>
  </si>
  <si>
    <t>Karcag</t>
  </si>
  <si>
    <t>Kunmadaras</t>
  </si>
  <si>
    <t>Beremend</t>
  </si>
  <si>
    <t>Beret</t>
  </si>
  <si>
    <t>094 1</t>
  </si>
  <si>
    <t>Berhida</t>
  </si>
  <si>
    <t>190 0</t>
  </si>
  <si>
    <t>Várpalotai</t>
  </si>
  <si>
    <t>Várpalota</t>
  </si>
  <si>
    <t>Berkenye</t>
  </si>
  <si>
    <t>Berkesd</t>
  </si>
  <si>
    <t>Bogád</t>
  </si>
  <si>
    <t>Berkesz</t>
  </si>
  <si>
    <t>152 0</t>
  </si>
  <si>
    <t>Kemecsei</t>
  </si>
  <si>
    <t>Kemecse</t>
  </si>
  <si>
    <t>Nyírtét</t>
  </si>
  <si>
    <t>Bernecebaráti</t>
  </si>
  <si>
    <t>137 0</t>
  </si>
  <si>
    <t>Szobi</t>
  </si>
  <si>
    <t>Szob</t>
  </si>
  <si>
    <t>Kemence</t>
  </si>
  <si>
    <t>Berzék</t>
  </si>
  <si>
    <t>Sajóhídvég</t>
  </si>
  <si>
    <t>Berzence</t>
  </si>
  <si>
    <t>141 0</t>
  </si>
  <si>
    <t>Csurgói</t>
  </si>
  <si>
    <t>Csurgó</t>
  </si>
  <si>
    <t>Besence</t>
  </si>
  <si>
    <t>Csányoszró</t>
  </si>
  <si>
    <t>Besenyőd</t>
  </si>
  <si>
    <t>148 0</t>
  </si>
  <si>
    <t>Levelek</t>
  </si>
  <si>
    <t>Besenyőtelek</t>
  </si>
  <si>
    <t>Besenyszög</t>
  </si>
  <si>
    <t>167 0</t>
  </si>
  <si>
    <t>Szolnoki</t>
  </si>
  <si>
    <t>Szolnok</t>
  </si>
  <si>
    <t>Besnyő</t>
  </si>
  <si>
    <t>Iváncsa</t>
  </si>
  <si>
    <t>Beszterec</t>
  </si>
  <si>
    <t>Kék</t>
  </si>
  <si>
    <t>Bezedek</t>
  </si>
  <si>
    <t>Nagynyárád</t>
  </si>
  <si>
    <t>Bezenye</t>
  </si>
  <si>
    <t>Hegyeshalom</t>
  </si>
  <si>
    <t>Bezeréd</t>
  </si>
  <si>
    <t>Bezi</t>
  </si>
  <si>
    <t>Enese</t>
  </si>
  <si>
    <t>Biatorbágy</t>
  </si>
  <si>
    <t>123 0</t>
  </si>
  <si>
    <t>Budakeszi</t>
  </si>
  <si>
    <t>Bicsérd</t>
  </si>
  <si>
    <t>032 0</t>
  </si>
  <si>
    <t>Szentlőrinci</t>
  </si>
  <si>
    <t>Szentlőrinc</t>
  </si>
  <si>
    <t>077 1</t>
  </si>
  <si>
    <t>Bihardancsháza</t>
  </si>
  <si>
    <t>Nagyrábé</t>
  </si>
  <si>
    <t>Biharnagybajom</t>
  </si>
  <si>
    <t>Bihartorda</t>
  </si>
  <si>
    <t>Tetétlen</t>
  </si>
  <si>
    <t>Biharugra</t>
  </si>
  <si>
    <t>051 0</t>
  </si>
  <si>
    <t>Sarkadi</t>
  </si>
  <si>
    <t>Sarkad</t>
  </si>
  <si>
    <t>Okány</t>
  </si>
  <si>
    <t>Bikács</t>
  </si>
  <si>
    <t>172 0</t>
  </si>
  <si>
    <t>Paksi</t>
  </si>
  <si>
    <t>Paks</t>
  </si>
  <si>
    <t>Nagydorog</t>
  </si>
  <si>
    <t>Bikal</t>
  </si>
  <si>
    <t>026 0</t>
  </si>
  <si>
    <t>Komlói</t>
  </si>
  <si>
    <t>Komló</t>
  </si>
  <si>
    <t>Egyházaskozár</t>
  </si>
  <si>
    <t>Biri</t>
  </si>
  <si>
    <t>Geszteréd</t>
  </si>
  <si>
    <t>Birján</t>
  </si>
  <si>
    <t>Bisse</t>
  </si>
  <si>
    <t>Boba</t>
  </si>
  <si>
    <t>176 0</t>
  </si>
  <si>
    <t>Celldömölki</t>
  </si>
  <si>
    <t>Celldömölk</t>
  </si>
  <si>
    <t>Jánosháza</t>
  </si>
  <si>
    <t>Boconád</t>
  </si>
  <si>
    <t>Tarnaméra</t>
  </si>
  <si>
    <t>Bócsa</t>
  </si>
  <si>
    <t>Bocska</t>
  </si>
  <si>
    <t>Hahót</t>
  </si>
  <si>
    <t>Bocskaikert</t>
  </si>
  <si>
    <t>098 0</t>
  </si>
  <si>
    <t>Hajdúhadházi</t>
  </si>
  <si>
    <t>Hajdúhadház</t>
  </si>
  <si>
    <t>Boda</t>
  </si>
  <si>
    <t>Bodajk</t>
  </si>
  <si>
    <t>Bodmér</t>
  </si>
  <si>
    <t>Bodolyabér</t>
  </si>
  <si>
    <t>Magyarhertelend</t>
  </si>
  <si>
    <t>Bodonhely</t>
  </si>
  <si>
    <t>Bodony</t>
  </si>
  <si>
    <t>109 0</t>
  </si>
  <si>
    <t>Pétervásárai</t>
  </si>
  <si>
    <t>Pétervására</t>
  </si>
  <si>
    <t>Parád</t>
  </si>
  <si>
    <t>Bodorfa</t>
  </si>
  <si>
    <t>Bodrog</t>
  </si>
  <si>
    <t>Juta</t>
  </si>
  <si>
    <t>Bodroghalom</t>
  </si>
  <si>
    <t>054 0</t>
  </si>
  <si>
    <t>Cigándi</t>
  </si>
  <si>
    <t>Cigánd</t>
  </si>
  <si>
    <t>Pácin</t>
  </si>
  <si>
    <t>Bodrogkeresztúr</t>
  </si>
  <si>
    <t>069 0</t>
  </si>
  <si>
    <t>Tokaji</t>
  </si>
  <si>
    <t>Tokaj</t>
  </si>
  <si>
    <t>Bodrogkisfalud</t>
  </si>
  <si>
    <t>Bodrogolaszi</t>
  </si>
  <si>
    <t>064 0</t>
  </si>
  <si>
    <t>Sárospataki</t>
  </si>
  <si>
    <t>Sárospatak</t>
  </si>
  <si>
    <t>Bódvalenke</t>
  </si>
  <si>
    <t>Bódvarákó</t>
  </si>
  <si>
    <t>Perkupa</t>
  </si>
  <si>
    <t>Bogács</t>
  </si>
  <si>
    <t>060 0</t>
  </si>
  <si>
    <t>Mezőkövesdi</t>
  </si>
  <si>
    <t>Mezőkövesd</t>
  </si>
  <si>
    <t>Bogádmindszent</t>
  </si>
  <si>
    <t>Bogdása</t>
  </si>
  <si>
    <t>Bogyiszló</t>
  </si>
  <si>
    <t>175 0</t>
  </si>
  <si>
    <t>Tolnai</t>
  </si>
  <si>
    <t>Bogyoszló</t>
  </si>
  <si>
    <t>Szilsárkány</t>
  </si>
  <si>
    <t>Bojt</t>
  </si>
  <si>
    <t>Bókaháza</t>
  </si>
  <si>
    <t>Zalaapáti</t>
  </si>
  <si>
    <t>Bokod</t>
  </si>
  <si>
    <t>113 0</t>
  </si>
  <si>
    <t>Oroszlányi</t>
  </si>
  <si>
    <t>Oroszlány</t>
  </si>
  <si>
    <t>Bokor</t>
  </si>
  <si>
    <t>Mátraszőlős</t>
  </si>
  <si>
    <t>Boldog</t>
  </si>
  <si>
    <t>Boldogasszonyfa</t>
  </si>
  <si>
    <t>Boldogkőújfalu</t>
  </si>
  <si>
    <t>Boldogkőváralja</t>
  </si>
  <si>
    <t>Boldva</t>
  </si>
  <si>
    <t>Bolhás</t>
  </si>
  <si>
    <t>Somogyszob</t>
  </si>
  <si>
    <t>Bolhó</t>
  </si>
  <si>
    <t>024 1</t>
  </si>
  <si>
    <t>Boncodfölde</t>
  </si>
  <si>
    <t>Teskánd</t>
  </si>
  <si>
    <t>170 1</t>
  </si>
  <si>
    <t>Bonyhádvarasd</t>
  </si>
  <si>
    <t>Bonnya</t>
  </si>
  <si>
    <t>Törökkoppány</t>
  </si>
  <si>
    <t>Bordány</t>
  </si>
  <si>
    <t>Borgáta</t>
  </si>
  <si>
    <t>Borjád</t>
  </si>
  <si>
    <t>Borota</t>
  </si>
  <si>
    <t>036 0</t>
  </si>
  <si>
    <t>Jánoshalmai</t>
  </si>
  <si>
    <t>Jánoshalma</t>
  </si>
  <si>
    <t>Borsfa</t>
  </si>
  <si>
    <t>Borsodbóta</t>
  </si>
  <si>
    <t>Borsodgeszt</t>
  </si>
  <si>
    <t>Bükkábrány</t>
  </si>
  <si>
    <t>Borsodivánka</t>
  </si>
  <si>
    <t>Borsodnádasd</t>
  </si>
  <si>
    <t>Borsodszentgyörgy</t>
  </si>
  <si>
    <t>Hangony</t>
  </si>
  <si>
    <t>Borsodszirák</t>
  </si>
  <si>
    <t>Borszörcsök</t>
  </si>
  <si>
    <t>Borzavár</t>
  </si>
  <si>
    <t>Bosta</t>
  </si>
  <si>
    <t>Szalánta</t>
  </si>
  <si>
    <t>Botpalád</t>
  </si>
  <si>
    <t>150 0</t>
  </si>
  <si>
    <t>Fehérgyarmati</t>
  </si>
  <si>
    <t>Fehérgyarmat</t>
  </si>
  <si>
    <t>Tiszabecs</t>
  </si>
  <si>
    <t>Botykapeterd</t>
  </si>
  <si>
    <t>Bozzai</t>
  </si>
  <si>
    <t>Vép</t>
  </si>
  <si>
    <t>Bozsok</t>
  </si>
  <si>
    <t>178 0</t>
  </si>
  <si>
    <t>Kőszegi</t>
  </si>
  <si>
    <t>Kőszeg</t>
  </si>
  <si>
    <t>Bózsva</t>
  </si>
  <si>
    <t>Pálháza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</si>
  <si>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</si>
  <si>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</si>
  <si>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</si>
  <si>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</si>
  <si>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</si>
  <si>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</si>
  <si>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</si>
  <si>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</si>
  <si>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</si>
  <si>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</si>
  <si>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</si>
  <si>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</si>
  <si>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</si>
  <si>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</si>
  <si>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</si>
  <si>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053 0</t>
  </si>
  <si>
    <t>Szeghalmi</t>
  </si>
  <si>
    <t>Szeghalom</t>
  </si>
  <si>
    <t>Bucsu</t>
  </si>
  <si>
    <t>Sé</t>
  </si>
  <si>
    <t>Búcsúszentlászló</t>
  </si>
  <si>
    <t>Zalaszentmihály</t>
  </si>
  <si>
    <t>Bucsuta</t>
  </si>
  <si>
    <t>Budajenő</t>
  </si>
  <si>
    <t>Budakalász</t>
  </si>
  <si>
    <t>135 0</t>
  </si>
  <si>
    <t>Szentendrei</t>
  </si>
  <si>
    <t>Szentendre</t>
  </si>
  <si>
    <t>123 1</t>
  </si>
  <si>
    <t>Budaörs</t>
  </si>
  <si>
    <t>Budapest</t>
  </si>
  <si>
    <t xml:space="preserve">főváros </t>
  </si>
  <si>
    <t>Budapest 01. ker.</t>
  </si>
  <si>
    <t>fővárosi kerület</t>
  </si>
  <si>
    <t>főváros</t>
  </si>
  <si>
    <t>001 1</t>
  </si>
  <si>
    <t>Budapest 02. ker.</t>
  </si>
  <si>
    <t>002 1</t>
  </si>
  <si>
    <t>Budapest 03. ker.</t>
  </si>
  <si>
    <t>003 1</t>
  </si>
  <si>
    <t>Budapest 04. ker.</t>
  </si>
  <si>
    <t>004 1</t>
  </si>
  <si>
    <t>Budapest 05. ker.</t>
  </si>
  <si>
    <t>005 1</t>
  </si>
  <si>
    <t>Budapest 06. ker.</t>
  </si>
  <si>
    <t>006 1</t>
  </si>
  <si>
    <t>Budapest 07. ker.</t>
  </si>
  <si>
    <t>007 1</t>
  </si>
  <si>
    <t>Budapest 08. ker.</t>
  </si>
  <si>
    <t>008 1</t>
  </si>
  <si>
    <t>Budapest 09. ker.</t>
  </si>
  <si>
    <t>009 1</t>
  </si>
  <si>
    <t>Budapest 10. ker.</t>
  </si>
  <si>
    <t>010 1</t>
  </si>
  <si>
    <t>Budapest 11. ker.</t>
  </si>
  <si>
    <t>011 1</t>
  </si>
  <si>
    <t>Budapest 12. ker.</t>
  </si>
  <si>
    <t>012 1</t>
  </si>
  <si>
    <t>Budapest 13. ker.</t>
  </si>
  <si>
    <t>013 1</t>
  </si>
  <si>
    <t>Budapest 14. ker.</t>
  </si>
  <si>
    <t>014 1</t>
  </si>
  <si>
    <t>Budapest 15. ker.</t>
  </si>
  <si>
    <t>015 1</t>
  </si>
  <si>
    <t>Budapest 16. ker.</t>
  </si>
  <si>
    <t>016 1</t>
  </si>
  <si>
    <t>Budapest 17. ker.</t>
  </si>
  <si>
    <t>017 1</t>
  </si>
  <si>
    <t>Budapest 18. ker.</t>
  </si>
  <si>
    <t>018 1</t>
  </si>
  <si>
    <t>Budapest 19. ker.</t>
  </si>
  <si>
    <t>019 1</t>
  </si>
  <si>
    <t>Budapest 20. ker.</t>
  </si>
  <si>
    <t>020 1</t>
  </si>
  <si>
    <t>Budapest 21. ker.</t>
  </si>
  <si>
    <t>021 1</t>
  </si>
  <si>
    <t>Budapest 22. ker.</t>
  </si>
  <si>
    <t>022 1</t>
  </si>
  <si>
    <t>Budapest 23. ker.</t>
  </si>
  <si>
    <t>023 1</t>
  </si>
  <si>
    <t>Bugac</t>
  </si>
  <si>
    <t>040 0</t>
  </si>
  <si>
    <t>Kiskunfélegyházi</t>
  </si>
  <si>
    <t>Kiskunfélegyháza</t>
  </si>
  <si>
    <t>Bugacpusztaháza</t>
  </si>
  <si>
    <t>Bugyi</t>
  </si>
  <si>
    <t>125 0</t>
  </si>
  <si>
    <t>Dabasi</t>
  </si>
  <si>
    <t>Dabas</t>
  </si>
  <si>
    <t>Buj</t>
  </si>
  <si>
    <t>Buják</t>
  </si>
  <si>
    <t>Buzsák</t>
  </si>
  <si>
    <t>Bük</t>
  </si>
  <si>
    <t>Bükkaranyos</t>
  </si>
  <si>
    <t>Kisgyőr</t>
  </si>
  <si>
    <t>Bükkmogyorósd</t>
  </si>
  <si>
    <t>Nekézseny</t>
  </si>
  <si>
    <t>Bükkösd</t>
  </si>
  <si>
    <t>Bükkszék</t>
  </si>
  <si>
    <t>Sirok</t>
  </si>
  <si>
    <t>Bükkszenterzsébet</t>
  </si>
  <si>
    <t>Istenmezeje</t>
  </si>
  <si>
    <t>Bükkszentkereszt</t>
  </si>
  <si>
    <t>Bükkszentmárton</t>
  </si>
  <si>
    <t>Bükkzsérc</t>
  </si>
  <si>
    <t>Cserépfalu</t>
  </si>
  <si>
    <t>Bürüs</t>
  </si>
  <si>
    <t>Kétújfalu</t>
  </si>
  <si>
    <t>Büssü</t>
  </si>
  <si>
    <t>Gölle</t>
  </si>
  <si>
    <t>Büttös</t>
  </si>
  <si>
    <t>Krasznokvajda</t>
  </si>
  <si>
    <t>Cák</t>
  </si>
  <si>
    <t>Lukácsháza</t>
  </si>
  <si>
    <t>Cakóháza</t>
  </si>
  <si>
    <t>Cece</t>
  </si>
  <si>
    <t>Cégénydányád</t>
  </si>
  <si>
    <t>Tunyogmatolcs</t>
  </si>
  <si>
    <t>124 1</t>
  </si>
  <si>
    <t>Ceglédbercel</t>
  </si>
  <si>
    <t>176 1</t>
  </si>
  <si>
    <t>Cered</t>
  </si>
  <si>
    <t>Somoskőújfalu</t>
  </si>
  <si>
    <t>Chernelházadamonya</t>
  </si>
  <si>
    <t>Cibakháza</t>
  </si>
  <si>
    <t>165 0</t>
  </si>
  <si>
    <t>Kunszentmártoni</t>
  </si>
  <si>
    <t>Kunszentmárton</t>
  </si>
  <si>
    <t>054 1</t>
  </si>
  <si>
    <t>Cikó</t>
  </si>
  <si>
    <t>Kakasd</t>
  </si>
  <si>
    <t>Cirák</t>
  </si>
  <si>
    <t>Cún</t>
  </si>
  <si>
    <t>Kovácshida</t>
  </si>
  <si>
    <t>Csabacsűd</t>
  </si>
  <si>
    <t>Csabaszabadi</t>
  </si>
  <si>
    <t>046 0</t>
  </si>
  <si>
    <t>Újkígyós</t>
  </si>
  <si>
    <t>Csabdi</t>
  </si>
  <si>
    <t>Csabrendek</t>
  </si>
  <si>
    <t>Csáfordjánosfa</t>
  </si>
  <si>
    <t>Iván</t>
  </si>
  <si>
    <t>Csaholc</t>
  </si>
  <si>
    <t>Csajág</t>
  </si>
  <si>
    <t>Csákány</t>
  </si>
  <si>
    <t>Somogysámson</t>
  </si>
  <si>
    <t>Csákánydoroszló</t>
  </si>
  <si>
    <t>Csákberény</t>
  </si>
  <si>
    <t>Csókakő</t>
  </si>
  <si>
    <t>Csákvár</t>
  </si>
  <si>
    <t>Csanádapáca</t>
  </si>
  <si>
    <t>Csanádpalota</t>
  </si>
  <si>
    <t>Csánig</t>
  </si>
  <si>
    <t>Répcelak</t>
  </si>
  <si>
    <t>Csány</t>
  </si>
  <si>
    <t>Csanytelek</t>
  </si>
  <si>
    <t>070 0</t>
  </si>
  <si>
    <t>Csongrádi</t>
  </si>
  <si>
    <t>Csongrád</t>
  </si>
  <si>
    <t>Csapi</t>
  </si>
  <si>
    <t>Nagyrécse</t>
  </si>
  <si>
    <t>Csapod</t>
  </si>
  <si>
    <t>Petőháza</t>
  </si>
  <si>
    <t>Csárdaszállás</t>
  </si>
  <si>
    <t>047 0</t>
  </si>
  <si>
    <t>Gyomaendrődi</t>
  </si>
  <si>
    <t>Gyomaendrőd</t>
  </si>
  <si>
    <t>Csarnóta</t>
  </si>
  <si>
    <t>Nagyharsány</t>
  </si>
  <si>
    <t>Csaroda</t>
  </si>
  <si>
    <t>Császár</t>
  </si>
  <si>
    <t>Császártöltés</t>
  </si>
  <si>
    <t>Császló</t>
  </si>
  <si>
    <t>Rozsály</t>
  </si>
  <si>
    <t>Csátalja</t>
  </si>
  <si>
    <t>Nagybaracska</t>
  </si>
  <si>
    <t>Csatár</t>
  </si>
  <si>
    <t>Egervár</t>
  </si>
  <si>
    <t>Csataszög</t>
  </si>
  <si>
    <t>Nagykörű</t>
  </si>
  <si>
    <t>Csatka</t>
  </si>
  <si>
    <t>Csávoly</t>
  </si>
  <si>
    <t>Felsőszentiván</t>
  </si>
  <si>
    <t>Csebény</t>
  </si>
  <si>
    <t>Csécse</t>
  </si>
  <si>
    <t>Ecseg</t>
  </si>
  <si>
    <t>Csegöld</t>
  </si>
  <si>
    <t>Jánkmajtis</t>
  </si>
  <si>
    <t>Csehbánya</t>
  </si>
  <si>
    <t>183 0</t>
  </si>
  <si>
    <t>Városlőd</t>
  </si>
  <si>
    <t>Csehi</t>
  </si>
  <si>
    <t>Csehimindszent</t>
  </si>
  <si>
    <t>Csém</t>
  </si>
  <si>
    <t>Nagyigmánd</t>
  </si>
  <si>
    <t>Csemő</t>
  </si>
  <si>
    <t>Csempeszkopács</t>
  </si>
  <si>
    <t>Vasszécseny</t>
  </si>
  <si>
    <t>Csengele</t>
  </si>
  <si>
    <t>Csenger</t>
  </si>
  <si>
    <t>149 1</t>
  </si>
  <si>
    <t>Csengeri</t>
  </si>
  <si>
    <t>Csengersima</t>
  </si>
  <si>
    <t>149 0</t>
  </si>
  <si>
    <t>Csengerújfalu</t>
  </si>
  <si>
    <t>Csengőd</t>
  </si>
  <si>
    <t>Csénye</t>
  </si>
  <si>
    <t>Ikervár</t>
  </si>
  <si>
    <t>Csenyéte</t>
  </si>
  <si>
    <t>Csép</t>
  </si>
  <si>
    <t>Csépa</t>
  </si>
  <si>
    <t>Csepreg</t>
  </si>
  <si>
    <t>Csér</t>
  </si>
  <si>
    <t>Cserdi</t>
  </si>
  <si>
    <t>Cserénfa</t>
  </si>
  <si>
    <t>Cserépváralja</t>
  </si>
  <si>
    <t>Cserháthaláp</t>
  </si>
  <si>
    <t>Magyarnándor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</si>
  <si>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</si>
  <si>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</si>
  <si>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</si>
  <si>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</si>
  <si>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</si>
  <si>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</si>
  <si>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</si>
  <si>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</si>
  <si>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</si>
  <si>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Csesztve</t>
  </si>
  <si>
    <t>Szügy</t>
  </si>
  <si>
    <t>Csetény</t>
  </si>
  <si>
    <t>Csévharaszt</t>
  </si>
  <si>
    <t>Csibrák</t>
  </si>
  <si>
    <t>Kurd</t>
  </si>
  <si>
    <t>Csikéria</t>
  </si>
  <si>
    <t>Csikóstőttős</t>
  </si>
  <si>
    <t>Csikvánd</t>
  </si>
  <si>
    <t>Csincse</t>
  </si>
  <si>
    <t>Mezőnyárád</t>
  </si>
  <si>
    <t>Csipkerek</t>
  </si>
  <si>
    <t>Csitár</t>
  </si>
  <si>
    <t>Őrhalom</t>
  </si>
  <si>
    <t>Csobád</t>
  </si>
  <si>
    <t>Ináncs</t>
  </si>
  <si>
    <t>Csobaj</t>
  </si>
  <si>
    <t>Csobánka</t>
  </si>
  <si>
    <t>Csokvaomány</t>
  </si>
  <si>
    <t>Csólyospálos</t>
  </si>
  <si>
    <t>042 0</t>
  </si>
  <si>
    <t>Kiskunmajsai</t>
  </si>
  <si>
    <t>Kiskunmajsa</t>
  </si>
  <si>
    <t>Csoma</t>
  </si>
  <si>
    <t>Nagyberki</t>
  </si>
  <si>
    <t>Csomád</t>
  </si>
  <si>
    <t>126 0</t>
  </si>
  <si>
    <t>Dunakeszi</t>
  </si>
  <si>
    <t>Fót</t>
  </si>
  <si>
    <t>Csombárd</t>
  </si>
  <si>
    <t>070 1</t>
  </si>
  <si>
    <t>Csonkahegyhát</t>
  </si>
  <si>
    <t>Csonkamindszent</t>
  </si>
  <si>
    <t>Csopak</t>
  </si>
  <si>
    <t>Csór</t>
  </si>
  <si>
    <t>Tác</t>
  </si>
  <si>
    <t>086 1</t>
  </si>
  <si>
    <t>Csorvás</t>
  </si>
  <si>
    <t>Csöde</t>
  </si>
  <si>
    <t>Zalalövő</t>
  </si>
  <si>
    <t>Csögle</t>
  </si>
  <si>
    <t>Csökmő</t>
  </si>
  <si>
    <t>Csököly</t>
  </si>
  <si>
    <t>Csömend</t>
  </si>
  <si>
    <t>Mesztegnyő</t>
  </si>
  <si>
    <t>Csömör</t>
  </si>
  <si>
    <t>128 0</t>
  </si>
  <si>
    <t>Gödöllői</t>
  </si>
  <si>
    <t>Gödöllő</t>
  </si>
  <si>
    <t>Csönge</t>
  </si>
  <si>
    <t>Kenyeri</t>
  </si>
  <si>
    <t>Csörnyeföld</t>
  </si>
  <si>
    <t>Csörög</t>
  </si>
  <si>
    <t>Csörötnek</t>
  </si>
  <si>
    <t>Csősz</t>
  </si>
  <si>
    <t>Csővár</t>
  </si>
  <si>
    <t>141 1</t>
  </si>
  <si>
    <t>Csurgónagymarton</t>
  </si>
  <si>
    <t>125 1</t>
  </si>
  <si>
    <t>Dabronc</t>
  </si>
  <si>
    <t>Dabrony</t>
  </si>
  <si>
    <t>Dad</t>
  </si>
  <si>
    <t>Dág</t>
  </si>
  <si>
    <t>Dáka</t>
  </si>
  <si>
    <t>Nyárád</t>
  </si>
  <si>
    <t>Dalmand</t>
  </si>
  <si>
    <t>Damak</t>
  </si>
  <si>
    <t>Dámóc</t>
  </si>
  <si>
    <t>Ricse</t>
  </si>
  <si>
    <t>Dánszentmiklós</t>
  </si>
  <si>
    <t>Dány</t>
  </si>
  <si>
    <t>Daraboshegy</t>
  </si>
  <si>
    <t>Nádasd</t>
  </si>
  <si>
    <t>Darány</t>
  </si>
  <si>
    <t>Darnó</t>
  </si>
  <si>
    <t>Darnózseli</t>
  </si>
  <si>
    <t>Daruszentmiklós</t>
  </si>
  <si>
    <t>Kisapostag</t>
  </si>
  <si>
    <t>Darvas</t>
  </si>
  <si>
    <t>Zsáka</t>
  </si>
  <si>
    <t>Dávod</t>
  </si>
  <si>
    <t>Debercsény</t>
  </si>
  <si>
    <t>Debrecen</t>
  </si>
  <si>
    <t>095 1</t>
  </si>
  <si>
    <t>Debreceni</t>
  </si>
  <si>
    <t>Debréte</t>
  </si>
  <si>
    <t>Szalonna</t>
  </si>
  <si>
    <t>Dédestapolcsány</t>
  </si>
  <si>
    <t>Szuhakálló</t>
  </si>
  <si>
    <t>Dég</t>
  </si>
  <si>
    <t>079 0</t>
  </si>
  <si>
    <t>Enyingi</t>
  </si>
  <si>
    <t>Enying</t>
  </si>
  <si>
    <t>Dejtár</t>
  </si>
  <si>
    <t>Drégelypalánk</t>
  </si>
  <si>
    <t>Délegyháza</t>
  </si>
  <si>
    <t>136 0</t>
  </si>
  <si>
    <t>Szigetszentmiklósi</t>
  </si>
  <si>
    <t>Szigetszentmiklós</t>
  </si>
  <si>
    <t>Demecser</t>
  </si>
  <si>
    <t>Demjén</t>
  </si>
  <si>
    <t>Kerecsend</t>
  </si>
  <si>
    <t>Dénesfa</t>
  </si>
  <si>
    <t>Derecske</t>
  </si>
  <si>
    <t>096 1</t>
  </si>
  <si>
    <t>Derecskei</t>
  </si>
  <si>
    <t>Derekegyház</t>
  </si>
  <si>
    <t>Deszk</t>
  </si>
  <si>
    <t>Detek</t>
  </si>
  <si>
    <t>Detk</t>
  </si>
  <si>
    <t>Dévaványa</t>
  </si>
  <si>
    <t>186 1</t>
  </si>
  <si>
    <t>Dinnyeberki</t>
  </si>
  <si>
    <t>Diósberény</t>
  </si>
  <si>
    <t>Regöly</t>
  </si>
  <si>
    <t>Diósd</t>
  </si>
  <si>
    <t>127 0</t>
  </si>
  <si>
    <t>Érdi</t>
  </si>
  <si>
    <t>Érd</t>
  </si>
  <si>
    <t>Diósjenő</t>
  </si>
  <si>
    <t>Dióskál</t>
  </si>
  <si>
    <t>Doba</t>
  </si>
  <si>
    <t>Doboz</t>
  </si>
  <si>
    <t>Dobri</t>
  </si>
  <si>
    <t>Lovászi</t>
  </si>
  <si>
    <t>Dobronhegy</t>
  </si>
  <si>
    <t>Dóc</t>
  </si>
  <si>
    <t>Sándorfalva</t>
  </si>
  <si>
    <t>Domaháza</t>
  </si>
  <si>
    <t>Domaszék</t>
  </si>
  <si>
    <t>Dombegyház</t>
  </si>
  <si>
    <t>Dombiratos</t>
  </si>
  <si>
    <t>Nagykamarás</t>
  </si>
  <si>
    <t>171 1</t>
  </si>
  <si>
    <t>Dombrád</t>
  </si>
  <si>
    <t>Domony</t>
  </si>
  <si>
    <t>Domoszló</t>
  </si>
  <si>
    <t>Dormánd</t>
  </si>
  <si>
    <t>Mezőtárkány</t>
  </si>
  <si>
    <t>Dorog</t>
  </si>
  <si>
    <t>Dorogháza</t>
  </si>
  <si>
    <t>117 0</t>
  </si>
  <si>
    <t>Mátramindszent</t>
  </si>
  <si>
    <t>Dozmat</t>
  </si>
  <si>
    <t>Torony</t>
  </si>
  <si>
    <t>Döbörhegy</t>
  </si>
  <si>
    <t>Molnaszecsőd</t>
  </si>
  <si>
    <t>Döbröce</t>
  </si>
  <si>
    <t>Óhíd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</si>
  <si>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</si>
  <si>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</si>
  <si>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</si>
  <si>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</si>
  <si>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</si>
  <si>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</si>
  <si>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</si>
  <si>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</si>
  <si>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</si>
  <si>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Kehidakustány</t>
  </si>
  <si>
    <t>Dövény</t>
  </si>
  <si>
    <t>Felsőnyárád</t>
  </si>
  <si>
    <t>Drágszél</t>
  </si>
  <si>
    <t>Miske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</si>
  <si>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</si>
  <si>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</si>
  <si>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</si>
  <si>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</si>
  <si>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</si>
  <si>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</si>
  <si>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</si>
  <si>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</si>
  <si>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</si>
  <si>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</si>
  <si>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</si>
  <si>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</si>
  <si>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Dubicsány</t>
  </si>
  <si>
    <t>Dudar</t>
  </si>
  <si>
    <t>Duka</t>
  </si>
  <si>
    <t>Dunaalmás</t>
  </si>
  <si>
    <t>Dunabogdány</t>
  </si>
  <si>
    <t>Dunaegyháza</t>
  </si>
  <si>
    <t>Dunafalva</t>
  </si>
  <si>
    <t>Szeremle</t>
  </si>
  <si>
    <t>Dunaföldvár</t>
  </si>
  <si>
    <t>Dunaharaszti</t>
  </si>
  <si>
    <t>126 1</t>
  </si>
  <si>
    <t>Dunakiliti</t>
  </si>
  <si>
    <t>Dunapataj</t>
  </si>
  <si>
    <t>Dunaremete</t>
  </si>
  <si>
    <t>Dunaszeg</t>
  </si>
  <si>
    <t>Dunaszentbenedek</t>
  </si>
  <si>
    <t>Géderlak</t>
  </si>
  <si>
    <t>Dunaszentgyörgy</t>
  </si>
  <si>
    <t>Dunaszentmiklós</t>
  </si>
  <si>
    <t>Dunaszentpál</t>
  </si>
  <si>
    <t>Dunasziget</t>
  </si>
  <si>
    <t>Rajka</t>
  </si>
  <si>
    <t>Dunatetétlen</t>
  </si>
  <si>
    <t>Harta</t>
  </si>
  <si>
    <t>078 1</t>
  </si>
  <si>
    <t>Dunavarsány</t>
  </si>
  <si>
    <t>Dunavecse</t>
  </si>
  <si>
    <t>Dusnok</t>
  </si>
  <si>
    <t>Dúzs</t>
  </si>
  <si>
    <t>Hőgyész</t>
  </si>
  <si>
    <t>Ebergőc</t>
  </si>
  <si>
    <t>Sopronkövesd</t>
  </si>
  <si>
    <t>Ebes</t>
  </si>
  <si>
    <t>100 0</t>
  </si>
  <si>
    <t>Hajdúszoboszlói</t>
  </si>
  <si>
    <t>Hajdúszoboszló</t>
  </si>
  <si>
    <t>Ecséd</t>
  </si>
  <si>
    <t>Ecsegfalva</t>
  </si>
  <si>
    <t>Ecseny</t>
  </si>
  <si>
    <t>Mernye</t>
  </si>
  <si>
    <t>Ecser</t>
  </si>
  <si>
    <t>139 0</t>
  </si>
  <si>
    <t>Vecsési</t>
  </si>
  <si>
    <t>Vecsés</t>
  </si>
  <si>
    <t>Edde</t>
  </si>
  <si>
    <t>055 1</t>
  </si>
  <si>
    <t>Edve</t>
  </si>
  <si>
    <t>104 1</t>
  </si>
  <si>
    <t>Egerág</t>
  </si>
  <si>
    <t>Kozármisleny</t>
  </si>
  <si>
    <t>Egeralja</t>
  </si>
  <si>
    <t>Egeraracsa</t>
  </si>
  <si>
    <t>Egerbocs</t>
  </si>
  <si>
    <t>Egercsehi</t>
  </si>
  <si>
    <t>Egerfarmos</t>
  </si>
  <si>
    <t>Szihalom</t>
  </si>
  <si>
    <t>Egerlövő</t>
  </si>
  <si>
    <t>Egerszalók</t>
  </si>
  <si>
    <t>Egerszólát</t>
  </si>
  <si>
    <t>Égerszög</t>
  </si>
  <si>
    <t>Egervölgy</t>
  </si>
  <si>
    <t>Egyed</t>
  </si>
  <si>
    <t>Rábapordány</t>
  </si>
  <si>
    <t>Egyek</t>
  </si>
  <si>
    <t>093 0</t>
  </si>
  <si>
    <t>Egyházasdengeleg</t>
  </si>
  <si>
    <t>Héhalom</t>
  </si>
  <si>
    <t>Egyházasfalu</t>
  </si>
  <si>
    <t>Egyházasgerge</t>
  </si>
  <si>
    <t>Mihálygerge</t>
  </si>
  <si>
    <t>Egyházasharaszti</t>
  </si>
  <si>
    <t>Egyházashetye</t>
  </si>
  <si>
    <t>Egyházashollós</t>
  </si>
  <si>
    <t>Egyházasrádóc</t>
  </si>
  <si>
    <t>Egyházaskesző</t>
  </si>
  <si>
    <t>Elek</t>
  </si>
  <si>
    <t>048 0</t>
  </si>
  <si>
    <t>Gyulai</t>
  </si>
  <si>
    <t>Gyula</t>
  </si>
  <si>
    <t>Ellend</t>
  </si>
  <si>
    <t>Előszállás</t>
  </si>
  <si>
    <t>Emőd</t>
  </si>
  <si>
    <t>056 1</t>
  </si>
  <si>
    <t>Encsencs</t>
  </si>
  <si>
    <t>Endrefalva</t>
  </si>
  <si>
    <t>121 0</t>
  </si>
  <si>
    <t>Szécsényi</t>
  </si>
  <si>
    <t>Szécsény</t>
  </si>
  <si>
    <t>Endrőc</t>
  </si>
  <si>
    <t>079 1</t>
  </si>
  <si>
    <t>Eperjes</t>
  </si>
  <si>
    <t>Eplény</t>
  </si>
  <si>
    <t>Epöl</t>
  </si>
  <si>
    <t>Ercsi</t>
  </si>
  <si>
    <t>127 1</t>
  </si>
  <si>
    <t>Erdőbénye</t>
  </si>
  <si>
    <t>Erdőhorváti</t>
  </si>
  <si>
    <t>Tolcsva</t>
  </si>
  <si>
    <t>Erdőkertes</t>
  </si>
  <si>
    <t>Erdőkövesd</t>
  </si>
  <si>
    <t>Erdőkürt</t>
  </si>
  <si>
    <t>Erdősmárok</t>
  </si>
  <si>
    <t>Himesháza</t>
  </si>
  <si>
    <t>Erdősmecske</t>
  </si>
  <si>
    <t>Erzsébet</t>
  </si>
  <si>
    <t>Erdőtarcsa</t>
  </si>
  <si>
    <t>Kálló</t>
  </si>
  <si>
    <t>Erdőtelek</t>
  </si>
  <si>
    <t>Erk</t>
  </si>
  <si>
    <t>Tarnaörs</t>
  </si>
  <si>
    <t>Érpatak</t>
  </si>
  <si>
    <t>Érsekcsanád</t>
  </si>
  <si>
    <t>Érsekhalma</t>
  </si>
  <si>
    <t>Nemesnádudvar</t>
  </si>
  <si>
    <t>Érsekvadkert</t>
  </si>
  <si>
    <t>Értény</t>
  </si>
  <si>
    <t>Iregszemcse</t>
  </si>
  <si>
    <t>Esztár</t>
  </si>
  <si>
    <t>096 0</t>
  </si>
  <si>
    <t>Eszteregnye</t>
  </si>
  <si>
    <t>Murakeresztúr</t>
  </si>
  <si>
    <t>Esztergályhorváti</t>
  </si>
  <si>
    <t>110 1</t>
  </si>
  <si>
    <t>Ete</t>
  </si>
  <si>
    <t>Etes</t>
  </si>
  <si>
    <t>Etyek</t>
  </si>
  <si>
    <t>Fábiánháza</t>
  </si>
  <si>
    <t>154 0</t>
  </si>
  <si>
    <t>Mátészalkai</t>
  </si>
  <si>
    <t>Mátészalka</t>
  </si>
  <si>
    <t>Fácánkert</t>
  </si>
  <si>
    <t>Fadd</t>
  </si>
  <si>
    <t>Fáj</t>
  </si>
  <si>
    <t>Fajsz</t>
  </si>
  <si>
    <t>Fancsal</t>
  </si>
  <si>
    <t>Forró</t>
  </si>
  <si>
    <t>Farkasgyepű</t>
  </si>
  <si>
    <t>Farkaslyuk</t>
  </si>
  <si>
    <t>Farmos</t>
  </si>
  <si>
    <t>131 0</t>
  </si>
  <si>
    <t>Nagykátai</t>
  </si>
  <si>
    <t>Nagykáta</t>
  </si>
  <si>
    <t>Fazekasboda</t>
  </si>
  <si>
    <t>Fedémes</t>
  </si>
  <si>
    <t>Tarnalelesz</t>
  </si>
  <si>
    <t>Fegyvernek</t>
  </si>
  <si>
    <t>169 0</t>
  </si>
  <si>
    <t>Törökszentmiklósi</t>
  </si>
  <si>
    <t>Törökszentmiklós</t>
  </si>
  <si>
    <t>150 1</t>
  </si>
  <si>
    <t>Fehértó</t>
  </si>
  <si>
    <t>Fehérvárcsurgó</t>
  </si>
  <si>
    <t>Feked</t>
  </si>
  <si>
    <t>Palotabozsok</t>
  </si>
  <si>
    <t>Feketeerdő</t>
  </si>
  <si>
    <t>Feldebrő</t>
  </si>
  <si>
    <t>Verpelét</t>
  </si>
  <si>
    <t>Felgyő</t>
  </si>
  <si>
    <t>Tömörkény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</si>
  <si>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</si>
  <si>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</si>
  <si>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</si>
  <si>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</si>
  <si>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</si>
  <si>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</si>
  <si>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</si>
  <si>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</si>
  <si>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</si>
  <si>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Lajosmizse</t>
  </si>
  <si>
    <t>Felsőmarác</t>
  </si>
  <si>
    <t>Ivánc</t>
  </si>
  <si>
    <t>Felsőmocsolád</t>
  </si>
  <si>
    <t>Felsőnána</t>
  </si>
  <si>
    <t>Zomba</t>
  </si>
  <si>
    <t>Felsőnyék</t>
  </si>
  <si>
    <t>Magyarkeszi</t>
  </si>
  <si>
    <t>Felsőörs</t>
  </si>
  <si>
    <t>Felsőpáhok</t>
  </si>
  <si>
    <t>Zalacsány</t>
  </si>
  <si>
    <t>Felsőpakony</t>
  </si>
  <si>
    <t>Felsőpetény</t>
  </si>
  <si>
    <t>Nőtincs</t>
  </si>
  <si>
    <t>Felsőrajk</t>
  </si>
  <si>
    <t>Felsőregmec</t>
  </si>
  <si>
    <t>Felsőszenterzsébet</t>
  </si>
  <si>
    <t>Felsőszentmárton</t>
  </si>
  <si>
    <t>Felsőszölnök</t>
  </si>
  <si>
    <t>Felsőtárkány</t>
  </si>
  <si>
    <t>Felsőtelekes</t>
  </si>
  <si>
    <t>Ormosbánya</t>
  </si>
  <si>
    <t>Felsőtold</t>
  </si>
  <si>
    <t>Felsővadász</t>
  </si>
  <si>
    <t>Homrogd</t>
  </si>
  <si>
    <t>Felsőzsolca</t>
  </si>
  <si>
    <t>Fényeslitke</t>
  </si>
  <si>
    <t>Fenyőfő</t>
  </si>
  <si>
    <t>Ferencszállás</t>
  </si>
  <si>
    <t>Kübekháza</t>
  </si>
  <si>
    <t>Fertőboz</t>
  </si>
  <si>
    <t>Nagycenk</t>
  </si>
  <si>
    <t>Fertőd</t>
  </si>
  <si>
    <t>Fertőendréd</t>
  </si>
  <si>
    <t>Fertőhomok</t>
  </si>
  <si>
    <t>Hegykő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</si>
  <si>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</si>
  <si>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</si>
  <si>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</si>
  <si>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</si>
  <si>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</si>
  <si>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</si>
  <si>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</si>
  <si>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</si>
  <si>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099 0</t>
  </si>
  <si>
    <t>Hajdúnánási</t>
  </si>
  <si>
    <t>Hajdúnánás</t>
  </si>
  <si>
    <t>Fonó</t>
  </si>
  <si>
    <t>Fony</t>
  </si>
  <si>
    <t>Telkibánya</t>
  </si>
  <si>
    <t>142 1</t>
  </si>
  <si>
    <t>Forráskút</t>
  </si>
  <si>
    <t>Földeák</t>
  </si>
  <si>
    <t>Földes</t>
  </si>
  <si>
    <t>Főnyed</t>
  </si>
  <si>
    <t>Fulókércs</t>
  </si>
  <si>
    <t>Méra</t>
  </si>
  <si>
    <t>Füle</t>
  </si>
  <si>
    <t>Jenő</t>
  </si>
  <si>
    <t>Fülesd</t>
  </si>
  <si>
    <t>Kölcse</t>
  </si>
  <si>
    <t>Fülöp</t>
  </si>
  <si>
    <t>Nyírábrány</t>
  </si>
  <si>
    <t>Fülöpháza</t>
  </si>
  <si>
    <t>Kerekegyháza</t>
  </si>
  <si>
    <t>Fülöpjakab</t>
  </si>
  <si>
    <t>Kunszállás</t>
  </si>
  <si>
    <t>Fülöpszállás</t>
  </si>
  <si>
    <t>Fülpösdaróc</t>
  </si>
  <si>
    <t>Győrtelek</t>
  </si>
  <si>
    <t>Fürged</t>
  </si>
  <si>
    <t>Ozora</t>
  </si>
  <si>
    <t>Füzér</t>
  </si>
  <si>
    <t>Füzérkajata</t>
  </si>
  <si>
    <t>Füzérkomlós</t>
  </si>
  <si>
    <t>Füzérradvány</t>
  </si>
  <si>
    <t>105 1</t>
  </si>
  <si>
    <t>Füzesgyarmat</t>
  </si>
  <si>
    <t>Fűzvölgy</t>
  </si>
  <si>
    <t>Gáborján</t>
  </si>
  <si>
    <t>Váncsod</t>
  </si>
  <si>
    <t>Gáborjánháza</t>
  </si>
  <si>
    <t>Gacsály</t>
  </si>
  <si>
    <t>Gadács</t>
  </si>
  <si>
    <t>Igal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</si>
  <si>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</si>
  <si>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</si>
  <si>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</si>
  <si>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</si>
  <si>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</si>
  <si>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</si>
  <si>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</si>
  <si>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Galgagyörk</t>
  </si>
  <si>
    <t>Püspökhatvan</t>
  </si>
  <si>
    <t>Galgahévíz</t>
  </si>
  <si>
    <t>Galgamácsa</t>
  </si>
  <si>
    <t>Gálosfa</t>
  </si>
  <si>
    <t>Galvács</t>
  </si>
  <si>
    <t>Szendrő</t>
  </si>
  <si>
    <t>Gamás</t>
  </si>
  <si>
    <t>Látrány</t>
  </si>
  <si>
    <t>Ganna</t>
  </si>
  <si>
    <t>Gánt</t>
  </si>
  <si>
    <t>Garáb</t>
  </si>
  <si>
    <t>Garadna</t>
  </si>
  <si>
    <t>Novajidrány</t>
  </si>
  <si>
    <t>Garbolc</t>
  </si>
  <si>
    <t>Méhtelek</t>
  </si>
  <si>
    <t>Gárdony</t>
  </si>
  <si>
    <t>080 1</t>
  </si>
  <si>
    <t>Gárdonyi</t>
  </si>
  <si>
    <t>Garé</t>
  </si>
  <si>
    <t>Gasztony</t>
  </si>
  <si>
    <t>Rátót</t>
  </si>
  <si>
    <t>Gátér</t>
  </si>
  <si>
    <t>Petőfiszállás</t>
  </si>
  <si>
    <t>Gávavencsellő</t>
  </si>
  <si>
    <t>Géberjén</t>
  </si>
  <si>
    <t>Nagyecsed</t>
  </si>
  <si>
    <t>Gecse</t>
  </si>
  <si>
    <t>Vaszar</t>
  </si>
  <si>
    <t>Gégény</t>
  </si>
  <si>
    <t>Gelej</t>
  </si>
  <si>
    <t>Tiszatarján</t>
  </si>
  <si>
    <t>Gelénes</t>
  </si>
  <si>
    <t>Gelse</t>
  </si>
  <si>
    <t>Újudvar</t>
  </si>
  <si>
    <t>Gelsesziget</t>
  </si>
  <si>
    <t>Gemzse</t>
  </si>
  <si>
    <t>Ilk</t>
  </si>
  <si>
    <t>Gencsapáti</t>
  </si>
  <si>
    <t>Gérce</t>
  </si>
  <si>
    <t>Gerde</t>
  </si>
  <si>
    <t>Királyegyháza</t>
  </si>
  <si>
    <t>Gerendás</t>
  </si>
  <si>
    <t>Kétsoprony</t>
  </si>
  <si>
    <t>Gerényes</t>
  </si>
  <si>
    <t>Geresdlak</t>
  </si>
  <si>
    <t>Gerjen</t>
  </si>
  <si>
    <t>Gersekarát</t>
  </si>
  <si>
    <t>Geszt</t>
  </si>
  <si>
    <t>Kötegyán</t>
  </si>
  <si>
    <t>Gesztely</t>
  </si>
  <si>
    <t>Gétye</t>
  </si>
  <si>
    <t>Gibárt</t>
  </si>
  <si>
    <t>Gic</t>
  </si>
  <si>
    <t>Gige</t>
  </si>
  <si>
    <t>Gilvánfa</t>
  </si>
  <si>
    <t>Girincs</t>
  </si>
  <si>
    <t>068 0</t>
  </si>
  <si>
    <t>Tiszaújvárosi</t>
  </si>
  <si>
    <t>Tiszaújváros</t>
  </si>
  <si>
    <t>Kesznyéten</t>
  </si>
  <si>
    <t>Golop</t>
  </si>
  <si>
    <t>Tállya</t>
  </si>
  <si>
    <t>Gombosszeg</t>
  </si>
  <si>
    <t>Gór</t>
  </si>
  <si>
    <t>Gordisa</t>
  </si>
  <si>
    <t>Gosztola</t>
  </si>
  <si>
    <t>Göd</t>
  </si>
  <si>
    <t>128 1</t>
  </si>
  <si>
    <t>Gödre</t>
  </si>
  <si>
    <t>Gömörszőlős</t>
  </si>
  <si>
    <t>Királd</t>
  </si>
  <si>
    <t>057 1</t>
  </si>
  <si>
    <t>Göncruszka</t>
  </si>
  <si>
    <t>Vilmány</t>
  </si>
  <si>
    <t>Gönyű</t>
  </si>
  <si>
    <t>Görbeháza</t>
  </si>
  <si>
    <t>Görcsöny</t>
  </si>
  <si>
    <t>Regenye</t>
  </si>
  <si>
    <t>Görcsönydoboka</t>
  </si>
  <si>
    <t>Somberek</t>
  </si>
  <si>
    <t>Görgeteg</t>
  </si>
  <si>
    <t>Lábod</t>
  </si>
  <si>
    <t>Gősfa</t>
  </si>
  <si>
    <t>Grábóc</t>
  </si>
  <si>
    <t>Gulács</t>
  </si>
  <si>
    <t>Tarpa</t>
  </si>
  <si>
    <t>Gutorfölde</t>
  </si>
  <si>
    <t>129 1</t>
  </si>
  <si>
    <t>Gyalóka</t>
  </si>
  <si>
    <t>Sopronhorpács</t>
  </si>
  <si>
    <t>Gyanógeregye</t>
  </si>
  <si>
    <t>Sorkifalud</t>
  </si>
  <si>
    <t>Gyékényes</t>
  </si>
  <si>
    <t>Somogyudvarhely</t>
  </si>
  <si>
    <t>Gyenesdiás</t>
  </si>
  <si>
    <t>Gyepükaján</t>
  </si>
  <si>
    <t>Gyermely</t>
  </si>
  <si>
    <t>115 0</t>
  </si>
  <si>
    <t>Tatabányai</t>
  </si>
  <si>
    <t>Tatabánya</t>
  </si>
  <si>
    <t>Gyód</t>
  </si>
  <si>
    <t>Keszü</t>
  </si>
  <si>
    <t>047 1</t>
  </si>
  <si>
    <t>Gyóró</t>
  </si>
  <si>
    <t>Mihályi</t>
  </si>
  <si>
    <t>Gyömöre</t>
  </si>
  <si>
    <t>Gyömrő</t>
  </si>
  <si>
    <t>Gyöngyfa</t>
  </si>
  <si>
    <t>106 1</t>
  </si>
  <si>
    <t>Gyöngyösfalu</t>
  </si>
  <si>
    <t>Gyöngyöshalász</t>
  </si>
  <si>
    <t>Gyöngyösmellék</t>
  </si>
  <si>
    <t>Gyöngyösoroszi</t>
  </si>
  <si>
    <t>Gyöngyöstarján</t>
  </si>
  <si>
    <t>Gyöngyöspata</t>
  </si>
  <si>
    <t>Gyöngyössolymos</t>
  </si>
  <si>
    <t>Gyönk</t>
  </si>
  <si>
    <t>087 1</t>
  </si>
  <si>
    <t>Győrasszonyfa</t>
  </si>
  <si>
    <t>Tápszentmiklós</t>
  </si>
  <si>
    <t>Györe</t>
  </si>
  <si>
    <t>Györgytarló</t>
  </si>
  <si>
    <t>Kenézlő</t>
  </si>
  <si>
    <t>Györköny</t>
  </si>
  <si>
    <t>Pusztahencse</t>
  </si>
  <si>
    <t>Győrladamér</t>
  </si>
  <si>
    <t>Győröcske</t>
  </si>
  <si>
    <t>Győrság</t>
  </si>
  <si>
    <t>Töltéstava</t>
  </si>
  <si>
    <t>Győrsövényház</t>
  </si>
  <si>
    <t>Győrszemere</t>
  </si>
  <si>
    <t>Győrújbarát</t>
  </si>
  <si>
    <t>Győrújfalu</t>
  </si>
  <si>
    <t>Győrzámoly</t>
  </si>
  <si>
    <t>Gyugy</t>
  </si>
  <si>
    <t>Lengyeltóti</t>
  </si>
  <si>
    <t>048 1</t>
  </si>
  <si>
    <t>Gyulaj</t>
  </si>
  <si>
    <t>Gyulakeszi</t>
  </si>
  <si>
    <t>Gyúró</t>
  </si>
  <si>
    <t>Vál</t>
  </si>
  <si>
    <t>Gyügye</t>
  </si>
  <si>
    <t>Gyüre</t>
  </si>
  <si>
    <t>Gyűrűs</t>
  </si>
  <si>
    <t>Hács</t>
  </si>
  <si>
    <t>Hagyárosbörönd</t>
  </si>
  <si>
    <t>Hajdúbagos</t>
  </si>
  <si>
    <t>Hajdúböszörmény</t>
  </si>
  <si>
    <t>097 1</t>
  </si>
  <si>
    <t>Hajdúböszörményi</t>
  </si>
  <si>
    <t>Hajdúdorog</t>
  </si>
  <si>
    <t>097 0</t>
  </si>
  <si>
    <t>098 1</t>
  </si>
  <si>
    <t>099 1</t>
  </si>
  <si>
    <t>Hajdúsámson</t>
  </si>
  <si>
    <t>095 0</t>
  </si>
  <si>
    <t>100 1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</si>
  <si>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</si>
  <si>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</si>
  <si>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</si>
  <si>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</si>
  <si>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</si>
  <si>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</si>
  <si>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</si>
  <si>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</si>
  <si>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Nyirád</t>
  </si>
  <si>
    <t>Halmaj</t>
  </si>
  <si>
    <t>Halmajugra</t>
  </si>
  <si>
    <t>Markaz</t>
  </si>
  <si>
    <t>Halogy</t>
  </si>
  <si>
    <t>Hangács</t>
  </si>
  <si>
    <t>Hantos</t>
  </si>
  <si>
    <t>Nagylók</t>
  </si>
  <si>
    <t>Harasztifalu</t>
  </si>
  <si>
    <t>Vasalja</t>
  </si>
  <si>
    <t>Harc</t>
  </si>
  <si>
    <t>Kölesd</t>
  </si>
  <si>
    <t>Harka</t>
  </si>
  <si>
    <t>Harkakötöny</t>
  </si>
  <si>
    <t>Harkány</t>
  </si>
  <si>
    <t>Háromfa</t>
  </si>
  <si>
    <t>Háromhuta</t>
  </si>
  <si>
    <t>Harsány</t>
  </si>
  <si>
    <t>Hárskút</t>
  </si>
  <si>
    <t>Hásságy</t>
  </si>
  <si>
    <t>107 1</t>
  </si>
  <si>
    <t>Hédervár</t>
  </si>
  <si>
    <t>Hedrehely</t>
  </si>
  <si>
    <t>Mike</t>
  </si>
  <si>
    <t>Hegyesd</t>
  </si>
  <si>
    <t>Monostorapáti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</si>
  <si>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</si>
  <si>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</si>
  <si>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</si>
  <si>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</si>
  <si>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</si>
  <si>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</si>
  <si>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</si>
  <si>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Hegymagas</t>
  </si>
  <si>
    <t>Hegymeg</t>
  </si>
  <si>
    <t>Hegyszentmárton</t>
  </si>
  <si>
    <t>Hejce</t>
  </si>
  <si>
    <t>Hejőbába</t>
  </si>
  <si>
    <t>Hejőkeresztúr</t>
  </si>
  <si>
    <t>Hejőkürt</t>
  </si>
  <si>
    <t>Tiszapalkonya</t>
  </si>
  <si>
    <t>Hejőpapi</t>
  </si>
  <si>
    <t>Hejőszalonta</t>
  </si>
  <si>
    <t>Nemesbikk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</si>
  <si>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</si>
  <si>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</si>
  <si>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</si>
  <si>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</si>
  <si>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</si>
  <si>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</si>
  <si>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</si>
  <si>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</si>
  <si>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</si>
  <si>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</si>
  <si>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</si>
  <si>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</si>
  <si>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</si>
  <si>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</si>
  <si>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</si>
  <si>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</si>
  <si>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</si>
  <si>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</si>
  <si>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</si>
  <si>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</si>
  <si>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</si>
  <si>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</si>
  <si>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Hidasnémeti</t>
  </si>
  <si>
    <t>Hernádvécse</t>
  </si>
  <si>
    <t>Hernyék</t>
  </si>
  <si>
    <t>Hét</t>
  </si>
  <si>
    <t>Hetefejércse</t>
  </si>
  <si>
    <t>Hetes</t>
  </si>
  <si>
    <t>Hetvehely</t>
  </si>
  <si>
    <t>Hetyefő</t>
  </si>
  <si>
    <t>108 1</t>
  </si>
  <si>
    <t>Hevesaranyos</t>
  </si>
  <si>
    <t>Hevesvezekény</t>
  </si>
  <si>
    <t>Hévíz</t>
  </si>
  <si>
    <t>Hévízgyörk</t>
  </si>
  <si>
    <t>Hidas</t>
  </si>
  <si>
    <t xml:space="preserve">  </t>
  </si>
  <si>
    <t>Hidegkút</t>
  </si>
  <si>
    <t>Hidegség</t>
  </si>
  <si>
    <t>Hidvégardó</t>
  </si>
  <si>
    <t>Himod</t>
  </si>
  <si>
    <t>Hirics</t>
  </si>
  <si>
    <t>Vajszló</t>
  </si>
  <si>
    <t>Hobol</t>
  </si>
  <si>
    <t>Hodász</t>
  </si>
  <si>
    <t>Hódmezővásárhely</t>
  </si>
  <si>
    <t>071 1</t>
  </si>
  <si>
    <t>Hódmezővásárhelyi</t>
  </si>
  <si>
    <t>Hollád</t>
  </si>
  <si>
    <t>Hollóháza</t>
  </si>
  <si>
    <t>Hollókő</t>
  </si>
  <si>
    <t>Homokbödöge</t>
  </si>
  <si>
    <t>Homokkomárom</t>
  </si>
  <si>
    <t>Homokmégy</t>
  </si>
  <si>
    <t>Szakmár</t>
  </si>
  <si>
    <t>Homokszentgyörgy</t>
  </si>
  <si>
    <t>Homorúd</t>
  </si>
  <si>
    <t>Lánycsók</t>
  </si>
  <si>
    <t>Hont</t>
  </si>
  <si>
    <t>Horpács</t>
  </si>
  <si>
    <t>Nagyoroszi</t>
  </si>
  <si>
    <t>Hort</t>
  </si>
  <si>
    <t>Hortobágy</t>
  </si>
  <si>
    <t>Horváthertelend</t>
  </si>
  <si>
    <t>Horvátlövő</t>
  </si>
  <si>
    <t>Pornóapáti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</si>
  <si>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</si>
  <si>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</si>
  <si>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</si>
  <si>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</si>
  <si>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</si>
  <si>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</si>
  <si>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</si>
  <si>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</si>
  <si>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Hövej</t>
  </si>
  <si>
    <t>Osli</t>
  </si>
  <si>
    <t>Hugyag</t>
  </si>
  <si>
    <t>Hunya</t>
  </si>
  <si>
    <t>Hunyadfalva</t>
  </si>
  <si>
    <t>Husztót</t>
  </si>
  <si>
    <t>Ibafa</t>
  </si>
  <si>
    <t>Iborfia</t>
  </si>
  <si>
    <t>151 1</t>
  </si>
  <si>
    <t>Igar</t>
  </si>
  <si>
    <t>Mezőszilas</t>
  </si>
  <si>
    <t>Igrici</t>
  </si>
  <si>
    <t>Iharos</t>
  </si>
  <si>
    <t>Iharosberény</t>
  </si>
  <si>
    <t>Iklad</t>
  </si>
  <si>
    <t>Iklanberény</t>
  </si>
  <si>
    <t>Iklódbördőce</t>
  </si>
  <si>
    <t>Ikrény</t>
  </si>
  <si>
    <t>Iliny</t>
  </si>
  <si>
    <t>Illocska</t>
  </si>
  <si>
    <t>Imola</t>
  </si>
  <si>
    <t>Imrehegy</t>
  </si>
  <si>
    <t>Kecel</t>
  </si>
  <si>
    <t>Inárcs</t>
  </si>
  <si>
    <t>Inke</t>
  </si>
  <si>
    <t>Ipacsfa</t>
  </si>
  <si>
    <t>Ipolydamásd</t>
  </si>
  <si>
    <t>Márianosztra</t>
  </si>
  <si>
    <t>Ipolyszög</t>
  </si>
  <si>
    <t>Ipolytarnóc</t>
  </si>
  <si>
    <t>Ipolytölgyes</t>
  </si>
  <si>
    <t>Ipolyvece</t>
  </si>
  <si>
    <t>Irota</t>
  </si>
  <si>
    <t>Isaszeg</t>
  </si>
  <si>
    <t>Ispánk</t>
  </si>
  <si>
    <t>Istvándi</t>
  </si>
  <si>
    <t>Iszkáz</t>
  </si>
  <si>
    <t>Isztimér</t>
  </si>
  <si>
    <t>Kincsesbánya</t>
  </si>
  <si>
    <t>Ivád</t>
  </si>
  <si>
    <t>Ivánbattyán</t>
  </si>
  <si>
    <t>Újpetre</t>
  </si>
  <si>
    <t>Ivándárda</t>
  </si>
  <si>
    <t>Izmény</t>
  </si>
  <si>
    <t>Izsák</t>
  </si>
  <si>
    <t>Izsófalva</t>
  </si>
  <si>
    <t>Jágónak</t>
  </si>
  <si>
    <t>Jakabszállás</t>
  </si>
  <si>
    <t>Jákfa</t>
  </si>
  <si>
    <t>Rábapaty</t>
  </si>
  <si>
    <t>Jákfalva</t>
  </si>
  <si>
    <t>Jákó</t>
  </si>
  <si>
    <t>Kaposmérő</t>
  </si>
  <si>
    <t>Jánd</t>
  </si>
  <si>
    <t>036 1</t>
  </si>
  <si>
    <t>Jánoshida</t>
  </si>
  <si>
    <t>Jánossomorja</t>
  </si>
  <si>
    <t>Járdánháza</t>
  </si>
  <si>
    <t>Jármi</t>
  </si>
  <si>
    <t>Jásd</t>
  </si>
  <si>
    <t>Öskü</t>
  </si>
  <si>
    <t>Jászágó</t>
  </si>
  <si>
    <t>162 0</t>
  </si>
  <si>
    <t>Jászberényi</t>
  </si>
  <si>
    <t>Jászberény</t>
  </si>
  <si>
    <t>Jászfelsőszentgyörgy</t>
  </si>
  <si>
    <t>Jászalsószentgyörgy</t>
  </si>
  <si>
    <t>161 1</t>
  </si>
  <si>
    <t>Jászárokszállás</t>
  </si>
  <si>
    <t>162 1</t>
  </si>
  <si>
    <t>Jászboldogháza</t>
  </si>
  <si>
    <t>Jásztelek</t>
  </si>
  <si>
    <t>Jászdózsa</t>
  </si>
  <si>
    <t>Jászfényszaru</t>
  </si>
  <si>
    <t>Jászivány</t>
  </si>
  <si>
    <t>Jászszentandrás</t>
  </si>
  <si>
    <t>Jászjákóhalma</t>
  </si>
  <si>
    <t>Jászkarajenő</t>
  </si>
  <si>
    <t>Jászkisér</t>
  </si>
  <si>
    <t>Jászladány</t>
  </si>
  <si>
    <t>Jászszentlászló</t>
  </si>
  <si>
    <t>Jéke</t>
  </si>
  <si>
    <t>Tornyospálca</t>
  </si>
  <si>
    <t>Jobaháza</t>
  </si>
  <si>
    <t>Rábatamási</t>
  </si>
  <si>
    <t>Jobbágyi</t>
  </si>
  <si>
    <t>Jósvafő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</si>
  <si>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</si>
  <si>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</si>
  <si>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</si>
  <si>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</si>
  <si>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</si>
  <si>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</si>
  <si>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</si>
  <si>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</si>
  <si>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Kákics</t>
  </si>
  <si>
    <t>Kakucs</t>
  </si>
  <si>
    <t>Kál</t>
  </si>
  <si>
    <t>Kalaznó</t>
  </si>
  <si>
    <t>Káld</t>
  </si>
  <si>
    <t>Kallósd</t>
  </si>
  <si>
    <t>Kállósemjén</t>
  </si>
  <si>
    <t>Kálmáncsa</t>
  </si>
  <si>
    <t>Kálmánháza</t>
  </si>
  <si>
    <t>Kálócfa</t>
  </si>
  <si>
    <t>Zalabaksa</t>
  </si>
  <si>
    <t>037 1</t>
  </si>
  <si>
    <t>Káloz</t>
  </si>
  <si>
    <t>Kamond</t>
  </si>
  <si>
    <t>Kamut</t>
  </si>
  <si>
    <t>Köröstarcsa</t>
  </si>
  <si>
    <t>Kánó</t>
  </si>
  <si>
    <t>Kántorjánosi</t>
  </si>
  <si>
    <t>Kány</t>
  </si>
  <si>
    <t>Kánya</t>
  </si>
  <si>
    <t>Kányavár</t>
  </si>
  <si>
    <t>Páka</t>
  </si>
  <si>
    <t>Kapolcs</t>
  </si>
  <si>
    <t>Kápolnásnyék</t>
  </si>
  <si>
    <t>080 0</t>
  </si>
  <si>
    <t>Kaposfő</t>
  </si>
  <si>
    <t>Kaposgyarmat</t>
  </si>
  <si>
    <t>Kaposhomok</t>
  </si>
  <si>
    <t>Kaposkeresztúr</t>
  </si>
  <si>
    <t>Kapospula</t>
  </si>
  <si>
    <t>Kaposújlak</t>
  </si>
  <si>
    <t>143 1</t>
  </si>
  <si>
    <t>Kaposszekcső</t>
  </si>
  <si>
    <t>Kaposszerdahely</t>
  </si>
  <si>
    <t>Káptalanfa</t>
  </si>
  <si>
    <t>Káptalantóti</t>
  </si>
  <si>
    <t>088 1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</si>
  <si>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</si>
  <si>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</si>
  <si>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</si>
  <si>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</si>
  <si>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</si>
  <si>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</si>
  <si>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</si>
  <si>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Karancslapujtő</t>
  </si>
  <si>
    <t>Karancskeszi</t>
  </si>
  <si>
    <t>Karancsság</t>
  </si>
  <si>
    <t>Ságújfalu</t>
  </si>
  <si>
    <t>Kárász</t>
  </si>
  <si>
    <t>163 1</t>
  </si>
  <si>
    <t>Karcsa</t>
  </si>
  <si>
    <t>Kardos</t>
  </si>
  <si>
    <t>Kondoros</t>
  </si>
  <si>
    <t>Kardoskút</t>
  </si>
  <si>
    <t>Karmacs</t>
  </si>
  <si>
    <t>Károlyháza</t>
  </si>
  <si>
    <t>Karos</t>
  </si>
  <si>
    <t>Kartal</t>
  </si>
  <si>
    <t>Kásád</t>
  </si>
  <si>
    <t>Kaskantyú</t>
  </si>
  <si>
    <t>Tabdi</t>
  </si>
  <si>
    <t>Kastélyosdombó</t>
  </si>
  <si>
    <t>Kaszaper</t>
  </si>
  <si>
    <t>Kaszó</t>
  </si>
  <si>
    <t>Katádfa</t>
  </si>
  <si>
    <t>Katafa</t>
  </si>
  <si>
    <t>Kátoly</t>
  </si>
  <si>
    <t>Káva</t>
  </si>
  <si>
    <t>Pánd</t>
  </si>
  <si>
    <t>Kávás</t>
  </si>
  <si>
    <t>Kazár</t>
  </si>
  <si>
    <t>058 1</t>
  </si>
  <si>
    <t>Kázsmárk</t>
  </si>
  <si>
    <t>Kazsok</t>
  </si>
  <si>
    <t>Kecskéd</t>
  </si>
  <si>
    <t>038 1</t>
  </si>
  <si>
    <t>Kékcse</t>
  </si>
  <si>
    <t>Szabolcsveresmart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</si>
  <si>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</si>
  <si>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</si>
  <si>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</si>
  <si>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</si>
  <si>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</si>
  <si>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</si>
  <si>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</si>
  <si>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</si>
  <si>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152 1</t>
  </si>
  <si>
    <t>Kemendollár</t>
  </si>
  <si>
    <t>Kemeneshőgyész</t>
  </si>
  <si>
    <t>Kemeneskápolna</t>
  </si>
  <si>
    <t>Kemenesmagasi</t>
  </si>
  <si>
    <t>Kemenesmihályfa</t>
  </si>
  <si>
    <t>Nagysimonyi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</si>
  <si>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</si>
  <si>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</si>
  <si>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</si>
  <si>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</si>
  <si>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</si>
  <si>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</si>
  <si>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</si>
  <si>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</si>
  <si>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</si>
  <si>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</si>
  <si>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Kengyel</t>
  </si>
  <si>
    <t>Kercaszomor</t>
  </si>
  <si>
    <t>Kercseliget</t>
  </si>
  <si>
    <t>Kerecseny</t>
  </si>
  <si>
    <t>Kerekharaszt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</si>
  <si>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</si>
  <si>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</si>
  <si>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</si>
  <si>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</si>
  <si>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</si>
  <si>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</si>
  <si>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</si>
  <si>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</si>
  <si>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</si>
  <si>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</si>
  <si>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</si>
  <si>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Nábrád</t>
  </si>
  <si>
    <t>Kerta</t>
  </si>
  <si>
    <t>Kertészsziget</t>
  </si>
  <si>
    <t>Keszeg</t>
  </si>
  <si>
    <t>Szendehely</t>
  </si>
  <si>
    <t>Keszőhidegkút</t>
  </si>
  <si>
    <t>193 1</t>
  </si>
  <si>
    <t>Kesztölc</t>
  </si>
  <si>
    <t>Kétbodony</t>
  </si>
  <si>
    <t>Kétegyháza</t>
  </si>
  <si>
    <t>Kétpó</t>
  </si>
  <si>
    <t>166 0</t>
  </si>
  <si>
    <t>Mezőtúri</t>
  </si>
  <si>
    <t>Mezőtúr</t>
  </si>
  <si>
    <t>Kétvölgy</t>
  </si>
  <si>
    <t>Kéty</t>
  </si>
  <si>
    <t>Kevermes</t>
  </si>
  <si>
    <t>Kilimán</t>
  </si>
  <si>
    <t>Királyhegyes</t>
  </si>
  <si>
    <t>Királyszentistván</t>
  </si>
  <si>
    <t>Litér</t>
  </si>
  <si>
    <t>Kisapáti</t>
  </si>
  <si>
    <t>Kisar</t>
  </si>
  <si>
    <t>Kisasszond</t>
  </si>
  <si>
    <t>Kisasszonyfa</t>
  </si>
  <si>
    <t>Kisbabot</t>
  </si>
  <si>
    <t>Kisbágyon</t>
  </si>
  <si>
    <t>Palotás</t>
  </si>
  <si>
    <t>Kisbajcs</t>
  </si>
  <si>
    <t>Kisbajom</t>
  </si>
  <si>
    <t>Kisbárapáti</t>
  </si>
  <si>
    <t>Kisbárkány</t>
  </si>
  <si>
    <t>Lucfalva</t>
  </si>
  <si>
    <t>111 1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</si>
  <si>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</si>
  <si>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</si>
  <si>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</si>
  <si>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</si>
  <si>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</si>
  <si>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</si>
  <si>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</si>
  <si>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</si>
  <si>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</si>
  <si>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</si>
  <si>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</si>
  <si>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</si>
  <si>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</si>
  <si>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</si>
  <si>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</si>
  <si>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</si>
  <si>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</si>
  <si>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</si>
  <si>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</si>
  <si>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</si>
  <si>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</si>
  <si>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</si>
  <si>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</si>
  <si>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</si>
  <si>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</si>
  <si>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Mocsa</t>
  </si>
  <si>
    <t>Kisjakabfalva</t>
  </si>
  <si>
    <t>Villány</t>
  </si>
  <si>
    <t>Kiskassa</t>
  </si>
  <si>
    <t>Kiskinizs</t>
  </si>
  <si>
    <t>Kiskorpád</t>
  </si>
  <si>
    <t>Kisköre</t>
  </si>
  <si>
    <t>039 1</t>
  </si>
  <si>
    <t>040 1</t>
  </si>
  <si>
    <t>041 1</t>
  </si>
  <si>
    <t>Kiskunlacháza</t>
  </si>
  <si>
    <t xml:space="preserve"> </t>
  </si>
  <si>
    <t>042 1</t>
  </si>
  <si>
    <t>Kiskutas</t>
  </si>
  <si>
    <t>Kisláng</t>
  </si>
  <si>
    <t>Kisléta</t>
  </si>
  <si>
    <t>Nyírbogát</t>
  </si>
  <si>
    <t>Kislippó</t>
  </si>
  <si>
    <t>Kislőd</t>
  </si>
  <si>
    <t>Magyarpolány</t>
  </si>
  <si>
    <t>Kismányok</t>
  </si>
  <si>
    <t>Nagymányok</t>
  </si>
  <si>
    <t>Kismarja</t>
  </si>
  <si>
    <t>Kismaros</t>
  </si>
  <si>
    <t>Kisnamény</t>
  </si>
  <si>
    <t>Túristvándi</t>
  </si>
  <si>
    <t>Kisnána</t>
  </si>
  <si>
    <t>Kisnémedi</t>
  </si>
  <si>
    <t>Vácduka</t>
  </si>
  <si>
    <t>Kisnyárád</t>
  </si>
  <si>
    <t>Kisoroszi</t>
  </si>
  <si>
    <t>Tahitótfalu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</si>
  <si>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</si>
  <si>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</si>
  <si>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</si>
  <si>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</si>
  <si>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</si>
  <si>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</si>
  <si>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</si>
  <si>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</si>
  <si>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Kistamási</t>
  </si>
  <si>
    <t>Nagydobsza</t>
  </si>
  <si>
    <t>Kistapolca</t>
  </si>
  <si>
    <t>Kistarcsa</t>
  </si>
  <si>
    <t>072 1</t>
  </si>
  <si>
    <t>Kistokaj</t>
  </si>
  <si>
    <t>Kistolmács</t>
  </si>
  <si>
    <t>Kistormás</t>
  </si>
  <si>
    <t>Kistótfalu</t>
  </si>
  <si>
    <t>Kisújszállás</t>
  </si>
  <si>
    <t>Kisunyom</t>
  </si>
  <si>
    <t>153 1</t>
  </si>
  <si>
    <t>Kisvarsány</t>
  </si>
  <si>
    <t>Kisvásárhely</t>
  </si>
  <si>
    <t>Kisvaszar</t>
  </si>
  <si>
    <t>Kisvejke</t>
  </si>
  <si>
    <t>Kiszombor</t>
  </si>
  <si>
    <t>Kiszsidány</t>
  </si>
  <si>
    <t>Kisszállás</t>
  </si>
  <si>
    <t>Kisszékely</t>
  </si>
  <si>
    <t>Kisszekeres</t>
  </si>
  <si>
    <t>Nagyszekeres</t>
  </si>
  <si>
    <t>Kisszentmárton</t>
  </si>
  <si>
    <t>Kissziget</t>
  </si>
  <si>
    <t>Kisszőlős</t>
  </si>
  <si>
    <t>Klárafalva</t>
  </si>
  <si>
    <t>Kocs</t>
  </si>
  <si>
    <t>Kocsér</t>
  </si>
  <si>
    <t>132 0</t>
  </si>
  <si>
    <t>Nagykőrösi</t>
  </si>
  <si>
    <t>Nagykőrös</t>
  </si>
  <si>
    <t>Nyársapát</t>
  </si>
  <si>
    <t>Kocsola</t>
  </si>
  <si>
    <t>Kocsord</t>
  </si>
  <si>
    <t>Kóka</t>
  </si>
  <si>
    <t>Kokad</t>
  </si>
  <si>
    <t>Létavértes</t>
  </si>
  <si>
    <t>Kolontár</t>
  </si>
  <si>
    <t>Komádi</t>
  </si>
  <si>
    <t>112 1</t>
  </si>
  <si>
    <t>Komjáti</t>
  </si>
  <si>
    <t>026 1</t>
  </si>
  <si>
    <t>Komlódtótfalu</t>
  </si>
  <si>
    <t>Komlósd</t>
  </si>
  <si>
    <t>Komlóska</t>
  </si>
  <si>
    <t>Komoró</t>
  </si>
  <si>
    <t>Tuzsér</t>
  </si>
  <si>
    <t>Kompolt</t>
  </si>
  <si>
    <t>Kondó</t>
  </si>
  <si>
    <t>Varbó</t>
  </si>
  <si>
    <t>Kondorfa</t>
  </si>
  <si>
    <t>Konyár</t>
  </si>
  <si>
    <t>Kópháza</t>
  </si>
  <si>
    <t>Koppányszántó</t>
  </si>
  <si>
    <t>Nagykónyi</t>
  </si>
  <si>
    <t>Korlát</t>
  </si>
  <si>
    <t>Koroncó</t>
  </si>
  <si>
    <t>Kórós</t>
  </si>
  <si>
    <t>Kosd</t>
  </si>
  <si>
    <t>Kóspallag</t>
  </si>
  <si>
    <t>Kótaj</t>
  </si>
  <si>
    <t>Kovácsszénája</t>
  </si>
  <si>
    <t>Kovácsvágás</t>
  </si>
  <si>
    <t>Kozárd</t>
  </si>
  <si>
    <t>Kozmadombja</t>
  </si>
  <si>
    <t>Köblény</t>
  </si>
  <si>
    <t>Köcsk</t>
  </si>
  <si>
    <t>Kökény</t>
  </si>
  <si>
    <t>Kőkút</t>
  </si>
  <si>
    <t>Kölked</t>
  </si>
  <si>
    <t>Kömlő</t>
  </si>
  <si>
    <t>Kömlőd</t>
  </si>
  <si>
    <t>Kömörő</t>
  </si>
  <si>
    <t>Kömpöc</t>
  </si>
  <si>
    <t>177 1</t>
  </si>
  <si>
    <t>Környe</t>
  </si>
  <si>
    <t>Köröm</t>
  </si>
  <si>
    <t>Körösladány</t>
  </si>
  <si>
    <t>Körösnagyharsány</t>
  </si>
  <si>
    <t>Kőröstetétlen</t>
  </si>
  <si>
    <t>Körösújfalu</t>
  </si>
  <si>
    <t>Vésztő</t>
  </si>
  <si>
    <t>Körösszakál</t>
  </si>
  <si>
    <t>Körösszegapáti</t>
  </si>
  <si>
    <t>Kőszárhegy</t>
  </si>
  <si>
    <t>178 1</t>
  </si>
  <si>
    <t>Kőszegdoroszló</t>
  </si>
  <si>
    <t>Kőszegpaty</t>
  </si>
  <si>
    <t>Kőszegszerdahely</t>
  </si>
  <si>
    <t>Kötcse</t>
  </si>
  <si>
    <t>Kőtelek</t>
  </si>
  <si>
    <t>Kővágószőlős</t>
  </si>
  <si>
    <t>Kővágótöttös</t>
  </si>
  <si>
    <t>Kövegy</t>
  </si>
  <si>
    <t>Köveskál</t>
  </si>
  <si>
    <t>Kulcs</t>
  </si>
  <si>
    <t>Kunadacs</t>
  </si>
  <si>
    <t>Kunbaja</t>
  </si>
  <si>
    <t>Kunbaracs</t>
  </si>
  <si>
    <t>Ladánybene</t>
  </si>
  <si>
    <t>Kuncsorba</t>
  </si>
  <si>
    <t>Tiszatenyő</t>
  </si>
  <si>
    <t>Kunfehértó</t>
  </si>
  <si>
    <t>164 1</t>
  </si>
  <si>
    <t>Kunpeszér</t>
  </si>
  <si>
    <t>165 1</t>
  </si>
  <si>
    <t>043 1</t>
  </si>
  <si>
    <t>Kunsziget</t>
  </si>
  <si>
    <t>Kup</t>
  </si>
  <si>
    <t>Kupa</t>
  </si>
  <si>
    <t>Kurityán</t>
  </si>
  <si>
    <t>Múcsony</t>
  </si>
  <si>
    <t>Kustánszeg</t>
  </si>
  <si>
    <t>Kutasó</t>
  </si>
  <si>
    <t>Külsősárd</t>
  </si>
  <si>
    <t>Külsővat</t>
  </si>
  <si>
    <t>Nemesszalók</t>
  </si>
  <si>
    <t>Küngös</t>
  </si>
  <si>
    <t>Lábatlan</t>
  </si>
  <si>
    <t>Lácacséke</t>
  </si>
  <si>
    <t>Lad</t>
  </si>
  <si>
    <t>Ládbesenyő</t>
  </si>
  <si>
    <t>Lajoskomárom</t>
  </si>
  <si>
    <t>Lak</t>
  </si>
  <si>
    <t>Lakhegy</t>
  </si>
  <si>
    <t>Lakitelek</t>
  </si>
  <si>
    <t>044 0</t>
  </si>
  <si>
    <t>Tiszakécskei</t>
  </si>
  <si>
    <t>Tiszakécske</t>
  </si>
  <si>
    <t>Lakócsa</t>
  </si>
  <si>
    <t>Lápafő</t>
  </si>
  <si>
    <t>Lapáncsa</t>
  </si>
  <si>
    <t>Laskod</t>
  </si>
  <si>
    <t>Lasztonya</t>
  </si>
  <si>
    <t>Lázi</t>
  </si>
  <si>
    <t>Leányfalu</t>
  </si>
  <si>
    <t>Leányvár</t>
  </si>
  <si>
    <t>Piliscsév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</si>
  <si>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</si>
  <si>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</si>
  <si>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</si>
  <si>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</si>
  <si>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</si>
  <si>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</si>
  <si>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</si>
  <si>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</si>
  <si>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Tevel</t>
  </si>
  <si>
    <t>194 1</t>
  </si>
  <si>
    <t>Lepsény</t>
  </si>
  <si>
    <t>Lesencefalu</t>
  </si>
  <si>
    <t>Lesenceistvánd</t>
  </si>
  <si>
    <t>195 1</t>
  </si>
  <si>
    <t>Letkés</t>
  </si>
  <si>
    <t>Levél</t>
  </si>
  <si>
    <t>Libickozma</t>
  </si>
  <si>
    <t>Pusztakovácsi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</si>
  <si>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</si>
  <si>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</si>
  <si>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</si>
  <si>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</si>
  <si>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</si>
  <si>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</si>
  <si>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</si>
  <si>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</si>
  <si>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Litka</t>
  </si>
  <si>
    <t>Litke</t>
  </si>
  <si>
    <t>Lócs</t>
  </si>
  <si>
    <t>Lókút</t>
  </si>
  <si>
    <t>Lónya</t>
  </si>
  <si>
    <t>Lórév</t>
  </si>
  <si>
    <t>Szigetbecse</t>
  </si>
  <si>
    <t>Lothárd</t>
  </si>
  <si>
    <t>Lovas</t>
  </si>
  <si>
    <t>Lovasberény</t>
  </si>
  <si>
    <t>Lovászhetény</t>
  </si>
  <si>
    <t>Lovászpatona</t>
  </si>
  <si>
    <t>Lőkösháza</t>
  </si>
  <si>
    <t>Lőrinci</t>
  </si>
  <si>
    <t>Lövő</t>
  </si>
  <si>
    <t>Lövőpetri</t>
  </si>
  <si>
    <t>Pap</t>
  </si>
  <si>
    <t>Ludányhalászi</t>
  </si>
  <si>
    <t>Ludas</t>
  </si>
  <si>
    <t>Lulla</t>
  </si>
  <si>
    <t>Lúzsok</t>
  </si>
  <si>
    <t>Mád</t>
  </si>
  <si>
    <t>Madaras</t>
  </si>
  <si>
    <t>Madocsa</t>
  </si>
  <si>
    <t>Maglóca</t>
  </si>
  <si>
    <t>Maglód</t>
  </si>
  <si>
    <t>Magosliget</t>
  </si>
  <si>
    <t>Magy</t>
  </si>
  <si>
    <t>Ramocsaháza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</si>
  <si>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</si>
  <si>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</si>
  <si>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</si>
  <si>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</si>
  <si>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</si>
  <si>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</si>
  <si>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</si>
  <si>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</si>
  <si>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</si>
  <si>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</si>
  <si>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Nógrádmegyer</t>
  </si>
  <si>
    <t>Magyargencs</t>
  </si>
  <si>
    <t>Magyarhomorog</t>
  </si>
  <si>
    <t>Magyarkeresztúr</t>
  </si>
  <si>
    <t>Magyarlak</t>
  </si>
  <si>
    <t>Magyarlukafa</t>
  </si>
  <si>
    <t>Magyarmecske</t>
  </si>
  <si>
    <t>Magyarnádalja</t>
  </si>
  <si>
    <t>Magyarsarlós</t>
  </si>
  <si>
    <t>Nagykozár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</si>
  <si>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</si>
  <si>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</si>
  <si>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</si>
  <si>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</si>
  <si>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</si>
  <si>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</si>
  <si>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</si>
  <si>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</si>
  <si>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</si>
  <si>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Makkoshotyka</t>
  </si>
  <si>
    <t>Vajdácska</t>
  </si>
  <si>
    <t>Maklár</t>
  </si>
  <si>
    <t>073 1</t>
  </si>
  <si>
    <t>Malomsok</t>
  </si>
  <si>
    <t>Mályi</t>
  </si>
  <si>
    <t>Mánd</t>
  </si>
  <si>
    <t>Mándok</t>
  </si>
  <si>
    <t>Mánfa</t>
  </si>
  <si>
    <t>Mány</t>
  </si>
  <si>
    <t>Maráza</t>
  </si>
  <si>
    <t>Marcalgergelyi</t>
  </si>
  <si>
    <t>144 1</t>
  </si>
  <si>
    <t>Marcaltő</t>
  </si>
  <si>
    <t>Márfa</t>
  </si>
  <si>
    <t>Máriahalom</t>
  </si>
  <si>
    <t>Máriakálnok</t>
  </si>
  <si>
    <t>Máriakéménd</t>
  </si>
  <si>
    <t>Máriapócs</t>
  </si>
  <si>
    <t>Márkháza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</si>
  <si>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</si>
  <si>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</si>
  <si>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</si>
  <si>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</si>
  <si>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</si>
  <si>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</si>
  <si>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</si>
  <si>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</si>
  <si>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</si>
  <si>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071 0</t>
  </si>
  <si>
    <t>Martfű</t>
  </si>
  <si>
    <t>Martonfa</t>
  </si>
  <si>
    <t>081 1</t>
  </si>
  <si>
    <t>Martonyi</t>
  </si>
  <si>
    <t>154 1</t>
  </si>
  <si>
    <t>Mátételke</t>
  </si>
  <si>
    <t>Mátraballa</t>
  </si>
  <si>
    <t>Mátraderecske</t>
  </si>
  <si>
    <t>Mátranovák</t>
  </si>
  <si>
    <t>Mátraterenye</t>
  </si>
  <si>
    <t>Mátraszentimre</t>
  </si>
  <si>
    <t>Mátraverebély</t>
  </si>
  <si>
    <t>Mátyásdomb</t>
  </si>
  <si>
    <t>Mezőszentgyörgy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</si>
  <si>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</si>
  <si>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</si>
  <si>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</si>
  <si>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</si>
  <si>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</si>
  <si>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</si>
  <si>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</si>
  <si>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</si>
  <si>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</si>
  <si>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Megyehíd</t>
  </si>
  <si>
    <t>Megyer</t>
  </si>
  <si>
    <t>Meggyeskovácsi</t>
  </si>
  <si>
    <t>Méhkerék</t>
  </si>
  <si>
    <t>Mekényes</t>
  </si>
  <si>
    <t>Mélykút</t>
  </si>
  <si>
    <t>Mencshely</t>
  </si>
  <si>
    <t>Nagyvázsony</t>
  </si>
  <si>
    <t>Mende</t>
  </si>
  <si>
    <t>Merenye</t>
  </si>
  <si>
    <t>Mérges</t>
  </si>
  <si>
    <t>Mérk</t>
  </si>
  <si>
    <t>Mersevát</t>
  </si>
  <si>
    <t>Mesterháza</t>
  </si>
  <si>
    <t>Mesteri</t>
  </si>
  <si>
    <t>Mesterszállás</t>
  </si>
  <si>
    <t>Meszes</t>
  </si>
  <si>
    <t>Meszlen</t>
  </si>
  <si>
    <t>Mezőberény</t>
  </si>
  <si>
    <t>059 1</t>
  </si>
  <si>
    <t>Mezőcsokonya</t>
  </si>
  <si>
    <t>Somogysárd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</si>
  <si>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</si>
  <si>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</si>
  <si>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</si>
  <si>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</si>
  <si>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</si>
  <si>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</si>
  <si>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</si>
  <si>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049 1</t>
  </si>
  <si>
    <t>060 1</t>
  </si>
  <si>
    <t>Mezőladány</t>
  </si>
  <si>
    <t>Mezőlak</t>
  </si>
  <si>
    <t>Mezőnagymihály</t>
  </si>
  <si>
    <t>Szentistván</t>
  </si>
  <si>
    <t>Mezőörs</t>
  </si>
  <si>
    <t>Pér</t>
  </si>
  <si>
    <t>Mezőpeterd</t>
  </si>
  <si>
    <t>Mezősas</t>
  </si>
  <si>
    <t>Mezőszemere</t>
  </si>
  <si>
    <t>166 1</t>
  </si>
  <si>
    <t>Mezőzombor</t>
  </si>
  <si>
    <t>Miháld</t>
  </si>
  <si>
    <t>Mihályfa</t>
  </si>
  <si>
    <t>Mihályháza</t>
  </si>
  <si>
    <t>Mikebuda</t>
  </si>
  <si>
    <t>Mikekarácsonyfa</t>
  </si>
  <si>
    <t>Mikepércs</t>
  </si>
  <si>
    <t>Miklósi</t>
  </si>
  <si>
    <t>Mikófalva</t>
  </si>
  <si>
    <t>Mikosszéplak</t>
  </si>
  <si>
    <t>Milejszeg</t>
  </si>
  <si>
    <t>Milota</t>
  </si>
  <si>
    <t>Tiszakóród</t>
  </si>
  <si>
    <t>Mindszent</t>
  </si>
  <si>
    <t>Mindszentkálla</t>
  </si>
  <si>
    <t>Misefa</t>
  </si>
  <si>
    <t>061 1</t>
  </si>
  <si>
    <t>Miszla</t>
  </si>
  <si>
    <t>Mogyoród</t>
  </si>
  <si>
    <t>Mogyorósbánya</t>
  </si>
  <si>
    <t>Tát</t>
  </si>
  <si>
    <t>Mogyoróska</t>
  </si>
  <si>
    <t>Moha</t>
  </si>
  <si>
    <t>Sárkeresztes</t>
  </si>
  <si>
    <t>027 1</t>
  </si>
  <si>
    <t>Mohora</t>
  </si>
  <si>
    <t>Molnári</t>
  </si>
  <si>
    <t>Semjénháza</t>
  </si>
  <si>
    <t>Molvány</t>
  </si>
  <si>
    <t>Monaj</t>
  </si>
  <si>
    <t>Monok</t>
  </si>
  <si>
    <t>Rátka</t>
  </si>
  <si>
    <t>130 1</t>
  </si>
  <si>
    <t>Monorierdő</t>
  </si>
  <si>
    <t>Mónosbél</t>
  </si>
  <si>
    <t>Monostorpályi</t>
  </si>
  <si>
    <t>Monoszló</t>
  </si>
  <si>
    <t>Monyoród</t>
  </si>
  <si>
    <t>082 1</t>
  </si>
  <si>
    <t>Mórágy</t>
  </si>
  <si>
    <t>074 1</t>
  </si>
  <si>
    <t>Móricgát</t>
  </si>
  <si>
    <t>Mórichida</t>
  </si>
  <si>
    <t>Mosdós</t>
  </si>
  <si>
    <t>089 1</t>
  </si>
  <si>
    <t>Mosonszentmiklós</t>
  </si>
  <si>
    <t>Mosonszolnok</t>
  </si>
  <si>
    <t>Mosonudvar</t>
  </si>
  <si>
    <t>Mőcsény</t>
  </si>
  <si>
    <t>Mucsfa</t>
  </si>
  <si>
    <t>Mucsi</t>
  </si>
  <si>
    <t>Muhi</t>
  </si>
  <si>
    <t>Murarátka</t>
  </si>
  <si>
    <t>Muraszemenye</t>
  </si>
  <si>
    <t>Murga</t>
  </si>
  <si>
    <t>Nadap</t>
  </si>
  <si>
    <t>Nádasdladány</t>
  </si>
  <si>
    <t>Úrhida</t>
  </si>
  <si>
    <t>Nádudvar</t>
  </si>
  <si>
    <t>Nágocs</t>
  </si>
  <si>
    <t>Nagyacsád</t>
  </si>
  <si>
    <t>Nagyalásony</t>
  </si>
  <si>
    <t>Nagyar</t>
  </si>
  <si>
    <t>Szatmárcseke</t>
  </si>
  <si>
    <t>145 1</t>
  </si>
  <si>
    <t>Nagybajcs</t>
  </si>
  <si>
    <t>Nagybajom</t>
  </si>
  <si>
    <t>Nagybakónak</t>
  </si>
  <si>
    <t>Nagybánhegyes</t>
  </si>
  <si>
    <t>Nagybarca</t>
  </si>
  <si>
    <t>Nagybárkány</t>
  </si>
  <si>
    <t>Nagyberény</t>
  </si>
  <si>
    <t>Nagybörzsöny</t>
  </si>
  <si>
    <t>Nagybudmér</t>
  </si>
  <si>
    <t>Nagycsány</t>
  </si>
  <si>
    <t>Nagycsécs</t>
  </si>
  <si>
    <t>Sajóörös</t>
  </si>
  <si>
    <t>Nagycsepely</t>
  </si>
  <si>
    <t>Nagycserkesz</t>
  </si>
  <si>
    <t>Nagydém</t>
  </si>
  <si>
    <t>Nagydobos</t>
  </si>
  <si>
    <t>Nagyér</t>
  </si>
  <si>
    <t>Nagyesztergár</t>
  </si>
  <si>
    <t>Nagyfüged</t>
  </si>
  <si>
    <t>Vámosgyörk</t>
  </si>
  <si>
    <t>Nagygeresd</t>
  </si>
  <si>
    <t>Uraiújfalu</t>
  </si>
  <si>
    <t>Nagygörbő</t>
  </si>
  <si>
    <t>Nagygyimót</t>
  </si>
  <si>
    <t>Nagyhajmás</t>
  </si>
  <si>
    <t>Nagyhalász</t>
  </si>
  <si>
    <t>Nagyhegyes</t>
  </si>
  <si>
    <t>Nagyhódos</t>
  </si>
  <si>
    <t>Nagyhuta</t>
  </si>
  <si>
    <t>Nagyiván</t>
  </si>
  <si>
    <t>168 0</t>
  </si>
  <si>
    <t>Tiszafüredi</t>
  </si>
  <si>
    <t>Tiszafüred</t>
  </si>
  <si>
    <t>Tiszaigar</t>
  </si>
  <si>
    <t>155 1</t>
  </si>
  <si>
    <t>196 1</t>
  </si>
  <si>
    <t>Nagykarácsony</t>
  </si>
  <si>
    <t>131 1</t>
  </si>
  <si>
    <t>Nagykereki</t>
  </si>
  <si>
    <t>Nagykeresztúr</t>
  </si>
  <si>
    <t>Nagykinizs</t>
  </si>
  <si>
    <t>Nagykorpád</t>
  </si>
  <si>
    <t>Nagykovácsi</t>
  </si>
  <si>
    <t>Nagykökényes</t>
  </si>
  <si>
    <t>Nagykölked</t>
  </si>
  <si>
    <t>132 1</t>
  </si>
  <si>
    <t>Nagykutas</t>
  </si>
  <si>
    <t>Nagylak</t>
  </si>
  <si>
    <t>Nagylengyel</t>
  </si>
  <si>
    <t>Nagylóc</t>
  </si>
  <si>
    <t>Rimóc</t>
  </si>
  <si>
    <t>Nagylózs</t>
  </si>
  <si>
    <t>Nagymágocs</t>
  </si>
  <si>
    <t>Nagymaros</t>
  </si>
  <si>
    <t>Nagymizdó</t>
  </si>
  <si>
    <t>Nagypall</t>
  </si>
  <si>
    <t>Nagypirit</t>
  </si>
  <si>
    <t>Nagyrada</t>
  </si>
  <si>
    <t>Nagyrákos</t>
  </si>
  <si>
    <t>Nagyréde</t>
  </si>
  <si>
    <t>Nagyrév</t>
  </si>
  <si>
    <t>Tiszakürt</t>
  </si>
  <si>
    <t>Nagyrozvágy</t>
  </si>
  <si>
    <t>Nagysáp</t>
  </si>
  <si>
    <t>Nagyszakácsi</t>
  </si>
  <si>
    <t>Nagyszékely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</si>
  <si>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</si>
  <si>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</si>
  <si>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</si>
  <si>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</si>
  <si>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</si>
  <si>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</si>
  <si>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</si>
  <si>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</si>
  <si>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</si>
  <si>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</si>
  <si>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</si>
  <si>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</si>
  <si>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Nagyvejke</t>
  </si>
  <si>
    <t>Nagyveleg</t>
  </si>
  <si>
    <t>Nagyvenyim</t>
  </si>
  <si>
    <t>Nagyvisnyó</t>
  </si>
  <si>
    <t>Szilvásvárad</t>
  </si>
  <si>
    <t>Nak</t>
  </si>
  <si>
    <t>Napkor</t>
  </si>
  <si>
    <t>Nárai</t>
  </si>
  <si>
    <t>Narda</t>
  </si>
  <si>
    <t>Naszály</t>
  </si>
  <si>
    <t>Négyes</t>
  </si>
  <si>
    <t>Nemesapáti</t>
  </si>
  <si>
    <t>Nemesborzova</t>
  </si>
  <si>
    <t>Nemesbük</t>
  </si>
  <si>
    <t>Nemescsó</t>
  </si>
  <si>
    <t>Nemesdéd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</si>
  <si>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</si>
  <si>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</si>
  <si>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</si>
  <si>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</si>
  <si>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</si>
  <si>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</si>
  <si>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</si>
  <si>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</si>
  <si>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</si>
  <si>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</si>
  <si>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</si>
  <si>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Nemesnép</t>
  </si>
  <si>
    <t>Nemespátró</t>
  </si>
  <si>
    <t>Nemesrádó</t>
  </si>
  <si>
    <t>Nemesrempehollós</t>
  </si>
  <si>
    <t>Nemessándorháza</t>
  </si>
  <si>
    <t>Nemesvámos</t>
  </si>
  <si>
    <t>Nemesvid</t>
  </si>
  <si>
    <t>Nemesvita</t>
  </si>
  <si>
    <t>Nemesszentandrás</t>
  </si>
  <si>
    <t>Németbánya</t>
  </si>
  <si>
    <t>Németfalu</t>
  </si>
  <si>
    <t>Németkér</t>
  </si>
  <si>
    <t>Nemti</t>
  </si>
  <si>
    <t>Neszmély</t>
  </si>
  <si>
    <t>Nick</t>
  </si>
  <si>
    <t>Nikla</t>
  </si>
  <si>
    <t>Nógrádkövesd</t>
  </si>
  <si>
    <t>Nógrádmarcal</t>
  </si>
  <si>
    <t>Nógrádsáp</t>
  </si>
  <si>
    <t>Nógrádsipek</t>
  </si>
  <si>
    <t>Varsány</t>
  </si>
  <si>
    <t>Nógrádszakál</t>
  </si>
  <si>
    <t>Nóráp</t>
  </si>
  <si>
    <t>Noszlop</t>
  </si>
  <si>
    <t>Noszvaj</t>
  </si>
  <si>
    <t>Nova</t>
  </si>
  <si>
    <t>Novaj</t>
  </si>
  <si>
    <t>Ostoros</t>
  </si>
  <si>
    <t>Nyalka</t>
  </si>
  <si>
    <t>Pázmándfalu</t>
  </si>
  <si>
    <t>Nyáregyháza</t>
  </si>
  <si>
    <t>Nyárlőrinc</t>
  </si>
  <si>
    <t>Nyékládháza</t>
  </si>
  <si>
    <t>Nyergesújfalu</t>
  </si>
  <si>
    <t>Nyésta</t>
  </si>
  <si>
    <t>Nyim</t>
  </si>
  <si>
    <t>Ságvár</t>
  </si>
  <si>
    <t>Nyíracsád</t>
  </si>
  <si>
    <t>101 1</t>
  </si>
  <si>
    <t>156 1</t>
  </si>
  <si>
    <t>Nyírbéltek</t>
  </si>
  <si>
    <t>Nyírbogdány</t>
  </si>
  <si>
    <t>Nyírcsaholy</t>
  </si>
  <si>
    <t>Nyírderzs</t>
  </si>
  <si>
    <t>157 1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</si>
  <si>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</si>
  <si>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</si>
  <si>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</si>
  <si>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</si>
  <si>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</si>
  <si>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</si>
  <si>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</si>
  <si>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</si>
  <si>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</si>
  <si>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</si>
  <si>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</si>
  <si>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</si>
  <si>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</si>
  <si>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</si>
  <si>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</si>
  <si>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Őr</t>
  </si>
  <si>
    <t>Nyírpazony</t>
  </si>
  <si>
    <t>Nyírpilis</t>
  </si>
  <si>
    <t>Nyírtass</t>
  </si>
  <si>
    <t>Nyírtelek</t>
  </si>
  <si>
    <t>Nyírtura</t>
  </si>
  <si>
    <t>Nyírvasvári</t>
  </si>
  <si>
    <t>Nyomár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</si>
  <si>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</si>
  <si>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</si>
  <si>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</si>
  <si>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</si>
  <si>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</si>
  <si>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</si>
  <si>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</si>
  <si>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</si>
  <si>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</si>
  <si>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</si>
  <si>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</si>
  <si>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</si>
  <si>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</si>
  <si>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</si>
  <si>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</si>
  <si>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</si>
  <si>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</si>
  <si>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</si>
  <si>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</si>
  <si>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</si>
  <si>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</si>
  <si>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</si>
  <si>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</si>
  <si>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</si>
  <si>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</si>
  <si>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</si>
  <si>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</si>
  <si>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</si>
  <si>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</si>
  <si>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</si>
  <si>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Orgovány</t>
  </si>
  <si>
    <t>Ormándlak</t>
  </si>
  <si>
    <t>050 1</t>
  </si>
  <si>
    <t>Oroszi</t>
  </si>
  <si>
    <t>113 1</t>
  </si>
  <si>
    <t>Oroszló</t>
  </si>
  <si>
    <t>Orosztony</t>
  </si>
  <si>
    <t>Ortaháza</t>
  </si>
  <si>
    <t>Ostffyasszonyfa</t>
  </si>
  <si>
    <t>Oszkó</t>
  </si>
  <si>
    <t>Oszlár</t>
  </si>
  <si>
    <t>Osztopán</t>
  </si>
  <si>
    <t>062 1</t>
  </si>
  <si>
    <t>Ózdfalu</t>
  </si>
  <si>
    <t>Ozmánbük</t>
  </si>
  <si>
    <t>Öcs</t>
  </si>
  <si>
    <t>Őcsény</t>
  </si>
  <si>
    <t>Öcsöd</t>
  </si>
  <si>
    <t>Ököritófülpös</t>
  </si>
  <si>
    <t>Ölbő</t>
  </si>
  <si>
    <t>Ömböly</t>
  </si>
  <si>
    <t>Piricse</t>
  </si>
  <si>
    <t>Őrbottyán</t>
  </si>
  <si>
    <t>Öregcsertő</t>
  </si>
  <si>
    <t>Öreglak</t>
  </si>
  <si>
    <t>Őrimagyarósd</t>
  </si>
  <si>
    <t>Örkény</t>
  </si>
  <si>
    <t>Örményes</t>
  </si>
  <si>
    <t>Örménykút</t>
  </si>
  <si>
    <t>Őrtilos</t>
  </si>
  <si>
    <t>Zákány</t>
  </si>
  <si>
    <t>Örvényes</t>
  </si>
  <si>
    <t>Ősagárd</t>
  </si>
  <si>
    <t>Ősi</t>
  </si>
  <si>
    <t>Öttevény</t>
  </si>
  <si>
    <t>Öttömös</t>
  </si>
  <si>
    <t>Ruzsa</t>
  </si>
  <si>
    <t>Ötvöskónyi</t>
  </si>
  <si>
    <t>Pacsa</t>
  </si>
  <si>
    <t>Pácsony</t>
  </si>
  <si>
    <t>Padár</t>
  </si>
  <si>
    <t>Páhi</t>
  </si>
  <si>
    <t>Pakod</t>
  </si>
  <si>
    <t>Pákozd</t>
  </si>
  <si>
    <t>172 1</t>
  </si>
  <si>
    <t>Palé</t>
  </si>
  <si>
    <t>Pálfa</t>
  </si>
  <si>
    <t>Pálfiszeg</t>
  </si>
  <si>
    <t>Páli</t>
  </si>
  <si>
    <t>Szil</t>
  </si>
  <si>
    <t>Palkonya</t>
  </si>
  <si>
    <t>Pálmajor</t>
  </si>
  <si>
    <t>Pálmonostora</t>
  </si>
  <si>
    <t>Pálosvörösmart</t>
  </si>
  <si>
    <t>Paloznak</t>
  </si>
  <si>
    <t>Pamlény</t>
  </si>
  <si>
    <t>Pamuk</t>
  </si>
  <si>
    <t>Somogyvár</t>
  </si>
  <si>
    <t>Pankasz</t>
  </si>
  <si>
    <t>090 1</t>
  </si>
  <si>
    <t>Pányok</t>
  </si>
  <si>
    <t>Panyola</t>
  </si>
  <si>
    <t>187 1</t>
  </si>
  <si>
    <t>Pápadereske</t>
  </si>
  <si>
    <t>Pápasalamon</t>
  </si>
  <si>
    <t>Papkeszi</t>
  </si>
  <si>
    <t>Pápoc</t>
  </si>
  <si>
    <t>Papos</t>
  </si>
  <si>
    <t>Páprád</t>
  </si>
  <si>
    <t>Parádsasvár</t>
  </si>
  <si>
    <t>Recsk</t>
  </si>
  <si>
    <t>Parasznya</t>
  </si>
  <si>
    <t>Pári</t>
  </si>
  <si>
    <t>Paszab</t>
  </si>
  <si>
    <t>118 1</t>
  </si>
  <si>
    <t>Pásztori</t>
  </si>
  <si>
    <t>Pat</t>
  </si>
  <si>
    <t>Patak</t>
  </si>
  <si>
    <t>Patalom</t>
  </si>
  <si>
    <t>Patapoklosi</t>
  </si>
  <si>
    <t>Patca</t>
  </si>
  <si>
    <t>Pátka</t>
  </si>
  <si>
    <t>Zámoly</t>
  </si>
  <si>
    <t>Patosfa</t>
  </si>
  <si>
    <t>Pátroha</t>
  </si>
  <si>
    <t>Patvarc</t>
  </si>
  <si>
    <t>Páty</t>
  </si>
  <si>
    <t>Pátyod</t>
  </si>
  <si>
    <t>Porcsalma</t>
  </si>
  <si>
    <t>Pázmánd</t>
  </si>
  <si>
    <t>Pécel</t>
  </si>
  <si>
    <t>Pecöl</t>
  </si>
  <si>
    <t>028 1</t>
  </si>
  <si>
    <t>Pécsbagota</t>
  </si>
  <si>
    <t>Pécsdevecser</t>
  </si>
  <si>
    <t>Pécsely</t>
  </si>
  <si>
    <t>029 1</t>
  </si>
  <si>
    <t>Pély</t>
  </si>
  <si>
    <t>Penc</t>
  </si>
  <si>
    <t>Penészlek</t>
  </si>
  <si>
    <t>Pénzesgyőr</t>
  </si>
  <si>
    <t>Penyige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</si>
  <si>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</si>
  <si>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</si>
  <si>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</si>
  <si>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</si>
  <si>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</si>
  <si>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</si>
  <si>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</si>
  <si>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</si>
  <si>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Perőcsény</t>
  </si>
  <si>
    <t>Peterd</t>
  </si>
  <si>
    <t>Péterhida</t>
  </si>
  <si>
    <t>Péteri</t>
  </si>
  <si>
    <t>109 1</t>
  </si>
  <si>
    <t>Pétfürdő</t>
  </si>
  <si>
    <t>Pethőhenye</t>
  </si>
  <si>
    <t>Petneháza</t>
  </si>
  <si>
    <t>Petőfibánya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</si>
  <si>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</si>
  <si>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</si>
  <si>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</si>
  <si>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</si>
  <si>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</si>
  <si>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</si>
  <si>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</si>
  <si>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133 0</t>
  </si>
  <si>
    <t>Pilisvörösvári</t>
  </si>
  <si>
    <t>Pilisvörösvár</t>
  </si>
  <si>
    <t>Piliscsaba</t>
  </si>
  <si>
    <t>Pilisjászfalu</t>
  </si>
  <si>
    <t>Tinnye</t>
  </si>
  <si>
    <t>Pilismarót</t>
  </si>
  <si>
    <t>133 1</t>
  </si>
  <si>
    <t>Pilisszántó</t>
  </si>
  <si>
    <t>Pilisszentiván</t>
  </si>
  <si>
    <t>Pilisszentkereszt</t>
  </si>
  <si>
    <t>Pilisszentlászló</t>
  </si>
  <si>
    <t>Pincehely</t>
  </si>
  <si>
    <t>Pinkamindszent</t>
  </si>
  <si>
    <t>Pinnye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</si>
  <si>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</si>
  <si>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</si>
  <si>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</si>
  <si>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</si>
  <si>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</si>
  <si>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</si>
  <si>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</si>
  <si>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</si>
  <si>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</si>
  <si>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Polány</t>
  </si>
  <si>
    <t>Polgár</t>
  </si>
  <si>
    <t>Polgárdi</t>
  </si>
  <si>
    <t>Pomáz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</si>
  <si>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</si>
  <si>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</si>
  <si>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</si>
  <si>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</si>
  <si>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</si>
  <si>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</si>
  <si>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</si>
  <si>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</si>
  <si>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</si>
  <si>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</si>
  <si>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</si>
  <si>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</si>
  <si>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</si>
  <si>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</si>
  <si>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</si>
  <si>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</si>
  <si>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</si>
  <si>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</si>
  <si>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</si>
  <si>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</si>
  <si>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</si>
  <si>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</si>
  <si>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</si>
  <si>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</si>
  <si>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</si>
  <si>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</si>
  <si>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</si>
  <si>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</si>
  <si>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</si>
  <si>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</si>
  <si>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</si>
  <si>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</si>
  <si>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</si>
  <si>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</si>
  <si>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</si>
  <si>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</si>
  <si>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Újlengyel</t>
  </si>
  <si>
    <t>Pusztavám</t>
  </si>
  <si>
    <t>Pusztazámor</t>
  </si>
  <si>
    <t>Sóskút</t>
  </si>
  <si>
    <t>063 1</t>
  </si>
  <si>
    <t>Püski</t>
  </si>
  <si>
    <t>102 1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</si>
  <si>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</si>
  <si>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</si>
  <si>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</si>
  <si>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</si>
  <si>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</si>
  <si>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</si>
  <si>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</si>
  <si>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</si>
  <si>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Rábasebes</t>
  </si>
  <si>
    <t>Rábaszentandrás</t>
  </si>
  <si>
    <t>Rábaszentmihály</t>
  </si>
  <si>
    <t>Rábaszentmiklós</t>
  </si>
  <si>
    <t>Rábatöttös</t>
  </si>
  <si>
    <t>Rábcakapi</t>
  </si>
  <si>
    <t>Rácalmás</t>
  </si>
  <si>
    <t>Ráckeresztúr</t>
  </si>
  <si>
    <t>134 1</t>
  </si>
  <si>
    <t>Rád</t>
  </si>
  <si>
    <t>Rádfalva</t>
  </si>
  <si>
    <t>Rádóckölked</t>
  </si>
  <si>
    <t>Radostyán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</si>
  <si>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</si>
  <si>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</si>
  <si>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</si>
  <si>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</si>
  <si>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</si>
  <si>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</si>
  <si>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</si>
  <si>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</si>
  <si>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Rápolt</t>
  </si>
  <si>
    <t>Raposka</t>
  </si>
  <si>
    <t>Rásonysápberencs</t>
  </si>
  <si>
    <t>Ravazd</t>
  </si>
  <si>
    <t>Regéc</t>
  </si>
  <si>
    <t>Rém</t>
  </si>
  <si>
    <t>Remeteszőlős</t>
  </si>
  <si>
    <t>Répáshuta</t>
  </si>
  <si>
    <t>Répceszemere</t>
  </si>
  <si>
    <t>Répceszentgyörgy</t>
  </si>
  <si>
    <t>Répcevis</t>
  </si>
  <si>
    <t>Resznek</t>
  </si>
  <si>
    <t>Rétalap</t>
  </si>
  <si>
    <t>Rétközberencs</t>
  </si>
  <si>
    <t>119 1</t>
  </si>
  <si>
    <t>Révfülöp</t>
  </si>
  <si>
    <t>Révleányvár</t>
  </si>
  <si>
    <t>Rezi</t>
  </si>
  <si>
    <t>Rigács</t>
  </si>
  <si>
    <t>Rigyác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</si>
  <si>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</si>
  <si>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</si>
  <si>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</si>
  <si>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</si>
  <si>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</si>
  <si>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</si>
  <si>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</si>
  <si>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</si>
  <si>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</si>
  <si>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</si>
  <si>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Rózsaszentmárton</t>
  </si>
  <si>
    <t>Röjtökmuzsaj</t>
  </si>
  <si>
    <t>Rönök</t>
  </si>
  <si>
    <t>Röszke</t>
  </si>
  <si>
    <t>Rudolftelep</t>
  </si>
  <si>
    <t>Rum</t>
  </si>
  <si>
    <t>Sajóbábony</t>
  </si>
  <si>
    <t>Sajóecseg</t>
  </si>
  <si>
    <t>Sajókeresztúr</t>
  </si>
  <si>
    <t>Sajógalgóc</t>
  </si>
  <si>
    <t>Sajóivánka</t>
  </si>
  <si>
    <t>Sajókápolna</t>
  </si>
  <si>
    <t>Sajókaza</t>
  </si>
  <si>
    <t>Sajólád</t>
  </si>
  <si>
    <t>Sajólászlófalva</t>
  </si>
  <si>
    <t>Sajómercse</t>
  </si>
  <si>
    <t>Sajónémeti</t>
  </si>
  <si>
    <t>Sajópálfala</t>
  </si>
  <si>
    <t>Sajóvámos</t>
  </si>
  <si>
    <t>Sajópetri</t>
  </si>
  <si>
    <t>Sajópüspöki</t>
  </si>
  <si>
    <t>Sajósenye</t>
  </si>
  <si>
    <t>Sajószentpéter</t>
  </si>
  <si>
    <t>Sajószöged</t>
  </si>
  <si>
    <t>Sajóvelezd</t>
  </si>
  <si>
    <t>Sajtoskál</t>
  </si>
  <si>
    <t>Salföld</t>
  </si>
  <si>
    <t>120 1</t>
  </si>
  <si>
    <t>Salköveskút</t>
  </si>
  <si>
    <t>Söpte</t>
  </si>
  <si>
    <t>Salomvár</t>
  </si>
  <si>
    <t>Sály</t>
  </si>
  <si>
    <t>Tibolddaróc</t>
  </si>
  <si>
    <t>Sámod</t>
  </si>
  <si>
    <t>Sámsonháza</t>
  </si>
  <si>
    <t>Sand</t>
  </si>
  <si>
    <t>Sántos</t>
  </si>
  <si>
    <t>Sáp</t>
  </si>
  <si>
    <t>Sáránd</t>
  </si>
  <si>
    <t>Sárazsadány</t>
  </si>
  <si>
    <t>084 1</t>
  </si>
  <si>
    <t>Sáregres</t>
  </si>
  <si>
    <t>Sárfimizdó</t>
  </si>
  <si>
    <t>Sárhida</t>
  </si>
  <si>
    <t>Sárisáp</t>
  </si>
  <si>
    <t>051 1</t>
  </si>
  <si>
    <t>Sarkadkeresztúr</t>
  </si>
  <si>
    <t>Zsadány</t>
  </si>
  <si>
    <t>Sárkeresztúr</t>
  </si>
  <si>
    <t>Sárkeszi</t>
  </si>
  <si>
    <t>Sármellék</t>
  </si>
  <si>
    <t>Sárok</t>
  </si>
  <si>
    <t>Sárosd</t>
  </si>
  <si>
    <t>064 1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</si>
  <si>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</si>
  <si>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</si>
  <si>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</si>
  <si>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</si>
  <si>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</si>
  <si>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</si>
  <si>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</si>
  <si>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179 1</t>
  </si>
  <si>
    <t>025 1</t>
  </si>
  <si>
    <t>Sáska</t>
  </si>
  <si>
    <t>Sáta</t>
  </si>
  <si>
    <t>065 1</t>
  </si>
  <si>
    <t>Sátorhely</t>
  </si>
  <si>
    <t>Sávoly</t>
  </si>
  <si>
    <t>030 1</t>
  </si>
  <si>
    <t>Semjén</t>
  </si>
  <si>
    <t>Sénye</t>
  </si>
  <si>
    <t>Sényő</t>
  </si>
  <si>
    <t>Seregélyes</t>
  </si>
  <si>
    <t>Sérsekszőlős</t>
  </si>
  <si>
    <t>Sikátor</t>
  </si>
  <si>
    <t>031 1</t>
  </si>
  <si>
    <t>Siklósbodony</t>
  </si>
  <si>
    <t>Sima</t>
  </si>
  <si>
    <t>Simaság</t>
  </si>
  <si>
    <t>Simontornya</t>
  </si>
  <si>
    <t>Sióagárd</t>
  </si>
  <si>
    <t>146 1</t>
  </si>
  <si>
    <t>Siójut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</si>
  <si>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</si>
  <si>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</si>
  <si>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</si>
  <si>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</si>
  <si>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</si>
  <si>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</si>
  <si>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</si>
  <si>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</si>
  <si>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</si>
  <si>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Somlójenő</t>
  </si>
  <si>
    <t>Somlószőlős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</si>
  <si>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</si>
  <si>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</si>
  <si>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</si>
  <si>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</si>
  <si>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</si>
  <si>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</si>
  <si>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</si>
  <si>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</si>
  <si>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</si>
  <si>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</si>
  <si>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</si>
  <si>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</si>
  <si>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</si>
  <si>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</si>
  <si>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</si>
  <si>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Somogymeggyes</t>
  </si>
  <si>
    <t>Somogysimonyi</t>
  </si>
  <si>
    <t>Somogyszentpál</t>
  </si>
  <si>
    <t>Somogyszil</t>
  </si>
  <si>
    <t>Somogytúr</t>
  </si>
  <si>
    <t>Somogyvámos</t>
  </si>
  <si>
    <t>Somogyviszló</t>
  </si>
  <si>
    <t>Somogyzsitfa</t>
  </si>
  <si>
    <t>Sonkád</t>
  </si>
  <si>
    <t>Soponya</t>
  </si>
  <si>
    <t>091 1</t>
  </si>
  <si>
    <t>Sopronnémeti</t>
  </si>
  <si>
    <t>Sorkikápolna</t>
  </si>
  <si>
    <t>Sormás</t>
  </si>
  <si>
    <t>Sorokpolány</t>
  </si>
  <si>
    <t>Sóshartyán</t>
  </si>
  <si>
    <t>Sóstófalva</t>
  </si>
  <si>
    <t>Sósvertike</t>
  </si>
  <si>
    <t>Sótony</t>
  </si>
  <si>
    <t>Söjtör</t>
  </si>
  <si>
    <t>Söréd</t>
  </si>
  <si>
    <t>Sukoró</t>
  </si>
  <si>
    <t>Sumony</t>
  </si>
  <si>
    <t>Súr</t>
  </si>
  <si>
    <t>Sükösd</t>
  </si>
  <si>
    <t>Sülysáp</t>
  </si>
  <si>
    <t>188 1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</si>
  <si>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</si>
  <si>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</si>
  <si>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</si>
  <si>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</si>
  <si>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</si>
  <si>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</si>
  <si>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</si>
  <si>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</si>
  <si>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</si>
  <si>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</si>
  <si>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</si>
  <si>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</si>
  <si>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</si>
  <si>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</si>
  <si>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</si>
  <si>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</si>
  <si>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</si>
  <si>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</si>
  <si>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</si>
  <si>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</si>
  <si>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</si>
  <si>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</si>
  <si>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</si>
  <si>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Szaknyér</t>
  </si>
  <si>
    <t>Szakoly</t>
  </si>
  <si>
    <t>Szakony</t>
  </si>
  <si>
    <t>Szakonyfalu</t>
  </si>
  <si>
    <t>Szákszend</t>
  </si>
  <si>
    <t>Szalafő</t>
  </si>
  <si>
    <t>Szalapa</t>
  </si>
  <si>
    <t>Szalatnak</t>
  </si>
  <si>
    <t>Szálka</t>
  </si>
  <si>
    <t>Szalkszentmárton</t>
  </si>
  <si>
    <t>Szalmatercs</t>
  </si>
  <si>
    <t>Szamosangyalos</t>
  </si>
  <si>
    <t>Szamosbecs</t>
  </si>
  <si>
    <t>Szamoskér</t>
  </si>
  <si>
    <t>Szamosszeg</t>
  </si>
  <si>
    <t>Szamossályi</t>
  </si>
  <si>
    <t>Szamostatárfalva</t>
  </si>
  <si>
    <t>Szamosújlak</t>
  </si>
  <si>
    <t>Szanda</t>
  </si>
  <si>
    <t>Szank</t>
  </si>
  <si>
    <t>Szántód</t>
  </si>
  <si>
    <t>Szápár</t>
  </si>
  <si>
    <t>Szaporca</t>
  </si>
  <si>
    <t>Szár</t>
  </si>
  <si>
    <t>Szárász</t>
  </si>
  <si>
    <t>Szárazd</t>
  </si>
  <si>
    <t>Szárliget</t>
  </si>
  <si>
    <t>052 1</t>
  </si>
  <si>
    <t>Szarvasgede</t>
  </si>
  <si>
    <t>Szarvaskend</t>
  </si>
  <si>
    <t>Szarvaskő</t>
  </si>
  <si>
    <t>Szászberek</t>
  </si>
  <si>
    <t>Szászfa</t>
  </si>
  <si>
    <t>Szászvár</t>
  </si>
  <si>
    <t>Szátok</t>
  </si>
  <si>
    <t>Szatta</t>
  </si>
  <si>
    <t>Szatymaz</t>
  </si>
  <si>
    <t>Szava</t>
  </si>
  <si>
    <t>Százhalombatta</t>
  </si>
  <si>
    <t>Szebény</t>
  </si>
  <si>
    <t>Szécsénke</t>
  </si>
  <si>
    <t>121 1</t>
  </si>
  <si>
    <t>Szécsényfelfalu</t>
  </si>
  <si>
    <t>Szécsisziget</t>
  </si>
  <si>
    <t>Szedres</t>
  </si>
  <si>
    <t>075 1</t>
  </si>
  <si>
    <t>Szegerdő</t>
  </si>
  <si>
    <t>053 1</t>
  </si>
  <si>
    <t>Szegi</t>
  </si>
  <si>
    <t>Szegilong</t>
  </si>
  <si>
    <t>Szegvár</t>
  </si>
  <si>
    <t>Székely</t>
  </si>
  <si>
    <t>Székelyszabar</t>
  </si>
  <si>
    <t>085 1</t>
  </si>
  <si>
    <t>Székkutas</t>
  </si>
  <si>
    <t>173 1</t>
  </si>
  <si>
    <t>Szeleste</t>
  </si>
  <si>
    <t>Szelevény</t>
  </si>
  <si>
    <t>Tiszasas</t>
  </si>
  <si>
    <t>Szellő</t>
  </si>
  <si>
    <t>Szemely</t>
  </si>
  <si>
    <t>Szemenye</t>
  </si>
  <si>
    <t>Szemere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</si>
  <si>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</si>
  <si>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</si>
  <si>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</si>
  <si>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</si>
  <si>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</si>
  <si>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</si>
  <si>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</si>
  <si>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</si>
  <si>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</si>
  <si>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</si>
  <si>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135 1</t>
  </si>
  <si>
    <t>076 1</t>
  </si>
  <si>
    <t>Szentgál</t>
  </si>
  <si>
    <t>Szentgáloskér</t>
  </si>
  <si>
    <t>180 1</t>
  </si>
  <si>
    <t>Szentgyörgyvár</t>
  </si>
  <si>
    <t>Szentgyörgyvölgy</t>
  </si>
  <si>
    <t>Szentimrefalva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</si>
  <si>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</si>
  <si>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</si>
  <si>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</si>
  <si>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</si>
  <si>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</si>
  <si>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</si>
  <si>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Szentliszló</t>
  </si>
  <si>
    <t>032 1</t>
  </si>
  <si>
    <t>Szentlőrinckáta</t>
  </si>
  <si>
    <t>Szentmártonkáta</t>
  </si>
  <si>
    <t>Szentmargitfalva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</si>
  <si>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</si>
  <si>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</si>
  <si>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</si>
  <si>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</si>
  <si>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</si>
  <si>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</si>
  <si>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</si>
  <si>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066 1</t>
  </si>
  <si>
    <t>Szerep</t>
  </si>
  <si>
    <t xml:space="preserve">                                   </t>
  </si>
  <si>
    <t>Szergény</t>
  </si>
  <si>
    <t>Szigetcsép</t>
  </si>
  <si>
    <t>Szigethalom</t>
  </si>
  <si>
    <t>Szigetmonostor</t>
  </si>
  <si>
    <t>Szigetszentmárton</t>
  </si>
  <si>
    <t>136 1</t>
  </si>
  <si>
    <t>Szigetújfalu</t>
  </si>
  <si>
    <t>033 1</t>
  </si>
  <si>
    <t>Szijártóháza</t>
  </si>
  <si>
    <t>067 1</t>
  </si>
  <si>
    <t>Szilágy</t>
  </si>
  <si>
    <t>Szilaspogony</t>
  </si>
  <si>
    <t>Szilvágy</t>
  </si>
  <si>
    <t>Szilvás</t>
  </si>
  <si>
    <t>Szilvásszentmárton</t>
  </si>
  <si>
    <t>Szin</t>
  </si>
  <si>
    <t>Szinpetri</t>
  </si>
  <si>
    <t>Szirák</t>
  </si>
  <si>
    <t>Szirmabesenyő</t>
  </si>
  <si>
    <t>137 1</t>
  </si>
  <si>
    <t>Szokolya</t>
  </si>
  <si>
    <t>Szólád</t>
  </si>
  <si>
    <t>167 1</t>
  </si>
  <si>
    <t>181 1</t>
  </si>
  <si>
    <t>Szomód</t>
  </si>
  <si>
    <t>Szomolya</t>
  </si>
  <si>
    <t>Szomor</t>
  </si>
  <si>
    <t>Szorgalmatos</t>
  </si>
  <si>
    <t>158 0</t>
  </si>
  <si>
    <t>Tiszavasvári</t>
  </si>
  <si>
    <t>Tiszalök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</si>
  <si>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</si>
  <si>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</si>
  <si>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</si>
  <si>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</si>
  <si>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</si>
  <si>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</si>
  <si>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</si>
  <si>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</si>
  <si>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</si>
  <si>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</si>
  <si>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</si>
  <si>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</si>
  <si>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</si>
  <si>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</si>
  <si>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</si>
  <si>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Szuhogy</t>
  </si>
  <si>
    <t>Szulimán</t>
  </si>
  <si>
    <t>Szulok</t>
  </si>
  <si>
    <t>Szűcsi</t>
  </si>
  <si>
    <t>Szűr</t>
  </si>
  <si>
    <t>147 1</t>
  </si>
  <si>
    <t>Tabajd</t>
  </si>
  <si>
    <t>Táborfalva</t>
  </si>
  <si>
    <t>Tagyon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</si>
  <si>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</si>
  <si>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</si>
  <si>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</si>
  <si>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</si>
  <si>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</si>
  <si>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</si>
  <si>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</si>
  <si>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</si>
  <si>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174 1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</si>
  <si>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</si>
  <si>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</si>
  <si>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</si>
  <si>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</si>
  <si>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</si>
  <si>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</si>
  <si>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</si>
  <si>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</si>
  <si>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</si>
  <si>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</si>
  <si>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189 1</t>
  </si>
  <si>
    <t>Tapsony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</si>
  <si>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</si>
  <si>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</si>
  <si>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</si>
  <si>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</si>
  <si>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</si>
  <si>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</si>
  <si>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</si>
  <si>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</si>
  <si>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</si>
  <si>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Tarnabod</t>
  </si>
  <si>
    <t>Tarnazsadány</t>
  </si>
  <si>
    <t>Tarnaszentmária</t>
  </si>
  <si>
    <t>Tarnaszentmiklós</t>
  </si>
  <si>
    <t>Tárnok</t>
  </si>
  <si>
    <t>Tárnokréti</t>
  </si>
  <si>
    <t>Tarrós</t>
  </si>
  <si>
    <t>Táska</t>
  </si>
  <si>
    <t>Tass</t>
  </si>
  <si>
    <t>Taszár</t>
  </si>
  <si>
    <t>114 1</t>
  </si>
  <si>
    <t>115 1</t>
  </si>
  <si>
    <t>Tataháza</t>
  </si>
  <si>
    <t>Tatárszentgyörgy</t>
  </si>
  <si>
    <t>Tázlár</t>
  </si>
  <si>
    <t>Téglás</t>
  </si>
  <si>
    <t>Tekenye</t>
  </si>
  <si>
    <t>Tékes</t>
  </si>
  <si>
    <t>Teklafalu</t>
  </si>
  <si>
    <t>Telekes</t>
  </si>
  <si>
    <t>Telekgerendás</t>
  </si>
  <si>
    <t>Teleki</t>
  </si>
  <si>
    <t>Telki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</si>
  <si>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</si>
  <si>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</si>
  <si>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</si>
  <si>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</si>
  <si>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</si>
  <si>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</si>
  <si>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</si>
  <si>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</si>
  <si>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</si>
  <si>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</si>
  <si>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</si>
  <si>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</si>
  <si>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</si>
  <si>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</si>
  <si>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</si>
  <si>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092 1</t>
  </si>
  <si>
    <t>Tiborszállás</t>
  </si>
  <si>
    <t>Tikos</t>
  </si>
  <si>
    <t>Tilaj</t>
  </si>
  <si>
    <t>Timár</t>
  </si>
  <si>
    <t>Tiszanagyfalu</t>
  </si>
  <si>
    <t>Tiszaadony</t>
  </si>
  <si>
    <t>Tiszaalpár</t>
  </si>
  <si>
    <t>Tiszabábolna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</si>
  <si>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</si>
  <si>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</si>
  <si>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</si>
  <si>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</si>
  <si>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</si>
  <si>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</si>
  <si>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</si>
  <si>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</si>
  <si>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</si>
  <si>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</si>
  <si>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</si>
  <si>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</si>
  <si>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168 1</t>
  </si>
  <si>
    <t>Tiszagyenda</t>
  </si>
  <si>
    <t>Tiszaroff</t>
  </si>
  <si>
    <t>Tiszagyulaháza</t>
  </si>
  <si>
    <t>Tiszainoka</t>
  </si>
  <si>
    <t>Tiszajenő</t>
  </si>
  <si>
    <t>Tiszakanyár</t>
  </si>
  <si>
    <t>Tiszakarád</t>
  </si>
  <si>
    <t>044 1</t>
  </si>
  <si>
    <t>Tiszakeszi</t>
  </si>
  <si>
    <t>Tiszaladány</t>
  </si>
  <si>
    <t>Tiszalúc</t>
  </si>
  <si>
    <t>Tiszamogyorós</t>
  </si>
  <si>
    <t>Tiszanána</t>
  </si>
  <si>
    <t>Tiszaörs</t>
  </si>
  <si>
    <t>Tiszaszentimre</t>
  </si>
  <si>
    <t>Tiszapüspöki</t>
  </si>
  <si>
    <t>Tiszarád</t>
  </si>
  <si>
    <t>Tiszasüly</t>
  </si>
  <si>
    <t>Tiszaszalka</t>
  </si>
  <si>
    <t>Tiszaszentmárton</t>
  </si>
  <si>
    <t>Tiszasziget</t>
  </si>
  <si>
    <t>Tiszaszőlős</t>
  </si>
  <si>
    <t>Tiszatardos</t>
  </si>
  <si>
    <t>Tiszatelek</t>
  </si>
  <si>
    <t>Tiszaug</t>
  </si>
  <si>
    <t>068 1</t>
  </si>
  <si>
    <t>Tiszavalk</t>
  </si>
  <si>
    <t>Tiszavárkony</t>
  </si>
  <si>
    <t>158 1</t>
  </si>
  <si>
    <t>Tiszavid</t>
  </si>
  <si>
    <t>Tisztaberek</t>
  </si>
  <si>
    <t>Tivadar</t>
  </si>
  <si>
    <t>Tóalmás</t>
  </si>
  <si>
    <t>Tófalu</t>
  </si>
  <si>
    <t>Tófej</t>
  </si>
  <si>
    <t>Tófű</t>
  </si>
  <si>
    <t>069 1</t>
  </si>
  <si>
    <t>Tokod</t>
  </si>
  <si>
    <t>Tokodaltáró</t>
  </si>
  <si>
    <t>Tokorcs</t>
  </si>
  <si>
    <t>Told</t>
  </si>
  <si>
    <t>Tolmács</t>
  </si>
  <si>
    <t>175 1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</si>
  <si>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</si>
  <si>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</si>
  <si>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</si>
  <si>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</si>
  <si>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</si>
  <si>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</si>
  <si>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</si>
  <si>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</si>
  <si>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</si>
  <si>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</si>
  <si>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</si>
  <si>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</si>
  <si>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</si>
  <si>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</si>
  <si>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</si>
  <si>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</si>
  <si>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</si>
  <si>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</si>
  <si>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</si>
  <si>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</si>
  <si>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</si>
  <si>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</si>
  <si>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Tök</t>
  </si>
  <si>
    <t>Tököl</t>
  </si>
  <si>
    <t>Tömörd</t>
  </si>
  <si>
    <t>Törökbálint</t>
  </si>
  <si>
    <t>169 1</t>
  </si>
  <si>
    <t>Törtel</t>
  </si>
  <si>
    <t>Töttös</t>
  </si>
  <si>
    <t>Trizs</t>
  </si>
  <si>
    <t>Tura</t>
  </si>
  <si>
    <t>Túrkeve</t>
  </si>
  <si>
    <t>Túrony</t>
  </si>
  <si>
    <t>Túrricse</t>
  </si>
  <si>
    <t>Tyukod</t>
  </si>
  <si>
    <t>Udvar</t>
  </si>
  <si>
    <t>Udvari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</si>
  <si>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</si>
  <si>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</si>
  <si>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</si>
  <si>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</si>
  <si>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</si>
  <si>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</si>
  <si>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</si>
  <si>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</si>
  <si>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</si>
  <si>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Újléta</t>
  </si>
  <si>
    <t>Újlőrincfalva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</si>
  <si>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</si>
  <si>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</si>
  <si>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</si>
  <si>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</si>
  <si>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</si>
  <si>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</si>
  <si>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</si>
  <si>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</si>
  <si>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</si>
  <si>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Újvárfalva</t>
  </si>
  <si>
    <t>Ukk</t>
  </si>
  <si>
    <t>Und</t>
  </si>
  <si>
    <t>Úny</t>
  </si>
  <si>
    <t>Uppony</t>
  </si>
  <si>
    <t>Ura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</si>
  <si>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</si>
  <si>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</si>
  <si>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</si>
  <si>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</si>
  <si>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</si>
  <si>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</si>
  <si>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</si>
  <si>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</si>
  <si>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138 1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</si>
  <si>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</si>
  <si>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</si>
  <si>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</si>
  <si>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</si>
  <si>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</si>
  <si>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</si>
  <si>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</si>
  <si>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</si>
  <si>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</si>
  <si>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</si>
  <si>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Vajta</t>
  </si>
  <si>
    <t>Valkó</t>
  </si>
  <si>
    <t>Valkonya</t>
  </si>
  <si>
    <t>Vállaj</t>
  </si>
  <si>
    <t>Vállus</t>
  </si>
  <si>
    <t>Vámosatya</t>
  </si>
  <si>
    <t>Vámoscsalád</t>
  </si>
  <si>
    <t>Vámosmikola</t>
  </si>
  <si>
    <t>Vámosoroszi</t>
  </si>
  <si>
    <t>Vámospércs</t>
  </si>
  <si>
    <t>Vámosújfalu</t>
  </si>
  <si>
    <t>Vámosszabadi</t>
  </si>
  <si>
    <t>Vanyola</t>
  </si>
  <si>
    <t>Várad</t>
  </si>
  <si>
    <t>Váralja</t>
  </si>
  <si>
    <t>Varászló</t>
  </si>
  <si>
    <t>Váraszó</t>
  </si>
  <si>
    <t>Várbalog</t>
  </si>
  <si>
    <t>Varbóc</t>
  </si>
  <si>
    <t>Várda</t>
  </si>
  <si>
    <t>Várdomb</t>
  </si>
  <si>
    <t>Várfölde</t>
  </si>
  <si>
    <t>Varga</t>
  </si>
  <si>
    <t>Várgesztes</t>
  </si>
  <si>
    <t>Vértessomló</t>
  </si>
  <si>
    <t>Várkesző</t>
  </si>
  <si>
    <t>Várong</t>
  </si>
  <si>
    <t>Városföld</t>
  </si>
  <si>
    <t>190 1</t>
  </si>
  <si>
    <t>Varsád</t>
  </si>
  <si>
    <t>Várvölgy</t>
  </si>
  <si>
    <t>Zalaszántó</t>
  </si>
  <si>
    <t>Vasad</t>
  </si>
  <si>
    <t>Vásárosbéc</t>
  </si>
  <si>
    <t>Vásárosfalu</t>
  </si>
  <si>
    <t>Vásárosmiske</t>
  </si>
  <si>
    <t>159 1</t>
  </si>
  <si>
    <t>Vasasszonyfa</t>
  </si>
  <si>
    <t>Vasboldogasszony</t>
  </si>
  <si>
    <t>Vasegerszeg</t>
  </si>
  <si>
    <t>Vashosszúfalu</t>
  </si>
  <si>
    <t>Vaskeresztes</t>
  </si>
  <si>
    <t>Vasmegyer</t>
  </si>
  <si>
    <t>Vaspör</t>
  </si>
  <si>
    <t>Vassurány</t>
  </si>
  <si>
    <t>182 1</t>
  </si>
  <si>
    <t>Vászoly</t>
  </si>
  <si>
    <t>Vasszentmihály</t>
  </si>
  <si>
    <t>Vasszilvágy</t>
  </si>
  <si>
    <t>Vát</t>
  </si>
  <si>
    <t>Vatta</t>
  </si>
  <si>
    <t>Vázsnok</t>
  </si>
  <si>
    <t>Vécs</t>
  </si>
  <si>
    <t>139 1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</si>
  <si>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</si>
  <si>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</si>
  <si>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</si>
  <si>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</si>
  <si>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</si>
  <si>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</si>
  <si>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</si>
  <si>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</si>
  <si>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</si>
  <si>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</si>
  <si>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Vereb</t>
  </si>
  <si>
    <t>Veresegyház</t>
  </si>
  <si>
    <t>Verőce</t>
  </si>
  <si>
    <t>Verseg</t>
  </si>
  <si>
    <t>Versend</t>
  </si>
  <si>
    <t>Vértesacsa</t>
  </si>
  <si>
    <t>Vértesboglár</t>
  </si>
  <si>
    <t>Vérteskethely</t>
  </si>
  <si>
    <t>Vértestolna</t>
  </si>
  <si>
    <t>Vértesszőlős</t>
  </si>
  <si>
    <t>Vése</t>
  </si>
  <si>
    <t>Veszkény</t>
  </si>
  <si>
    <t>191 1</t>
  </si>
  <si>
    <t>Veszprémfajsz</t>
  </si>
  <si>
    <t>Veszprémgalsa</t>
  </si>
  <si>
    <t>Veszprémvarsány</t>
  </si>
  <si>
    <t>Vezseny</t>
  </si>
  <si>
    <t>Vid</t>
  </si>
  <si>
    <t>Vigántpetend</t>
  </si>
  <si>
    <t>Villánykövesd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</si>
  <si>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</si>
  <si>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</si>
  <si>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</si>
  <si>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</si>
  <si>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</si>
  <si>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</si>
  <si>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</si>
  <si>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</si>
  <si>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Viss</t>
  </si>
  <si>
    <t>Visz</t>
  </si>
  <si>
    <t>Viszák</t>
  </si>
  <si>
    <t>Viszló</t>
  </si>
  <si>
    <t>Visznek</t>
  </si>
  <si>
    <t>Vízvár</t>
  </si>
  <si>
    <t>Vizslás</t>
  </si>
  <si>
    <t>Vizsoly</t>
  </si>
  <si>
    <t>Vokány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</si>
  <si>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</si>
  <si>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</si>
  <si>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</si>
  <si>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</si>
  <si>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</si>
  <si>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</si>
  <si>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</si>
  <si>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</si>
  <si>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</si>
  <si>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</si>
  <si>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160 1</t>
  </si>
  <si>
    <t>Zajk</t>
  </si>
  <si>
    <t>Zajta</t>
  </si>
  <si>
    <t>Zákányfalu</t>
  </si>
  <si>
    <t>Zákányszék</t>
  </si>
  <si>
    <t>Zalabér</t>
  </si>
  <si>
    <t>Zalaboldogfa</t>
  </si>
  <si>
    <t>Zalacséb</t>
  </si>
  <si>
    <t>197 1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</si>
  <si>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</si>
  <si>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</si>
  <si>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</si>
  <si>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</si>
  <si>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</si>
  <si>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</si>
  <si>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</si>
  <si>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Zalaköveskút</t>
  </si>
  <si>
    <t>Zalameggyes</t>
  </si>
  <si>
    <t>Zalamerenye</t>
  </si>
  <si>
    <t>Zalasárszeg</t>
  </si>
  <si>
    <t>Zalaszabar</t>
  </si>
  <si>
    <t>Zalaszegvár</t>
  </si>
  <si>
    <t>Zalaszentbalázs</t>
  </si>
  <si>
    <t>198 1</t>
  </si>
  <si>
    <t>Zalaszentiván</t>
  </si>
  <si>
    <t>Zalaszentjakab</t>
  </si>
  <si>
    <t>Zalaszentlászló</t>
  </si>
  <si>
    <t>Zalaszentlőrinc</t>
  </si>
  <si>
    <t>Zalaszentmárton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</si>
  <si>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</si>
  <si>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</si>
  <si>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</si>
  <si>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</si>
  <si>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</si>
  <si>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</si>
  <si>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</si>
  <si>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</si>
  <si>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</si>
  <si>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</si>
  <si>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</si>
  <si>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</si>
  <si>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</si>
  <si>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</si>
  <si>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</si>
  <si>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</si>
  <si>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</si>
  <si>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</si>
  <si>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192 1</t>
  </si>
  <si>
    <t>Zók</t>
  </si>
  <si>
    <t>Zubogy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</si>
  <si>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</si>
  <si>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</si>
  <si>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</si>
  <si>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</si>
  <si>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</si>
  <si>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</si>
  <si>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</si>
  <si>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</si>
  <si>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</si>
  <si>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</si>
  <si>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</si>
  <si>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</si>
  <si>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</si>
  <si>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</si>
  <si>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Összesen</t>
  </si>
  <si>
    <t>név</t>
  </si>
  <si>
    <t>kicsi</t>
  </si>
  <si>
    <t>közép</t>
  </si>
  <si>
    <t>nagy</t>
  </si>
  <si>
    <t>apró</t>
  </si>
  <si>
    <t>mikro</t>
  </si>
  <si>
    <t>makro</t>
  </si>
  <si>
    <t>1 község</t>
  </si>
  <si>
    <t xml:space="preserve">5 főváros </t>
  </si>
  <si>
    <t>4 kerület</t>
  </si>
  <si>
    <t>Régió</t>
  </si>
  <si>
    <t>Dél-Alföld</t>
  </si>
  <si>
    <t>Dél-Dunántúl</t>
  </si>
  <si>
    <t>Észak-Magyarország</t>
  </si>
  <si>
    <t>Közép-Magyarország</t>
  </si>
  <si>
    <t>Közép-Dunántúl</t>
  </si>
  <si>
    <t>Nyugat-Dunántúl</t>
  </si>
  <si>
    <t>Észak-Alföld</t>
  </si>
  <si>
    <t>Nagyrégió</t>
  </si>
  <si>
    <t>Típus</t>
  </si>
  <si>
    <t>Jogállás</t>
  </si>
  <si>
    <t>Dunántúl</t>
  </si>
  <si>
    <t>Alföld és Észak</t>
  </si>
  <si>
    <t>Vármegye</t>
  </si>
  <si>
    <t>2 város</t>
  </si>
  <si>
    <t>3 m.j.város</t>
  </si>
  <si>
    <t>Súlyszám</t>
  </si>
  <si>
    <t>helység (db.)</t>
  </si>
  <si>
    <t>felső limit</t>
  </si>
  <si>
    <t>hányan laknak adott jogállású településen?</t>
  </si>
  <si>
    <t>hányan laknak adott jogállású településen az egyes régiókban?</t>
  </si>
  <si>
    <t>mekkora az egyes régiókban a települések átlagos lélekszáma?</t>
  </si>
  <si>
    <t>átlagosan mekkora lélekszámú településeken élnek az egyes régiók lakosai?</t>
  </si>
  <si>
    <t>adott kategóriájú helységek lakónépessége</t>
  </si>
  <si>
    <t>helységek és lakosok száma</t>
  </si>
  <si>
    <t>Régiók és nagyrégiók</t>
  </si>
  <si>
    <t>Lélekszám-kategóriák</t>
  </si>
  <si>
    <t>Jogállás kategóriák</t>
  </si>
  <si>
    <t>limit</t>
  </si>
  <si>
    <t>Átlag településméret</t>
  </si>
  <si>
    <t>Települések</t>
  </si>
  <si>
    <t>Lakosok anyatelepülésének átlaga</t>
  </si>
  <si>
    <t>Lakosok</t>
  </si>
  <si>
    <t>Súlyozott átlag</t>
  </si>
  <si>
    <t>https://en.wikipedia.org/wiki/NUTS_statistical_regions_of_Hungary</t>
  </si>
  <si>
    <t>HU110</t>
  </si>
  <si>
    <t>HU120</t>
  </si>
  <si>
    <t>HU211</t>
  </si>
  <si>
    <t>HU212</t>
  </si>
  <si>
    <t>HU213</t>
  </si>
  <si>
    <t>HU221</t>
  </si>
  <si>
    <t>HU222</t>
  </si>
  <si>
    <t>HU223</t>
  </si>
  <si>
    <t>HU231</t>
  </si>
  <si>
    <t>HU232</t>
  </si>
  <si>
    <t>HU233</t>
  </si>
  <si>
    <t>HU311</t>
  </si>
  <si>
    <t>HU312</t>
  </si>
  <si>
    <t>HU313</t>
  </si>
  <si>
    <t>HU321</t>
  </si>
  <si>
    <t>HU322</t>
  </si>
  <si>
    <t>HU323</t>
  </si>
  <si>
    <t>HU331</t>
  </si>
  <si>
    <t>HU332</t>
  </si>
  <si>
    <t>HU333</t>
  </si>
  <si>
    <t>NUTS3</t>
  </si>
  <si>
    <t>NUTS2</t>
  </si>
  <si>
    <t>NUTS1</t>
  </si>
  <si>
    <t>https://www.ksh.hu/apps/hntr.egyeb?p_lang=HU&amp;p_sablon=LETOLTES</t>
  </si>
  <si>
    <t>Helységnév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</si>
</sst>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-;\-#,##0_-;\–_-"/>
    <numFmt numFmtId="165" formatCode="00000"/>
  </numFmts>
  <fonts count="3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0"/>
      <name val="Aptos Display"/>
      <family val="2"/>
      <scheme val="maj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b/>
      <sz val="11"/>
      <color theme="4" tint="-0.249977111117893"/>
      <name val="Aptos Narrow"/>
      <family val="2"/>
      <scheme val="minor"/>
    </font>
    <font>
      <b/>
      <sz val="11"/>
      <color theme="3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7"/>
      <color theme="1"/>
      <name val="Aptos Narrow"/>
      <family val="2"/>
      <charset val="238"/>
      <scheme val="minor"/>
    </font>
    <font>
      <sz val="11"/>
      <color theme="1"/>
      <name val="Aptos Display"/>
      <family val="2"/>
      <scheme val="maj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i/>
      <u/>
      <sz val="8"/>
      <color theme="1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theme="2"/>
      <name val="Aptos Narrow"/>
      <family val="2"/>
      <scheme val="minor"/>
    </font>
    <font>
      <sz val="11"/>
      <color theme="2"/>
      <name val="Aptos Narrow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164" fontId="0" fillId="0" borderId="0" xfId="0" applyNumberFormat="1" applyAlignment="1">
      <alignment vertical="top" wrapText="1"/>
    </xf>
    <xf numFmtId="164" fontId="19" fillId="0" borderId="0" xfId="0" applyNumberFormat="1" applyFont="1" applyAlignment="1">
      <alignment vertical="top"/>
    </xf>
    <xf numFmtId="164" fontId="0" fillId="0" borderId="0" xfId="0" applyNumberFormat="1" applyAlignment="1">
      <alignment vertical="center" wrapText="1"/>
    </xf>
    <xf numFmtId="164" fontId="0" fillId="0" borderId="0" xfId="0" applyNumberFormat="1"/>
    <xf numFmtId="164" fontId="0" fillId="35" borderId="0" xfId="0" applyNumberFormat="1" applyFill="1"/>
    <xf numFmtId="164" fontId="0" fillId="35" borderId="0" xfId="0" applyNumberFormat="1" applyFill="1" applyAlignment="1">
      <alignment vertical="top"/>
    </xf>
    <xf numFmtId="164" fontId="0" fillId="36" borderId="0" xfId="0" applyNumberFormat="1" applyFill="1"/>
    <xf numFmtId="0" fontId="21" fillId="0" borderId="0" xfId="0" applyFont="1" applyAlignment="1">
      <alignment vertical="top"/>
    </xf>
    <xf numFmtId="164" fontId="0" fillId="39" borderId="0" xfId="0" applyNumberFormat="1" applyFill="1" applyAlignment="1">
      <alignment vertical="top"/>
    </xf>
    <xf numFmtId="164" fontId="0" fillId="39" borderId="0" xfId="0" applyNumberFormat="1" applyFill="1"/>
    <xf numFmtId="164" fontId="22" fillId="0" borderId="0" xfId="0" applyNumberFormat="1" applyFont="1" applyAlignment="1">
      <alignment vertical="top"/>
    </xf>
    <xf numFmtId="164" fontId="23" fillId="0" borderId="0" xfId="0" applyNumberFormat="1" applyFont="1" applyAlignment="1">
      <alignment vertical="top"/>
    </xf>
    <xf numFmtId="164" fontId="24" fillId="0" borderId="0" xfId="0" applyNumberFormat="1" applyFont="1" applyAlignment="1">
      <alignment vertical="top"/>
    </xf>
    <xf numFmtId="164" fontId="25" fillId="0" borderId="0" xfId="0" applyNumberFormat="1" applyFont="1" applyAlignment="1">
      <alignment vertical="top"/>
    </xf>
    <xf numFmtId="164" fontId="0" fillId="40" borderId="0" xfId="0" applyNumberFormat="1" applyFill="1" applyAlignment="1">
      <alignment vertical="center" wrapText="1"/>
    </xf>
    <xf numFmtId="164" fontId="0" fillId="41" borderId="0" xfId="0" applyNumberFormat="1" applyFill="1" applyAlignment="1">
      <alignment vertical="top"/>
    </xf>
    <xf numFmtId="164" fontId="26" fillId="0" borderId="0" xfId="0" applyNumberFormat="1" applyFont="1" applyAlignment="1">
      <alignment vertical="top"/>
    </xf>
    <xf numFmtId="164" fontId="27" fillId="37" borderId="0" xfId="0" applyNumberFormat="1" applyFont="1" applyFill="1" applyAlignment="1">
      <alignment vertical="top"/>
    </xf>
    <xf numFmtId="164" fontId="27" fillId="34" borderId="0" xfId="0" applyNumberFormat="1" applyFont="1" applyFill="1" applyAlignment="1">
      <alignment vertical="top"/>
    </xf>
    <xf numFmtId="164" fontId="27" fillId="34" borderId="0" xfId="0" applyNumberFormat="1" applyFont="1" applyFill="1"/>
    <xf numFmtId="164" fontId="0" fillId="42" borderId="0" xfId="0" applyNumberFormat="1" applyFill="1" applyAlignment="1">
      <alignment vertical="top"/>
    </xf>
    <xf numFmtId="164" fontId="0" fillId="43" borderId="0" xfId="0" applyNumberFormat="1" applyFill="1" applyAlignment="1">
      <alignment vertical="top"/>
    </xf>
    <xf numFmtId="164" fontId="27" fillId="40" borderId="0" xfId="0" applyNumberFormat="1" applyFont="1" applyFill="1" applyAlignment="1">
      <alignment vertical="top"/>
    </xf>
    <xf numFmtId="164" fontId="27" fillId="38" borderId="0" xfId="0" applyNumberFormat="1" applyFont="1" applyFill="1" applyAlignment="1">
      <alignment vertical="top"/>
    </xf>
    <xf numFmtId="164" fontId="19" fillId="44" borderId="0" xfId="0" applyNumberFormat="1" applyFont="1" applyFill="1" applyAlignment="1">
      <alignment vertical="top"/>
    </xf>
    <xf numFmtId="164" fontId="0" fillId="45" borderId="0" xfId="0" applyNumberFormat="1" applyFill="1" applyAlignment="1">
      <alignment vertical="top"/>
    </xf>
    <xf numFmtId="165" fontId="0" fillId="0" borderId="0" xfId="0" applyNumberFormat="1" applyAlignment="1">
      <alignment vertical="top"/>
    </xf>
    <xf numFmtId="165" fontId="0" fillId="0" borderId="0" xfId="0" quotePrefix="1" applyNumberFormat="1" applyAlignment="1">
      <alignment vertical="top"/>
    </xf>
    <xf numFmtId="0" fontId="0" fillId="43" borderId="0" xfId="0" applyFill="1" applyAlignment="1">
      <alignment vertical="top"/>
    </xf>
    <xf numFmtId="164" fontId="28" fillId="0" borderId="0" xfId="0" applyNumberFormat="1" applyFont="1" applyAlignment="1">
      <alignment vertical="top"/>
    </xf>
    <xf numFmtId="0" fontId="29" fillId="0" borderId="0" xfId="0" applyFont="1" applyAlignment="1">
      <alignment horizontal="left" vertical="top" wrapText="1"/>
    </xf>
    <xf numFmtId="165" fontId="29" fillId="0" borderId="0" xfId="0" applyNumberFormat="1" applyFont="1" applyAlignment="1">
      <alignment horizontal="left" vertical="top" wrapText="1"/>
    </xf>
    <xf numFmtId="0" fontId="29" fillId="40" borderId="0" xfId="0" applyFont="1" applyFill="1" applyAlignment="1">
      <alignment horizontal="left" vertical="top" wrapText="1"/>
    </xf>
    <xf numFmtId="164" fontId="29" fillId="0" borderId="0" xfId="0" applyNumberFormat="1" applyFont="1" applyAlignment="1">
      <alignment horizontal="left" vertical="top" wrapText="1"/>
    </xf>
    <xf numFmtId="0" fontId="29" fillId="38" borderId="0" xfId="0" applyFont="1" applyFill="1" applyAlignment="1">
      <alignment horizontal="left" vertical="top" wrapText="1"/>
    </xf>
    <xf numFmtId="0" fontId="29" fillId="37" borderId="0" xfId="0" applyFont="1" applyFill="1" applyAlignment="1">
      <alignment horizontal="left" vertical="top" wrapText="1"/>
    </xf>
    <xf numFmtId="0" fontId="29" fillId="34" borderId="0" xfId="0" applyFont="1" applyFill="1" applyAlignment="1">
      <alignment horizontal="left" vertical="top" wrapText="1"/>
    </xf>
    <xf numFmtId="0" fontId="29" fillId="40" borderId="0" xfId="0" applyFont="1" applyFill="1" applyAlignment="1">
      <alignment horizontal="left" vertical="top" textRotation="90" wrapText="1"/>
    </xf>
    <xf numFmtId="0" fontId="18" fillId="40" borderId="0" xfId="0" applyFont="1" applyFill="1" applyAlignment="1">
      <alignment horizontal="centerContinuous" vertical="top"/>
    </xf>
    <xf numFmtId="164" fontId="29" fillId="40" borderId="0" xfId="0" applyNumberFormat="1" applyFont="1" applyFill="1" applyAlignment="1">
      <alignment horizontal="left" vertical="top" wrapText="1"/>
    </xf>
    <xf numFmtId="164" fontId="0" fillId="46" borderId="0" xfId="0" applyNumberFormat="1" applyFill="1" applyAlignment="1">
      <alignment vertical="top"/>
    </xf>
    <xf numFmtId="0" fontId="0" fillId="47" borderId="0" xfId="0" applyFill="1"/>
    <xf numFmtId="164" fontId="18" fillId="48" borderId="0" xfId="0" applyNumberFormat="1" applyFont="1" applyFill="1" applyAlignment="1">
      <alignment vertical="top"/>
    </xf>
    <xf numFmtId="164" fontId="18" fillId="40" borderId="0" xfId="0" applyNumberFormat="1" applyFont="1" applyFill="1" applyAlignment="1">
      <alignment vertical="top"/>
    </xf>
    <xf numFmtId="164" fontId="18" fillId="33" borderId="0" xfId="0" applyNumberFormat="1" applyFont="1" applyFill="1" applyAlignment="1">
      <alignment vertical="top"/>
    </xf>
    <xf numFmtId="164" fontId="18" fillId="46" borderId="0" xfId="0" applyNumberFormat="1" applyFont="1" applyFill="1" applyAlignment="1">
      <alignment vertical="top"/>
    </xf>
    <xf numFmtId="164" fontId="18" fillId="37" borderId="0" xfId="0" applyNumberFormat="1" applyFont="1" applyFill="1" applyAlignment="1">
      <alignment vertical="top"/>
    </xf>
    <xf numFmtId="164" fontId="0" fillId="49" borderId="0" xfId="0" applyNumberFormat="1" applyFill="1"/>
    <xf numFmtId="164" fontId="0" fillId="50" borderId="0" xfId="0" applyNumberFormat="1" applyFill="1" applyAlignment="1">
      <alignment vertical="top"/>
    </xf>
    <xf numFmtId="164" fontId="19" fillId="41" borderId="0" xfId="0" applyNumberFormat="1" applyFont="1" applyFill="1"/>
    <xf numFmtId="164" fontId="19" fillId="41" borderId="0" xfId="0" applyNumberFormat="1" applyFont="1" applyFill="1" applyAlignment="1">
      <alignment vertical="top"/>
    </xf>
    <xf numFmtId="164" fontId="31" fillId="41" borderId="0" xfId="0" applyNumberFormat="1" applyFont="1" applyFill="1"/>
    <xf numFmtId="164" fontId="31" fillId="49" borderId="0" xfId="0" applyNumberFormat="1" applyFont="1" applyFill="1" applyAlignment="1">
      <alignment vertical="top"/>
    </xf>
    <xf numFmtId="164" fontId="31" fillId="41" borderId="0" xfId="0" applyNumberFormat="1" applyFont="1" applyFill="1" applyAlignment="1">
      <alignment vertical="top"/>
    </xf>
    <xf numFmtId="164" fontId="31" fillId="50" borderId="0" xfId="0" applyNumberFormat="1" applyFont="1" applyFill="1" applyAlignment="1">
      <alignment vertical="top"/>
    </xf>
    <xf numFmtId="164" fontId="32" fillId="0" borderId="0" xfId="42" applyNumberFormat="1" applyFont="1" applyAlignment="1">
      <alignment vertical="top"/>
    </xf>
    <xf numFmtId="164" fontId="18" fillId="51" borderId="0" xfId="0" applyNumberFormat="1" applyFont="1" applyFill="1" applyAlignment="1">
      <alignment vertical="top"/>
    </xf>
    <xf numFmtId="164" fontId="18" fillId="47" borderId="0" xfId="0" applyNumberFormat="1" applyFont="1" applyFill="1" applyAlignment="1">
      <alignment vertical="top"/>
    </xf>
    <xf numFmtId="164" fontId="0" fillId="52" borderId="0" xfId="0" applyNumberFormat="1" applyFill="1" applyAlignment="1">
      <alignment vertical="top"/>
    </xf>
    <xf numFmtId="164" fontId="0" fillId="52" borderId="0" xfId="0" applyNumberFormat="1" applyFill="1" applyAlignment="1">
      <alignment horizontal="center" vertical="top"/>
    </xf>
    <xf numFmtId="0" fontId="0" fillId="52" borderId="0" xfId="0" applyFill="1"/>
    <xf numFmtId="0" fontId="0" fillId="52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53" borderId="0" xfId="0" applyNumberFormat="1" applyFill="1" applyAlignment="1">
      <alignment vertical="top"/>
    </xf>
    <xf numFmtId="164" fontId="0" fillId="53" borderId="0" xfId="0" applyNumberFormat="1" applyFill="1" applyAlignment="1">
      <alignment horizontal="center" vertical="top"/>
    </xf>
    <xf numFmtId="0" fontId="0" fillId="53" borderId="0" xfId="0" applyFill="1"/>
    <xf numFmtId="0" fontId="0" fillId="53" borderId="0" xfId="0" applyFill="1" applyAlignment="1">
      <alignment horizontal="center" vertical="top"/>
    </xf>
    <xf numFmtId="0" fontId="33" fillId="0" borderId="0" xfId="0" applyFont="1"/>
    <xf numFmtId="0" fontId="33" fillId="41" borderId="0" xfId="0" applyFont="1" applyFill="1"/>
    <xf numFmtId="164" fontId="33" fillId="41" borderId="0" xfId="0" applyNumberFormat="1" applyFont="1" applyFill="1"/>
    <xf numFmtId="164" fontId="29" fillId="51" borderId="0" xfId="0" applyNumberFormat="1" applyFont="1" applyFill="1" applyAlignment="1">
      <alignment vertical="top"/>
    </xf>
    <xf numFmtId="164" fontId="29" fillId="51" borderId="0" xfId="0" applyNumberFormat="1" applyFont="1" applyFill="1" applyAlignment="1">
      <alignment horizontal="left" vertical="top" textRotation="90"/>
    </xf>
    <xf numFmtId="0" fontId="29" fillId="47" borderId="0" xfId="0" applyFont="1" applyFill="1" applyAlignment="1">
      <alignment vertical="top"/>
    </xf>
    <xf numFmtId="0" fontId="29" fillId="47" borderId="0" xfId="0" applyFont="1" applyFill="1" applyAlignment="1">
      <alignment horizontal="left" vertical="top" textRotation="90"/>
    </xf>
    <xf numFmtId="0" fontId="29" fillId="0" borderId="0" xfId="0" applyFont="1" applyAlignment="1">
      <alignment vertical="top"/>
    </xf>
    <xf numFmtId="0" fontId="29" fillId="0" borderId="0" xfId="0" applyFont="1" applyAlignment="1">
      <alignment horizontal="left" vertical="top" textRotation="90"/>
    </xf>
    <xf numFmtId="164" fontId="34" fillId="0" borderId="0" xfId="0" applyNumberFormat="1" applyFont="1"/>
    <xf numFmtId="0" fontId="34" fillId="0" borderId="0" xfId="0" applyFont="1"/>
    <xf numFmtId="0" fontId="35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5">
    <dxf>
      <alignment horizontal="center" vertical="top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</dxf>
    <dxf>
      <numFmt numFmtId="164" formatCode="#,##0_-;\-#,##0_-;\–_-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  <dxf>
      <numFmt numFmtId="164" formatCode="#,##0_-;\-#,##0_-;\–_-"/>
      <fill>
        <patternFill patternType="solid">
          <fgColor indexed="64"/>
          <bgColor theme="8" tint="0.79998168889431442"/>
        </patternFill>
      </fill>
      <alignment horizontal="general" vertical="top" textRotation="0" wrapText="0" indent="0" justifyLastLine="0" shrinkToFit="0" readingOrder="0"/>
    </dxf>
    <dxf>
      <font>
        <b/>
      </font>
      <numFmt numFmtId="164" formatCode="#,##0_-;\-#,##0_-;\–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</font>
      <numFmt numFmtId="164" formatCode="#,##0_-;\-#,##0_-;\–_-"/>
      <alignment horizontal="general" vertical="top" textRotation="0" wrapText="0" indent="0" justifyLastLine="0" shrinkToFit="0" readingOrder="0"/>
    </dxf>
    <dxf>
      <font>
        <b/>
      </font>
      <numFmt numFmtId="164" formatCode="#,##0_-;\-#,##0_-;\–_-"/>
      <alignment horizontal="general" vertical="top" textRotation="0" wrapText="0" indent="0" justifyLastLine="0" shrinkToFit="0" readingOrder="0"/>
    </dxf>
    <dxf>
      <font>
        <b/>
      </font>
      <numFmt numFmtId="164" formatCode="#,##0_-;\-#,##0_-;\–_-"/>
      <fill>
        <patternFill patternType="solid">
          <fgColor indexed="64"/>
          <bgColor theme="9" tint="0.59999389629810485"/>
        </patternFill>
      </fill>
      <alignment horizontal="general" vertical="top" textRotation="0" wrapText="0" indent="0" justifyLastLine="0" shrinkToFit="0" readingOrder="0"/>
    </dxf>
    <dxf>
      <numFmt numFmtId="164" formatCode="#,##0_-;\-#,##0_-;\–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164" formatCode="#,##0_-;\-#,##0_-;\–_-"/>
    </dxf>
    <dxf>
      <numFmt numFmtId="164" formatCode="#,##0_-;\-#,##0_-;\–_-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numFmt numFmtId="164" formatCode="#,##0_-;\-#,##0_-;\–_-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numFmt numFmtId="0" formatCode="General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numFmt numFmtId="0" formatCode="General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numFmt numFmtId="0" formatCode="General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#,##0_-;\-#,##0_-;\–_-"/>
      <alignment horizontal="general" vertical="top" textRotation="0" wrapText="0" indent="0" justifyLastLine="0" shrinkToFit="0" readingOrder="0"/>
    </dxf>
    <dxf>
      <numFmt numFmtId="164" formatCode="#,##0_-;\-#,##0_-;\–_-"/>
      <alignment horizontal="general" vertical="top" textRotation="0" wrapText="0" indent="0" justifyLastLine="0" shrinkToFit="0" readingOrder="0"/>
    </dxf>
    <dxf>
      <numFmt numFmtId="164" formatCode="#,##0_-;\-#,##0_-;\–_-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00000"/>
      <alignment horizontal="general" vertical="top" textRotation="0" wrapText="0" indent="0" justifyLastLine="0" shrinkToFit="0" readingOrder="0"/>
    </dxf>
    <dxf>
      <fill>
        <patternFill>
          <fgColor indexed="64"/>
          <bgColor theme="4" tint="0.5999938962981048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9977777777777778E-2"/>
          <c:y val="1.6021296296296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5154320987656"/>
          <c:y val="0.11437839506172839"/>
          <c:w val="0.79646450617283948"/>
          <c:h val="0.79646450617283948"/>
        </c:manualLayout>
      </c:layout>
      <c:pieChart>
        <c:varyColors val="1"/>
        <c:ser>
          <c:idx val="0"/>
          <c:order val="0"/>
          <c:tx>
            <c:strRef>
              <c:f>hnt_letoltes_2024!$AJ$3</c:f>
              <c:strCache>
                <c:ptCount val="1"/>
                <c:pt idx="0">
                  <c:v>adott kategóriájú helységek lakónépessége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F-4CD3-9A24-CFA2784C0EE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C9B-43D3-9A9D-B4F73F7731F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F-4CD3-9A24-CFA2784C0E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2F-4CD3-9A24-CFA2784C0E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2F-4CD3-9A24-CFA2784C0E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9B-43D3-9A9D-B4F73F7731F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D04DCE8-48AE-4A56-BDB9-4C6928503A6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5DE52640-2D69-4A77-BFB8-77F312A001CA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8C90C37B-6BCC-450E-B3F9-5E5594B378A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D2F-4CD3-9A24-CFA2784C0E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C5BF47D-D3E1-478F-A50F-FBBCF0755DB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DA4580F1-11E4-4E7C-9381-47A893508781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2B71F582-1A37-4F89-938D-C302F092D92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C9B-43D3-9A9D-B4F73F7731F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5786605-2492-4BE0-BA01-D69E038399C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D50F696A-EE56-4C9A-8181-03CA27233937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4C61117B-30AB-4759-ACD2-3A166D5A7FA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D2F-4CD3-9A24-CFA2784C0EE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C5C677F-30B1-4F98-9CC4-46DAB2CE9BA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28BD2366-B641-4DCF-85A9-21B9DF708338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950C1990-D98C-414F-888D-B481EFD37AE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D2F-4CD3-9A24-CFA2784C0EE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312BF41-8934-4194-A35C-1C51DEDE554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1C64B7FB-0C32-4A16-A541-2D3C3BF47B3D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FE62B7EB-C44C-40FF-B4FA-8FEAE2D7C4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D2F-4CD3-9A24-CFA2784C0EED}"/>
                </c:ext>
              </c:extLst>
            </c:dLbl>
            <c:dLbl>
              <c:idx val="5"/>
              <c:layout>
                <c:manualLayout>
                  <c:x val="0.14999259259259259"/>
                  <c:y val="7.8395061728395062E-3"/>
                </c:manualLayout>
              </c:layout>
              <c:tx>
                <c:rich>
                  <a:bodyPr/>
                  <a:lstStyle/>
                  <a:p>
                    <a:fld id="{62239509-60C9-4DD1-8328-7F606FD4921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61356A6B-5D5B-49BE-96F0-5CFBFB1D68BD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673AF749-745D-479C-8170-1AE8AFD446D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C9B-43D3-9A9D-B4F73F7731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hnt_letoltes_2024!$AH$4:$AH$9</c:f>
              <c:strCache>
                <c:ptCount val="6"/>
                <c:pt idx="0">
                  <c:v>makro</c:v>
                </c:pt>
                <c:pt idx="1">
                  <c:v>nagy</c:v>
                </c:pt>
                <c:pt idx="2">
                  <c:v>közép</c:v>
                </c:pt>
                <c:pt idx="3">
                  <c:v>kicsi</c:v>
                </c:pt>
                <c:pt idx="4">
                  <c:v>apró</c:v>
                </c:pt>
                <c:pt idx="5">
                  <c:v>mikro</c:v>
                </c:pt>
              </c:strCache>
            </c:strRef>
          </c:cat>
          <c:val>
            <c:numRef>
              <c:f>hnt_letoltes_2024!$AJ$4:$AJ$9</c:f>
              <c:numCache>
                <c:formatCode>#\ ##0_-;\-#\ ##0_-;\–_-</c:formatCode>
                <c:ptCount val="6"/>
                <c:pt idx="0">
                  <c:v>1686222</c:v>
                </c:pt>
                <c:pt idx="1">
                  <c:v>1661932</c:v>
                </c:pt>
                <c:pt idx="2">
                  <c:v>2317599</c:v>
                </c:pt>
                <c:pt idx="3">
                  <c:v>2294240</c:v>
                </c:pt>
                <c:pt idx="4">
                  <c:v>1326690</c:v>
                </c:pt>
                <c:pt idx="5">
                  <c:v>297944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hnt_letoltes_2024!$AI$4:$AI$9</c15:f>
                <c15:dlblRangeCache>
                  <c:ptCount val="6"/>
                  <c:pt idx="0">
                    <c:v>1 </c:v>
                  </c:pt>
                  <c:pt idx="1">
                    <c:v>17 </c:v>
                  </c:pt>
                  <c:pt idx="2">
                    <c:v>122 </c:v>
                  </c:pt>
                  <c:pt idx="3">
                    <c:v>593 </c:v>
                  </c:pt>
                  <c:pt idx="4">
                    <c:v>1 260 </c:v>
                  </c:pt>
                  <c:pt idx="5">
                    <c:v>1 162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C9B-43D3-9A9D-B4F73F7731F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5</xdr:row>
      <xdr:rowOff>8</xdr:rowOff>
    </xdr:from>
    <xdr:to>
      <xdr:col>11</xdr:col>
      <xdr:colOff>439650</xdr:colOff>
      <xdr:row>22</xdr:row>
      <xdr:rowOff>163433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83D8CA-BAA8-6856-146E-949099CF3C9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04F9FF-38F4-4782-A102-7F72131F2EC0}" name="HsgLista" displayName="HsgLista" ref="A3:AE3181" totalsRowShown="0" headerRowDxfId="44" dataDxfId="43">
  <autoFilter ref="A3:AE3181" xr:uid="{E504F9FF-38F4-4782-A102-7F72131F2EC0}"/>
  <tableColumns count="31">
    <tableColumn id="1" xr3:uid="{492900DE-0388-4632-8315-6DD07D523CA0}" name="Helységnév" dataDxfId="42"/>
    <tableColumn id="2" xr3:uid="{7EB61BD0-B127-45FD-8E81-6257D7D507F9}" name="Helység KSH kódja" dataDxfId="41"/>
    <tableColumn id="3" xr3:uid="{C9731651-1F10-4117-BDA2-2D26A5E6B8F1}" name="Helység jogállása" dataDxfId="40"/>
    <tableColumn id="4" xr3:uid="{73AC2177-5BF2-425C-922F-9FCF819F74F2}" name="Vármegye" dataDxfId="39"/>
    <tableColumn id="5" xr3:uid="{78BB9F18-F846-4E20-93B8-E1A546AC3DF7}" name="Járás kódja" dataDxfId="38"/>
    <tableColumn id="6" xr3:uid="{2BCD3D11-39FD-410B-A478-1982F5B3924C}" name="Járás neve" dataDxfId="37"/>
    <tableColumn id="7" xr3:uid="{C94887FE-B55C-433A-B4A6-527D2B055C58}" name="Járás székhelye" dataDxfId="36"/>
    <tableColumn id="8" xr3:uid="{87C31380-1FE7-4672-BB8A-CBCFF0DF3D9D}" name="Polgármesteri hivatal, közös önkormányzati hivatal kódja" dataDxfId="35"/>
    <tableColumn id="9" xr3:uid="{8B6D9EC1-22C7-469A-87D6-7EC2039885D7}" name="Polgármesteri hivatal, közös önkormányzati hivatal székhelye" dataDxfId="34"/>
    <tableColumn id="10" xr3:uid="{9F2D2F67-6243-4E6A-894B-0315A96DAF07}" name="Terület  (hektár)" dataDxfId="33"/>
    <tableColumn id="11" xr3:uid="{32B1CFD8-8BE8-453B-87F9-519D8C3765B7}" name="Lakó-népesség" dataDxfId="32"/>
    <tableColumn id="12" xr3:uid="{80F23B75-59C4-45D7-97E9-569A37623E1D}" name="Lakások száma" dataDxfId="31"/>
    <tableColumn id="13" xr3:uid="{1AABC607-FF62-4C40-822B-BC4FF6FCBF00}" name="Becsült terület-adatokkal" dataDxfId="30"/>
    <tableColumn id="14" xr3:uid="{4A276289-65C0-451D-9009-8F6D965E1873}" name="bolgár  " dataDxfId="29"/>
    <tableColumn id="15" xr3:uid="{3A2A0FC4-6523-4C98-B6B3-6B19E610A5A2}" name="görög  " dataDxfId="28"/>
    <tableColumn id="16" xr3:uid="{393E13C2-EED2-4205-9C67-1DEE1F66DAEA}" name="horvát  " dataDxfId="27"/>
    <tableColumn id="17" xr3:uid="{937BE42C-6242-4F9E-BC98-3A0F21585CCB}" name="lengyel  " dataDxfId="26"/>
    <tableColumn id="18" xr3:uid="{A59F6B55-3603-45C2-A4E9-9BB4EA3F7AED}" name="német  " dataDxfId="25"/>
    <tableColumn id="19" xr3:uid="{020A906C-AA14-4DF0-9182-9326DF7C491A}" name="örmény  " dataDxfId="24"/>
    <tableColumn id="20" xr3:uid="{F89C05C1-844B-40A6-938F-7C39DC54DAE2}" name="roma" dataDxfId="23"/>
    <tableColumn id="21" xr3:uid="{0F07A2FC-3129-44F1-B82C-91950457C247}" name="román  " dataDxfId="22"/>
    <tableColumn id="22" xr3:uid="{CD1DD331-230F-4C90-9EDB-1C7C3F235EE6}" name="ruszin  " dataDxfId="21"/>
    <tableColumn id="23" xr3:uid="{464F138A-4AA0-4B07-968F-C7634DAC9B56}" name="szerb  " dataDxfId="20"/>
    <tableColumn id="24" xr3:uid="{09BA2A5B-469C-4728-8BD4-3F21EC0D6C4E}" name="szlovák  " dataDxfId="19"/>
    <tableColumn id="25" xr3:uid="{3775228E-F983-4DC8-B513-EFCF9C5E92CD}" name="szlovén  " dataDxfId="18"/>
    <tableColumn id="26" xr3:uid="{010ABFDA-3433-4DEE-80D4-0D31FEBC2FEA}" name="ukrán  " dataDxfId="17"/>
    <tableColumn id="27" xr3:uid="{67F1B466-4D95-4CF0-9F6F-5EECFE006BD1}" name="Típus" dataDxfId="16">
      <calculatedColumnFormula>_xlfn.XLOOKUP(HsgLista[[#This Row],[Lakó-népesség]],hsgméret[limit],hsgméret[név],,-1)</calculatedColumnFormula>
    </tableColumn>
    <tableColumn id="29" xr3:uid="{5E599C5B-7B4A-4EEC-9053-6A4B7DE1B712}" name="Régió" dataDxfId="15">
      <calculatedColumnFormula>IFERROR(_xlfn.XLOOKUP(HsgLista[[#This Row],[Vármegye]],Régiók[Vármegye],Régiók[Régió]),"")</calculatedColumnFormula>
    </tableColumn>
    <tableColumn id="31" xr3:uid="{53584819-F624-4BB4-AA87-C17A84113816}" name="NUTS2" dataDxfId="14">
      <calculatedColumnFormula>IFERROR(_xlfn.XLOOKUP(HsgLista[[#This Row],[Vármegye]],Régiók[Vármegye],Régiók[NUTS2]),"")</calculatedColumnFormula>
    </tableColumn>
    <tableColumn id="28" xr3:uid="{6310CB14-8608-4191-B68E-4BEE4F812C5A}" name="Jogállás" dataDxfId="13">
      <calculatedColumnFormula array="1">_xlfn.XLOOKUP(HsgLista[[#This Row],[Helység jogállása]],_xlfn.ANCHORARRAY($AG$12),$AH$12:$AH$18)</calculatedColumnFormula>
    </tableColumn>
    <tableColumn id="30" xr3:uid="{E2E5CD6E-F090-47F1-A028-ED807829533A}" name="Súlyszám" dataDxfId="12">
      <calculatedColumnFormula>HsgLista[[#This Row],[Lakó-népesség]]*HsgLista[[#This Row],[Lakó-népesség]]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25FF64-13C1-4878-A0A1-D37ECE1CDB78}" name="hsgméret" displayName="hsgméret" ref="AG3:AK9" totalsRowShown="0" headerRowDxfId="11" dataDxfId="10">
  <autoFilter ref="AG3:AK9" xr:uid="{8525FF64-13C1-4878-A0A1-D37ECE1CDB78}"/>
  <sortState xmlns:xlrd2="http://schemas.microsoft.com/office/spreadsheetml/2017/richdata2" ref="AG4:AK9">
    <sortCondition descending="1" ref="AG4:AG9"/>
  </sortState>
  <tableColumns count="5">
    <tableColumn id="1" xr3:uid="{F9BFD54F-0FCA-4F58-9275-A6B73561D207}" name="limit" dataDxfId="9"/>
    <tableColumn id="2" xr3:uid="{BB86FC53-E7F1-4E7C-80ED-882DA7A8DBF9}" name="név" dataDxfId="8"/>
    <tableColumn id="4" xr3:uid="{A1ABA6D3-3E6B-4678-AFEF-71A24038C5AE}" name="helység (db.)" dataDxfId="7">
      <calculatedColumnFormula>COUNTIFS(HsgLista[Típus],hsgméret[[#This Row],[név]],HsgLista[Jogállás],"&lt;&gt;"&amp;$AH$18)</calculatedColumnFormula>
    </tableColumn>
    <tableColumn id="6" xr3:uid="{259A774E-8521-4F7C-9513-3E61ECE2E877}" name="adott kategóriájú helységek lakónépessége" dataDxfId="6">
      <calculatedColumnFormula>SUMIFS(HsgLista[Lakó-népesség],HsgLista[Típus],hsgméret[[#This Row],[név]],HsgLista[Jogállás],"&lt;&gt;"&amp;$AH$18)</calculatedColumnFormula>
    </tableColumn>
    <tableColumn id="5" xr3:uid="{8FBDF00C-441E-4DBA-9457-96B918F658A5}" name="felső limit" dataDxfId="5">
      <calculatedColumnFormula>_xlfn.LET(_xlpm.limit2, OFFSET(hsgméret[[#This Row],[limit]],-1,0), IFERROR(_xlpm.limit2+0,hsgméret[[#This Row],[limit]]*100))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AD9A3A-4981-4934-9EE9-ADA2630F337C}" name="Régiók" displayName="Régiók" ref="AM3:AR23" totalsRowShown="0">
  <autoFilter ref="AM3:AR23" xr:uid="{ADAD9A3A-4981-4934-9EE9-ADA2630F337C}"/>
  <sortState xmlns:xlrd2="http://schemas.microsoft.com/office/spreadsheetml/2017/richdata2" ref="AM4:AR23">
    <sortCondition ref="AM21:AM23"/>
    <sortCondition ref="AO21:AO23"/>
    <sortCondition ref="AQ21:AQ23"/>
  </sortState>
  <tableColumns count="6">
    <tableColumn id="3" xr3:uid="{854D296D-A6AF-4F76-A202-8E44177C64C5}" name="Nagyrégió" dataDxfId="4"/>
    <tableColumn id="4" xr3:uid="{0C53DA4E-9105-4FAD-876B-EDC48243A531}" name="NUTS1" dataDxfId="3">
      <calculatedColumnFormula>LEFT(Régiók[[#This Row],[NUTS3]],3)</calculatedColumnFormula>
    </tableColumn>
    <tableColumn id="2" xr3:uid="{D3874C88-7199-4076-9576-085334C1A1E8}" name="Régió" dataDxfId="2"/>
    <tableColumn id="6" xr3:uid="{C7E559CC-AEF8-40B7-925E-9A7ECFE1897C}" name="NUTS2" dataDxfId="1">
      <calculatedColumnFormula>LEFT(Régiók[[#This Row],[NUTS3]],4)</calculatedColumnFormula>
    </tableColumn>
    <tableColumn id="1" xr3:uid="{35157E70-368E-40AE-B521-8429529D3E11}" name="Vármegye"/>
    <tableColumn id="5" xr3:uid="{790B261A-5BBA-4CD4-B54B-75A037C3DF4C}" name="NUTS3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_SLpastel">
      <a:dk1>
        <a:sysClr val="windowText" lastClr="000000"/>
      </a:dk1>
      <a:lt1>
        <a:sysClr val="window" lastClr="FFFFFF"/>
      </a:lt1>
      <a:dk2>
        <a:srgbClr val="337788"/>
      </a:dk2>
      <a:lt2>
        <a:srgbClr val="667788"/>
      </a:lt2>
      <a:accent1>
        <a:srgbClr val="CC6677"/>
      </a:accent1>
      <a:accent2>
        <a:srgbClr val="EE9955"/>
      </a:accent2>
      <a:accent3>
        <a:srgbClr val="EECC77"/>
      </a:accent3>
      <a:accent4>
        <a:srgbClr val="228888"/>
      </a:accent4>
      <a:accent5>
        <a:srgbClr val="0077AA"/>
      </a:accent5>
      <a:accent6>
        <a:srgbClr val="665599"/>
      </a:accent6>
      <a:hlink>
        <a:srgbClr val="667788"/>
      </a:hlink>
      <a:folHlink>
        <a:srgbClr val="665577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ksh.hu/apps/hntr.egyeb?p_lang=HU&amp;p_sablon=LETOLTES" TargetMode="External"/><Relationship Id="rId1" Type="http://schemas.openxmlformats.org/officeDocument/2006/relationships/hyperlink" Target="https://en.wikipedia.org/wiki/NUTS_statistical_regions_of_Hungary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20DA-880C-406B-9B67-277998C46D80}">
  <dimension ref="A1:BJ3183"/>
  <sheetViews>
    <sheetView showGridLines="0"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1" sqref="K1"/>
    </sheetView>
  </sheetViews>
  <sheetFormatPr defaultRowHeight="14.4" x14ac:dyDescent="0.3"/>
  <cols>
    <col min="1" max="1" width="12.77734375" style="1" customWidth="1"/>
    <col min="2" max="2" width="7.77734375" style="31" customWidth="1"/>
    <col min="3" max="3" width="8.77734375" style="1" customWidth="1"/>
    <col min="4" max="4" width="13.77734375" style="1" customWidth="1"/>
    <col min="5" max="5" width="7.33203125" style="1" hidden="1" customWidth="1"/>
    <col min="6" max="6" width="11.33203125" style="1" hidden="1" customWidth="1"/>
    <col min="7" max="7" width="10.33203125" style="1" hidden="1" customWidth="1"/>
    <col min="8" max="8" width="13.5546875" style="1" hidden="1" customWidth="1"/>
    <col min="9" max="9" width="18.33203125" style="1" hidden="1" customWidth="1"/>
    <col min="10" max="10" width="8.77734375" style="4" customWidth="1"/>
    <col min="11" max="12" width="9.77734375" style="4" customWidth="1"/>
    <col min="13" max="13" width="9.77734375" style="1" hidden="1" customWidth="1"/>
    <col min="14" max="19" width="3.77734375" style="1" hidden="1" customWidth="1"/>
    <col min="20" max="20" width="5.77734375" style="1" hidden="1" customWidth="1"/>
    <col min="21" max="26" width="3.77734375" style="1" hidden="1" customWidth="1"/>
    <col min="27" max="27" width="8.77734375" style="1" customWidth="1"/>
    <col min="28" max="28" width="15.77734375" style="1" customWidth="1"/>
    <col min="29" max="29" width="7.77734375" style="1" customWidth="1"/>
    <col min="30" max="30" width="8.77734375" style="1" customWidth="1"/>
    <col min="31" max="31" width="11.77734375" style="4" customWidth="1"/>
    <col min="32" max="32" width="1.77734375" customWidth="1"/>
    <col min="33" max="33" width="15.77734375" style="1" customWidth="1"/>
    <col min="34" max="35" width="11.77734375" style="4" customWidth="1"/>
    <col min="36" max="36" width="15.77734375" style="4" customWidth="1"/>
    <col min="37" max="37" width="11.77734375" style="8" customWidth="1"/>
    <col min="38" max="38" width="1.77734375" customWidth="1"/>
    <col min="39" max="39" width="14.33203125" customWidth="1"/>
    <col min="40" max="40" width="5.77734375" customWidth="1"/>
    <col min="41" max="41" width="12.77734375" customWidth="1"/>
    <col min="42" max="42" width="6.77734375" customWidth="1"/>
    <col min="43" max="43" width="12.77734375" style="8" customWidth="1"/>
    <col min="44" max="44" width="7.77734375" style="4" customWidth="1"/>
    <col min="45" max="45" width="12.77734375" customWidth="1"/>
    <col min="46" max="46" width="12.77734375" style="8" customWidth="1"/>
    <col min="48" max="48" width="19" style="4" bestFit="1" customWidth="1"/>
    <col min="49" max="62" width="8.88671875" style="4"/>
    <col min="63" max="16384" width="8.88671875" style="1"/>
  </cols>
  <sheetData>
    <row r="1" spans="1:62" x14ac:dyDescent="0.3">
      <c r="A1" s="1" t="s">
        <v>0</v>
      </c>
      <c r="L1" s="60" t="s">
        <v>3837</v>
      </c>
      <c r="AF1" s="1"/>
      <c r="AG1" s="4"/>
      <c r="AK1" s="4"/>
      <c r="AL1" s="4"/>
      <c r="AM1" s="60" t="s">
        <v>3813</v>
      </c>
      <c r="AN1" s="60"/>
      <c r="AO1" s="60"/>
      <c r="AP1" s="60"/>
      <c r="AQ1" s="4"/>
      <c r="AS1" s="4"/>
      <c r="AT1" s="4"/>
      <c r="AU1" s="4"/>
      <c r="BE1" s="1"/>
      <c r="BF1" s="1"/>
      <c r="BG1" s="1"/>
      <c r="BH1" s="1"/>
      <c r="BI1" s="1"/>
      <c r="BJ1" s="1"/>
    </row>
    <row r="2" spans="1:62" x14ac:dyDescent="0.3">
      <c r="N2" s="43" t="s">
        <v>1</v>
      </c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F2" s="1"/>
      <c r="AG2" s="28" t="s">
        <v>3805</v>
      </c>
      <c r="AH2" s="28"/>
      <c r="AI2" s="15" t="s">
        <v>3803</v>
      </c>
      <c r="AK2" s="4"/>
      <c r="AL2" s="4"/>
      <c r="AM2" s="61" t="s">
        <v>3804</v>
      </c>
      <c r="AN2" s="61"/>
      <c r="AO2" s="62"/>
      <c r="AP2" s="62"/>
      <c r="AQ2" s="51"/>
      <c r="AR2" s="51"/>
      <c r="AS2" s="4"/>
      <c r="AT2" s="4"/>
      <c r="AU2" s="4"/>
      <c r="BE2" s="1"/>
      <c r="BF2" s="1"/>
      <c r="BG2" s="1"/>
      <c r="BH2" s="1"/>
      <c r="BI2" s="1"/>
      <c r="BJ2" s="1"/>
    </row>
    <row r="3" spans="1:62" s="2" customFormat="1" ht="48" customHeight="1" x14ac:dyDescent="0.3">
      <c r="A3" s="35" t="s">
        <v>3838</v>
      </c>
      <c r="B3" s="36" t="s">
        <v>2</v>
      </c>
      <c r="C3" s="35" t="s">
        <v>3</v>
      </c>
      <c r="D3" s="35" t="s">
        <v>3792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  <c r="K3" s="38" t="s">
        <v>10</v>
      </c>
      <c r="L3" s="38" t="s">
        <v>11</v>
      </c>
      <c r="M3" s="37" t="s">
        <v>12</v>
      </c>
      <c r="N3" s="42" t="s">
        <v>13</v>
      </c>
      <c r="O3" s="42" t="s">
        <v>14</v>
      </c>
      <c r="P3" s="42" t="s">
        <v>15</v>
      </c>
      <c r="Q3" s="42" t="s">
        <v>16</v>
      </c>
      <c r="R3" s="42" t="s">
        <v>17</v>
      </c>
      <c r="S3" s="42" t="s">
        <v>18</v>
      </c>
      <c r="T3" s="42" t="s">
        <v>19</v>
      </c>
      <c r="U3" s="42" t="s">
        <v>20</v>
      </c>
      <c r="V3" s="42" t="s">
        <v>21</v>
      </c>
      <c r="W3" s="42" t="s">
        <v>22</v>
      </c>
      <c r="X3" s="42" t="s">
        <v>23</v>
      </c>
      <c r="Y3" s="42" t="s">
        <v>24</v>
      </c>
      <c r="Z3" s="42" t="s">
        <v>25</v>
      </c>
      <c r="AA3" s="39" t="s">
        <v>3788</v>
      </c>
      <c r="AB3" s="40" t="s">
        <v>3779</v>
      </c>
      <c r="AC3" s="40" t="s">
        <v>3835</v>
      </c>
      <c r="AD3" s="41" t="s">
        <v>3789</v>
      </c>
      <c r="AE3" s="44" t="s">
        <v>3795</v>
      </c>
      <c r="AG3" s="7" t="s">
        <v>3807</v>
      </c>
      <c r="AH3" s="7" t="s">
        <v>3769</v>
      </c>
      <c r="AI3" s="7" t="s">
        <v>3796</v>
      </c>
      <c r="AJ3" s="7" t="s">
        <v>3802</v>
      </c>
      <c r="AK3" s="19" t="s">
        <v>3797</v>
      </c>
      <c r="AL3" s="5"/>
      <c r="AM3" s="75" t="s">
        <v>3787</v>
      </c>
      <c r="AN3" s="76" t="s">
        <v>3836</v>
      </c>
      <c r="AO3" s="77" t="s">
        <v>3779</v>
      </c>
      <c r="AP3" s="78" t="s">
        <v>3835</v>
      </c>
      <c r="AQ3" s="79" t="s">
        <v>3792</v>
      </c>
      <c r="AR3" s="80" t="s">
        <v>3834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62" x14ac:dyDescent="0.3">
      <c r="A4" s="33" t="s">
        <v>26</v>
      </c>
      <c r="B4" s="31">
        <v>17376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>
        <v>1</v>
      </c>
      <c r="I4" s="1" t="s">
        <v>32</v>
      </c>
      <c r="J4" s="4">
        <v>8805</v>
      </c>
      <c r="K4" s="4">
        <v>4396</v>
      </c>
      <c r="L4" s="4">
        <v>1562</v>
      </c>
      <c r="AA4" s="12" t="str">
        <f>_xlfn.XLOOKUP(HsgLista[[#This Row],[Lakó-népesség]],hsgméret[limit],hsgméret[név],,-1)</f>
        <v>kicsi</v>
      </c>
      <c r="AB4" s="12" t="str">
        <f>IFERROR(_xlfn.XLOOKUP(HsgLista[[#This Row],[Vármegye]],Régiók[Vármegye],Régiók[Régió]),"")</f>
        <v>Közép-Dunántúl</v>
      </c>
      <c r="AC4" s="12" t="str">
        <f>IFERROR(_xlfn.XLOOKUP(HsgLista[[#This Row],[Vármegye]],Régiók[Vármegye],Régiók[NUTS2]),"")</f>
        <v>HU21</v>
      </c>
      <c r="AD4" s="12" t="str" cm="1">
        <f t="array" ref="AD4">_xlfn.XLOOKUP(HsgLista[[#This Row],[Helység jogállása]],_xlfn.ANCHORARRAY($AG$12),$AH$12:$AH$18)</f>
        <v>2 város</v>
      </c>
      <c r="AE4" s="4">
        <f>HsgLista[[#This Row],[Lakó-népesség]]*HsgLista[[#This Row],[Lakó-népesség]]</f>
        <v>19324816</v>
      </c>
      <c r="AF4" s="1"/>
      <c r="AG4" s="4">
        <v>1000000</v>
      </c>
      <c r="AH4" s="29" t="s">
        <v>3775</v>
      </c>
      <c r="AI4" s="6">
        <f>COUNTIFS(HsgLista[Típus],hsgméret[[#This Row],[név]],HsgLista[Jogállás],"&lt;&gt;"&amp;$AH$18)</f>
        <v>1</v>
      </c>
      <c r="AJ4" s="4">
        <f>SUMIFS(HsgLista[Lakó-népesség],HsgLista[Típus],hsgméret[[#This Row],[név]],HsgLista[Jogállás],"&lt;&gt;"&amp;$AH$18)</f>
        <v>1686222</v>
      </c>
      <c r="AK4" s="4">
        <f ca="1">_xlfn.LET(_xlpm.limit2, OFFSET(hsgméret[[#This Row],[limit]],-1,0), IFERROR(_xlpm.limit2+0,hsgméret[[#This Row],[limit]]*100))</f>
        <v>100000000</v>
      </c>
      <c r="AL4" s="4"/>
      <c r="AM4" s="63" t="s">
        <v>3783</v>
      </c>
      <c r="AN4" s="64" t="str">
        <f>LEFT(Régiók[[#This Row],[NUTS3]],3)</f>
        <v>HU1</v>
      </c>
      <c r="AO4" s="65" t="s">
        <v>993</v>
      </c>
      <c r="AP4" s="66" t="str">
        <f>LEFT(Régiók[[#This Row],[NUTS3]],4)</f>
        <v>HU11</v>
      </c>
      <c r="AQ4" t="s">
        <v>993</v>
      </c>
      <c r="AR4" s="67" t="s">
        <v>3814</v>
      </c>
      <c r="AS4" s="4"/>
      <c r="AT4" s="4"/>
      <c r="AU4" s="4"/>
      <c r="BE4" s="1"/>
      <c r="BF4" s="1"/>
      <c r="BG4" s="1"/>
      <c r="BH4" s="1"/>
      <c r="BI4" s="1"/>
      <c r="BJ4" s="1"/>
    </row>
    <row r="5" spans="1:62" x14ac:dyDescent="0.3">
      <c r="A5" s="33" t="s">
        <v>33</v>
      </c>
      <c r="B5" s="31">
        <v>12441</v>
      </c>
      <c r="C5" s="1" t="s">
        <v>27</v>
      </c>
      <c r="D5" s="1" t="s">
        <v>34</v>
      </c>
      <c r="E5" s="1" t="s">
        <v>35</v>
      </c>
      <c r="F5" s="1" t="s">
        <v>36</v>
      </c>
      <c r="G5" s="1" t="s">
        <v>37</v>
      </c>
      <c r="H5" s="1">
        <v>2</v>
      </c>
      <c r="I5" s="1" t="s">
        <v>38</v>
      </c>
      <c r="J5" s="4">
        <v>13223</v>
      </c>
      <c r="K5" s="4">
        <v>3799</v>
      </c>
      <c r="L5" s="4">
        <v>2017</v>
      </c>
      <c r="AA5" s="12" t="str">
        <f>_xlfn.XLOOKUP(HsgLista[[#This Row],[Lakó-népesség]],hsgméret[limit],hsgméret[név],,-1)</f>
        <v>kicsi</v>
      </c>
      <c r="AB5" s="12" t="str">
        <f>IFERROR(_xlfn.XLOOKUP(HsgLista[[#This Row],[Vármegye]],Régiók[Vármegye],Régiók[Régió]),"")</f>
        <v>Észak-Alföld</v>
      </c>
      <c r="AC5" s="12" t="str">
        <f>IFERROR(_xlfn.XLOOKUP(HsgLista[[#This Row],[Vármegye]],Régiók[Vármegye],Régiók[NUTS2]),"")</f>
        <v>HU32</v>
      </c>
      <c r="AD5" s="12" t="str" cm="1">
        <f t="array" ref="AD5">_xlfn.XLOOKUP(HsgLista[[#This Row],[Helység jogállása]],_xlfn.ANCHORARRAY($AG$12),$AH$12:$AH$18)</f>
        <v>2 város</v>
      </c>
      <c r="AE5" s="4">
        <f>HsgLista[[#This Row],[Lakó-népesség]]*HsgLista[[#This Row],[Lakó-népesség]]</f>
        <v>14432401</v>
      </c>
      <c r="AF5" s="1"/>
      <c r="AG5" s="4">
        <v>50000</v>
      </c>
      <c r="AH5" s="29" t="s">
        <v>3772</v>
      </c>
      <c r="AI5" s="6">
        <f>COUNTIFS(HsgLista[Típus],hsgméret[[#This Row],[név]],HsgLista[Jogállás],"&lt;&gt;"&amp;$AH$18)</f>
        <v>17</v>
      </c>
      <c r="AJ5" s="4">
        <f>SUMIFS(HsgLista[Lakó-népesség],HsgLista[Típus],hsgméret[[#This Row],[név]],HsgLista[Jogállás],"&lt;&gt;"&amp;$AH$18)</f>
        <v>1661932</v>
      </c>
      <c r="AK5" s="4">
        <f ca="1">_xlfn.LET(_xlpm.limit2, OFFSET(hsgméret[[#This Row],[limit]],-1,0), IFERROR(_xlpm.limit2+0,hsgméret[[#This Row],[limit]]*100))</f>
        <v>1000000</v>
      </c>
      <c r="AL5" s="4"/>
      <c r="AM5" s="63" t="s">
        <v>3783</v>
      </c>
      <c r="AN5" s="64" t="str">
        <f>LEFT(Régiók[[#This Row],[NUTS3]],3)</f>
        <v>HU1</v>
      </c>
      <c r="AO5" s="65" t="s">
        <v>75</v>
      </c>
      <c r="AP5" s="66" t="str">
        <f>LEFT(Régiók[[#This Row],[NUTS3]],4)</f>
        <v>HU12</v>
      </c>
      <c r="AQ5" t="s">
        <v>75</v>
      </c>
      <c r="AR5" s="67" t="s">
        <v>3815</v>
      </c>
      <c r="AS5" s="4"/>
      <c r="AT5" s="4"/>
      <c r="AU5" s="4"/>
      <c r="BE5" s="1"/>
      <c r="BF5" s="1"/>
      <c r="BG5" s="1"/>
      <c r="BH5" s="1"/>
      <c r="BI5" s="1"/>
      <c r="BJ5" s="1"/>
    </row>
    <row r="6" spans="1:62" x14ac:dyDescent="0.3">
      <c r="A6" s="33" t="s">
        <v>39</v>
      </c>
      <c r="B6" s="31">
        <v>12548</v>
      </c>
      <c r="C6" s="1" t="s">
        <v>40</v>
      </c>
      <c r="D6" s="1" t="s">
        <v>41</v>
      </c>
      <c r="E6" s="1" t="s">
        <v>42</v>
      </c>
      <c r="F6" s="1" t="s">
        <v>43</v>
      </c>
      <c r="G6" s="1" t="s">
        <v>44</v>
      </c>
      <c r="H6" s="1">
        <v>5</v>
      </c>
      <c r="I6" s="1" t="s">
        <v>45</v>
      </c>
      <c r="J6" s="4">
        <v>1609</v>
      </c>
      <c r="K6" s="4">
        <v>615</v>
      </c>
      <c r="L6" s="4">
        <v>284</v>
      </c>
      <c r="T6" s="1">
        <v>1</v>
      </c>
      <c r="AA6" s="12" t="str">
        <f>_xlfn.XLOOKUP(HsgLista[[#This Row],[Lakó-népesség]],hsgméret[limit],hsgméret[név],,-1)</f>
        <v>apró</v>
      </c>
      <c r="AB6" s="12" t="str">
        <f>IFERROR(_xlfn.XLOOKUP(HsgLista[[#This Row],[Vármegye]],Régiók[Vármegye],Régiók[Régió]),"")</f>
        <v>Dél-Dunántúl</v>
      </c>
      <c r="AC6" s="12" t="str">
        <f>IFERROR(_xlfn.XLOOKUP(HsgLista[[#This Row],[Vármegye]],Régiók[Vármegye],Régiók[NUTS2]),"")</f>
        <v>HU23</v>
      </c>
      <c r="AD6" s="12" t="str" cm="1">
        <f t="array" ref="AD6">_xlfn.XLOOKUP(HsgLista[[#This Row],[Helység jogállása]],_xlfn.ANCHORARRAY($AG$12),$AH$12:$AH$18)</f>
        <v>1 község</v>
      </c>
      <c r="AE6" s="4">
        <f>HsgLista[[#This Row],[Lakó-népesség]]*HsgLista[[#This Row],[Lakó-népesség]]</f>
        <v>378225</v>
      </c>
      <c r="AF6" s="1"/>
      <c r="AG6" s="4">
        <v>10000</v>
      </c>
      <c r="AH6" s="29" t="s">
        <v>3771</v>
      </c>
      <c r="AI6" s="6">
        <f>COUNTIFS(HsgLista[Típus],hsgméret[[#This Row],[név]],HsgLista[Jogállás],"&lt;&gt;"&amp;$AH$18)</f>
        <v>122</v>
      </c>
      <c r="AJ6" s="4">
        <f>SUMIFS(HsgLista[Lakó-népesség],HsgLista[Típus],hsgméret[[#This Row],[név]],HsgLista[Jogállás],"&lt;&gt;"&amp;$AH$18)</f>
        <v>2317599</v>
      </c>
      <c r="AK6" s="4">
        <f ca="1">_xlfn.LET(_xlpm.limit2, OFFSET(hsgméret[[#This Row],[limit]],-1,0), IFERROR(_xlpm.limit2+0,hsgméret[[#This Row],[limit]]*100))</f>
        <v>50000</v>
      </c>
      <c r="AL6" s="4"/>
      <c r="AM6" s="68" t="s">
        <v>3790</v>
      </c>
      <c r="AN6" s="69" t="str">
        <f>LEFT(Régiók[[#This Row],[NUTS3]],3)</f>
        <v>HU2</v>
      </c>
      <c r="AO6" s="70" t="s">
        <v>3784</v>
      </c>
      <c r="AP6" s="71" t="str">
        <f>LEFT(Régiók[[#This Row],[NUTS3]],4)</f>
        <v>HU21</v>
      </c>
      <c r="AQ6" t="s">
        <v>28</v>
      </c>
      <c r="AR6" s="67" t="s">
        <v>3816</v>
      </c>
      <c r="AS6" s="4"/>
      <c r="AT6" s="4"/>
      <c r="AU6" s="4"/>
      <c r="BE6" s="1"/>
      <c r="BF6" s="1"/>
      <c r="BG6" s="1"/>
      <c r="BH6" s="1"/>
      <c r="BI6" s="1"/>
      <c r="BJ6" s="1"/>
    </row>
    <row r="7" spans="1:62" x14ac:dyDescent="0.3">
      <c r="A7" s="33" t="s">
        <v>46</v>
      </c>
      <c r="B7" s="31">
        <v>24554</v>
      </c>
      <c r="C7" s="1" t="s">
        <v>40</v>
      </c>
      <c r="D7" s="1" t="s">
        <v>47</v>
      </c>
      <c r="E7" s="1" t="s">
        <v>48</v>
      </c>
      <c r="F7" s="1" t="s">
        <v>49</v>
      </c>
      <c r="G7" s="1" t="s">
        <v>50</v>
      </c>
      <c r="H7" s="1">
        <v>1</v>
      </c>
      <c r="I7" s="1" t="s">
        <v>32</v>
      </c>
      <c r="J7" s="4">
        <v>2082</v>
      </c>
      <c r="K7" s="4">
        <v>2470</v>
      </c>
      <c r="L7" s="4">
        <v>1176</v>
      </c>
      <c r="AA7" s="12" t="str">
        <f>_xlfn.XLOOKUP(HsgLista[[#This Row],[Lakó-népesség]],hsgméret[limit],hsgméret[név],,-1)</f>
        <v>kicsi</v>
      </c>
      <c r="AB7" s="12" t="str">
        <f>IFERROR(_xlfn.XLOOKUP(HsgLista[[#This Row],[Vármegye]],Régiók[Vármegye],Régiók[Régió]),"")</f>
        <v>Észak-Magyarország</v>
      </c>
      <c r="AC7" s="12" t="str">
        <f>IFERROR(_xlfn.XLOOKUP(HsgLista[[#This Row],[Vármegye]],Régiók[Vármegye],Régiók[NUTS2]),"")</f>
        <v>HU31</v>
      </c>
      <c r="AD7" s="12" t="str" cm="1">
        <f t="array" ref="AD7">_xlfn.XLOOKUP(HsgLista[[#This Row],[Helység jogállása]],_xlfn.ANCHORARRAY($AG$12),$AH$12:$AH$18)</f>
        <v>1 község</v>
      </c>
      <c r="AE7" s="4">
        <f>HsgLista[[#This Row],[Lakó-népesség]]*HsgLista[[#This Row],[Lakó-népesség]]</f>
        <v>6100900</v>
      </c>
      <c r="AF7" s="1"/>
      <c r="AG7" s="4">
        <v>2000</v>
      </c>
      <c r="AH7" s="29" t="s">
        <v>3770</v>
      </c>
      <c r="AI7" s="6">
        <f>COUNTIFS(HsgLista[Típus],hsgméret[[#This Row],[név]],HsgLista[Jogállás],"&lt;&gt;"&amp;$AH$18)</f>
        <v>593</v>
      </c>
      <c r="AJ7" s="4">
        <f>SUMIFS(HsgLista[Lakó-népesség],HsgLista[Típus],hsgméret[[#This Row],[név]],HsgLista[Jogállás],"&lt;&gt;"&amp;$AH$18)</f>
        <v>2294240</v>
      </c>
      <c r="AK7" s="4">
        <f ca="1">_xlfn.LET(_xlpm.limit2, OFFSET(hsgméret[[#This Row],[limit]],-1,0), IFERROR(_xlpm.limit2+0,hsgméret[[#This Row],[limit]]*100))</f>
        <v>10000</v>
      </c>
      <c r="AL7" s="4"/>
      <c r="AM7" s="68" t="s">
        <v>3790</v>
      </c>
      <c r="AN7" s="69" t="str">
        <f>LEFT(Régiók[[#This Row],[NUTS3]],3)</f>
        <v>HU2</v>
      </c>
      <c r="AO7" s="70" t="s">
        <v>3784</v>
      </c>
      <c r="AP7" s="71" t="str">
        <f>LEFT(Régiók[[#This Row],[NUTS3]],4)</f>
        <v>HU21</v>
      </c>
      <c r="AQ7" t="s">
        <v>86</v>
      </c>
      <c r="AR7" s="67" t="s">
        <v>3817</v>
      </c>
      <c r="AS7" s="4"/>
      <c r="AT7" s="4"/>
      <c r="AU7" s="4"/>
      <c r="BE7" s="1"/>
      <c r="BF7" s="1"/>
      <c r="BG7" s="1"/>
      <c r="BH7" s="1"/>
      <c r="BI7" s="1"/>
      <c r="BJ7" s="1"/>
    </row>
    <row r="8" spans="1:62" x14ac:dyDescent="0.3">
      <c r="A8" s="33" t="s">
        <v>51</v>
      </c>
      <c r="B8" s="31">
        <v>15662</v>
      </c>
      <c r="C8" s="1" t="s">
        <v>40</v>
      </c>
      <c r="D8" s="1" t="s">
        <v>52</v>
      </c>
      <c r="E8" s="1" t="s">
        <v>53</v>
      </c>
      <c r="F8" s="1" t="s">
        <v>54</v>
      </c>
      <c r="G8" s="1" t="s">
        <v>55</v>
      </c>
      <c r="H8" s="1">
        <v>5</v>
      </c>
      <c r="I8" s="1" t="s">
        <v>56</v>
      </c>
      <c r="J8" s="4">
        <v>848</v>
      </c>
      <c r="K8" s="4">
        <v>67</v>
      </c>
      <c r="L8" s="4">
        <v>54</v>
      </c>
      <c r="AA8" s="12" t="str">
        <f>_xlfn.XLOOKUP(HsgLista[[#This Row],[Lakó-népesség]],hsgméret[limit],hsgméret[név],,-1)</f>
        <v>mikro</v>
      </c>
      <c r="AB8" s="12" t="str">
        <f>IFERROR(_xlfn.XLOOKUP(HsgLista[[#This Row],[Vármegye]],Régiók[Vármegye],Régiók[Régió]),"")</f>
        <v>Észak-Magyarország</v>
      </c>
      <c r="AC8" s="12" t="str">
        <f>IFERROR(_xlfn.XLOOKUP(HsgLista[[#This Row],[Vármegye]],Régiók[Vármegye],Régiók[NUTS2]),"")</f>
        <v>HU31</v>
      </c>
      <c r="AD8" s="12" t="str" cm="1">
        <f t="array" ref="AD8">_xlfn.XLOOKUP(HsgLista[[#This Row],[Helység jogállása]],_xlfn.ANCHORARRAY($AG$12),$AH$12:$AH$18)</f>
        <v>1 község</v>
      </c>
      <c r="AE8" s="4">
        <f>HsgLista[[#This Row],[Lakó-népesség]]*HsgLista[[#This Row],[Lakó-népesség]]</f>
        <v>4489</v>
      </c>
      <c r="AF8" s="1"/>
      <c r="AG8" s="4">
        <v>500</v>
      </c>
      <c r="AH8" s="29" t="s">
        <v>3773</v>
      </c>
      <c r="AI8" s="6">
        <f>COUNTIFS(HsgLista[Típus],hsgméret[[#This Row],[név]],HsgLista[Jogállás],"&lt;&gt;"&amp;$AH$18)</f>
        <v>1260</v>
      </c>
      <c r="AJ8" s="4">
        <f>SUMIFS(HsgLista[Lakó-népesség],HsgLista[Típus],hsgméret[[#This Row],[név]],HsgLista[Jogállás],"&lt;&gt;"&amp;$AH$18)</f>
        <v>1326690</v>
      </c>
      <c r="AK8" s="4">
        <f ca="1">_xlfn.LET(_xlpm.limit2, OFFSET(hsgméret[[#This Row],[limit]],-1,0), IFERROR(_xlpm.limit2+0,hsgméret[[#This Row],[limit]]*100))</f>
        <v>2000</v>
      </c>
      <c r="AL8" s="4"/>
      <c r="AM8" s="68" t="s">
        <v>3790</v>
      </c>
      <c r="AN8" s="69" t="str">
        <f>LEFT(Régiók[[#This Row],[NUTS3]],3)</f>
        <v>HU2</v>
      </c>
      <c r="AO8" s="70" t="s">
        <v>3784</v>
      </c>
      <c r="AP8" s="71" t="str">
        <f>LEFT(Régiók[[#This Row],[NUTS3]],4)</f>
        <v>HU21</v>
      </c>
      <c r="AQ8" t="s">
        <v>80</v>
      </c>
      <c r="AR8" s="67" t="s">
        <v>3818</v>
      </c>
      <c r="AS8" s="4"/>
      <c r="AT8" s="4"/>
      <c r="AU8" s="4"/>
      <c r="BE8" s="1"/>
      <c r="BF8" s="1"/>
      <c r="BG8" s="1"/>
      <c r="BH8" s="1"/>
      <c r="BI8" s="1"/>
      <c r="BJ8" s="1"/>
    </row>
    <row r="9" spans="1:62" x14ac:dyDescent="0.3">
      <c r="A9" s="33" t="s">
        <v>56</v>
      </c>
      <c r="B9" s="31">
        <v>26718</v>
      </c>
      <c r="C9" s="1" t="s">
        <v>40</v>
      </c>
      <c r="D9" s="1" t="s">
        <v>52</v>
      </c>
      <c r="E9" s="1" t="s">
        <v>53</v>
      </c>
      <c r="F9" s="1" t="s">
        <v>54</v>
      </c>
      <c r="G9" s="1" t="s">
        <v>55</v>
      </c>
      <c r="H9" s="1">
        <v>2</v>
      </c>
      <c r="I9" s="1" t="s">
        <v>38</v>
      </c>
      <c r="J9" s="4">
        <v>1727</v>
      </c>
      <c r="K9" s="4">
        <v>556</v>
      </c>
      <c r="L9" s="4">
        <v>278</v>
      </c>
      <c r="T9" s="1">
        <v>1</v>
      </c>
      <c r="Z9" s="1">
        <v>1</v>
      </c>
      <c r="AA9" s="12" t="str">
        <f>_xlfn.XLOOKUP(HsgLista[[#This Row],[Lakó-népesség]],hsgméret[limit],hsgméret[név],,-1)</f>
        <v>apró</v>
      </c>
      <c r="AB9" s="12" t="str">
        <f>IFERROR(_xlfn.XLOOKUP(HsgLista[[#This Row],[Vármegye]],Régiók[Vármegye],Régiók[Régió]),"")</f>
        <v>Észak-Magyarország</v>
      </c>
      <c r="AC9" s="12" t="str">
        <f>IFERROR(_xlfn.XLOOKUP(HsgLista[[#This Row],[Vármegye]],Régiók[Vármegye],Régiók[NUTS2]),"")</f>
        <v>HU31</v>
      </c>
      <c r="AD9" s="12" t="str" cm="1">
        <f t="array" ref="AD9">_xlfn.XLOOKUP(HsgLista[[#This Row],[Helység jogállása]],_xlfn.ANCHORARRAY($AG$12),$AH$12:$AH$18)</f>
        <v>1 község</v>
      </c>
      <c r="AE9" s="4">
        <f>HsgLista[[#This Row],[Lakó-népesség]]*HsgLista[[#This Row],[Lakó-népesség]]</f>
        <v>309136</v>
      </c>
      <c r="AF9" s="1"/>
      <c r="AG9" s="4">
        <v>0</v>
      </c>
      <c r="AH9" s="29" t="s">
        <v>3774</v>
      </c>
      <c r="AI9" s="6">
        <f>COUNTIFS(HsgLista[Típus],hsgméret[[#This Row],[név]],HsgLista[Jogállás],"&lt;&gt;"&amp;$AH$18)</f>
        <v>1162</v>
      </c>
      <c r="AJ9" s="4">
        <f>SUMIFS(HsgLista[Lakó-népesség],HsgLista[Típus],hsgméret[[#This Row],[név]],HsgLista[Jogállás],"&lt;&gt;"&amp;$AH$18)</f>
        <v>297944</v>
      </c>
      <c r="AK9" s="4">
        <f ca="1">_xlfn.LET(_xlpm.limit2, OFFSET(hsgméret[[#This Row],[limit]],-1,0), IFERROR(_xlpm.limit2+0,hsgméret[[#This Row],[limit]]*100))</f>
        <v>500</v>
      </c>
      <c r="AL9" s="4"/>
      <c r="AM9" s="68" t="s">
        <v>3790</v>
      </c>
      <c r="AN9" s="69" t="str">
        <f>LEFT(Régiók[[#This Row],[NUTS3]],3)</f>
        <v>HU2</v>
      </c>
      <c r="AO9" s="65" t="s">
        <v>3785</v>
      </c>
      <c r="AP9" s="66" t="str">
        <f>LEFT(Régiók[[#This Row],[NUTS3]],4)</f>
        <v>HU22</v>
      </c>
      <c r="AQ9" t="s">
        <v>66</v>
      </c>
      <c r="AR9" s="67" t="s">
        <v>3819</v>
      </c>
      <c r="AS9" s="4"/>
      <c r="AT9" s="4"/>
      <c r="AU9" s="4"/>
      <c r="BE9" s="1"/>
      <c r="BF9" s="1"/>
      <c r="BG9" s="1"/>
      <c r="BH9" s="1"/>
      <c r="BI9" s="1"/>
      <c r="BJ9" s="1"/>
    </row>
    <row r="10" spans="1:62" x14ac:dyDescent="0.3">
      <c r="A10" s="33" t="s">
        <v>57</v>
      </c>
      <c r="B10" s="32">
        <v>2820</v>
      </c>
      <c r="C10" s="1" t="s">
        <v>40</v>
      </c>
      <c r="D10" s="1" t="s">
        <v>52</v>
      </c>
      <c r="E10" s="1" t="s">
        <v>58</v>
      </c>
      <c r="F10" s="1" t="s">
        <v>59</v>
      </c>
      <c r="G10" s="1" t="s">
        <v>60</v>
      </c>
      <c r="H10" s="1">
        <v>5</v>
      </c>
      <c r="I10" s="1" t="s">
        <v>61</v>
      </c>
      <c r="J10" s="4">
        <v>706</v>
      </c>
      <c r="K10" s="4">
        <v>76</v>
      </c>
      <c r="L10" s="4">
        <v>75</v>
      </c>
      <c r="AA10" s="12" t="str">
        <f>_xlfn.XLOOKUP(HsgLista[[#This Row],[Lakó-népesség]],hsgméret[limit],hsgméret[név],,-1)</f>
        <v>mikro</v>
      </c>
      <c r="AB10" s="12" t="str">
        <f>IFERROR(_xlfn.XLOOKUP(HsgLista[[#This Row],[Vármegye]],Régiók[Vármegye],Régiók[Régió]),"")</f>
        <v>Észak-Magyarország</v>
      </c>
      <c r="AC10" s="12" t="str">
        <f>IFERROR(_xlfn.XLOOKUP(HsgLista[[#This Row],[Vármegye]],Régiók[Vármegye],Régiók[NUTS2]),"")</f>
        <v>HU31</v>
      </c>
      <c r="AD10" s="12" t="str" cm="1">
        <f t="array" ref="AD10">_xlfn.XLOOKUP(HsgLista[[#This Row],[Helység jogállása]],_xlfn.ANCHORARRAY($AG$12),$AH$12:$AH$18)</f>
        <v>1 község</v>
      </c>
      <c r="AE10" s="4">
        <f>HsgLista[[#This Row],[Lakó-népesség]]*HsgLista[[#This Row],[Lakó-népesség]]</f>
        <v>5776</v>
      </c>
      <c r="AF10" s="1"/>
      <c r="AG10" s="4"/>
      <c r="AJ10" s="8"/>
      <c r="AK10" s="4"/>
      <c r="AM10" s="68" t="s">
        <v>3790</v>
      </c>
      <c r="AN10" s="69" t="str">
        <f>LEFT(Régiók[[#This Row],[NUTS3]],3)</f>
        <v>HU2</v>
      </c>
      <c r="AO10" s="65" t="s">
        <v>3785</v>
      </c>
      <c r="AP10" s="66" t="str">
        <f>LEFT(Régiók[[#This Row],[NUTS3]],4)</f>
        <v>HU22</v>
      </c>
      <c r="AQ10" t="s">
        <v>95</v>
      </c>
      <c r="AR10" s="67" t="s">
        <v>3820</v>
      </c>
      <c r="AS10" s="4"/>
      <c r="AT10" s="4"/>
      <c r="AU10" s="4"/>
      <c r="BG10" s="1"/>
      <c r="BH10" s="1"/>
      <c r="BI10" s="1"/>
      <c r="BJ10" s="1"/>
    </row>
    <row r="11" spans="1:62" x14ac:dyDescent="0.3">
      <c r="A11" s="33" t="s">
        <v>62</v>
      </c>
      <c r="B11" s="32">
        <v>3595</v>
      </c>
      <c r="C11" s="1" t="s">
        <v>27</v>
      </c>
      <c r="D11" s="1" t="s">
        <v>52</v>
      </c>
      <c r="E11" s="1" t="s">
        <v>53</v>
      </c>
      <c r="F11" s="1" t="s">
        <v>54</v>
      </c>
      <c r="G11" s="1" t="s">
        <v>55</v>
      </c>
      <c r="H11" s="1">
        <v>2</v>
      </c>
      <c r="I11" s="1" t="s">
        <v>38</v>
      </c>
      <c r="J11" s="4">
        <v>4739</v>
      </c>
      <c r="K11" s="4">
        <v>2697</v>
      </c>
      <c r="L11" s="4">
        <v>1162</v>
      </c>
      <c r="T11" s="1">
        <v>1</v>
      </c>
      <c r="Z11" s="1">
        <v>1</v>
      </c>
      <c r="AA11" s="12" t="str">
        <f>_xlfn.XLOOKUP(HsgLista[[#This Row],[Lakó-népesség]],hsgméret[limit],hsgméret[név],,-1)</f>
        <v>kicsi</v>
      </c>
      <c r="AB11" s="12" t="str">
        <f>IFERROR(_xlfn.XLOOKUP(HsgLista[[#This Row],[Vármegye]],Régiók[Vármegye],Régiók[Régió]),"")</f>
        <v>Észak-Magyarország</v>
      </c>
      <c r="AC11" s="12" t="str">
        <f>IFERROR(_xlfn.XLOOKUP(HsgLista[[#This Row],[Vármegye]],Régiók[Vármegye],Régiók[NUTS2]),"")</f>
        <v>HU31</v>
      </c>
      <c r="AD11" s="12" t="str" cm="1">
        <f t="array" ref="AD11">_xlfn.XLOOKUP(HsgLista[[#This Row],[Helység jogállása]],_xlfn.ANCHORARRAY($AG$12),$AH$12:$AH$18)</f>
        <v>2 város</v>
      </c>
      <c r="AE11" s="4">
        <f>HsgLista[[#This Row],[Lakó-népesség]]*HsgLista[[#This Row],[Lakó-népesség]]</f>
        <v>7273809</v>
      </c>
      <c r="AF11" s="1"/>
      <c r="AG11" s="27" t="s">
        <v>3806</v>
      </c>
      <c r="AH11" s="27"/>
      <c r="AJ11" s="8"/>
      <c r="AK11" s="4"/>
      <c r="AM11" s="68" t="s">
        <v>3790</v>
      </c>
      <c r="AN11" s="69" t="str">
        <f>LEFT(Régiók[[#This Row],[NUTS3]],3)</f>
        <v>HU2</v>
      </c>
      <c r="AO11" s="65" t="s">
        <v>3785</v>
      </c>
      <c r="AP11" s="66" t="str">
        <f>LEFT(Régiók[[#This Row],[NUTS3]],4)</f>
        <v>HU22</v>
      </c>
      <c r="AQ11" t="s">
        <v>202</v>
      </c>
      <c r="AR11" s="67" t="s">
        <v>3821</v>
      </c>
      <c r="AS11" s="4"/>
      <c r="AT11" s="4"/>
      <c r="AU11" s="4"/>
      <c r="BG11" s="1"/>
      <c r="BH11" s="1"/>
      <c r="BI11" s="1"/>
      <c r="BJ11" s="1"/>
    </row>
    <row r="12" spans="1:62" x14ac:dyDescent="0.3">
      <c r="A12" s="33" t="s">
        <v>63</v>
      </c>
      <c r="B12" s="31">
        <v>26338</v>
      </c>
      <c r="C12" s="1" t="s">
        <v>40</v>
      </c>
      <c r="D12" s="1" t="s">
        <v>52</v>
      </c>
      <c r="E12" s="1" t="s">
        <v>58</v>
      </c>
      <c r="F12" s="1" t="s">
        <v>59</v>
      </c>
      <c r="G12" s="1" t="s">
        <v>60</v>
      </c>
      <c r="H12" s="1">
        <v>5</v>
      </c>
      <c r="I12" s="1" t="s">
        <v>61</v>
      </c>
      <c r="J12" s="4">
        <v>867</v>
      </c>
      <c r="K12" s="4">
        <v>227</v>
      </c>
      <c r="L12" s="4">
        <v>50</v>
      </c>
      <c r="T12" s="1">
        <v>1</v>
      </c>
      <c r="AA12" s="12" t="str">
        <f>_xlfn.XLOOKUP(HsgLista[[#This Row],[Lakó-népesség]],hsgméret[limit],hsgméret[név],,-1)</f>
        <v>mikro</v>
      </c>
      <c r="AB12" s="12" t="str">
        <f>IFERROR(_xlfn.XLOOKUP(HsgLista[[#This Row],[Vármegye]],Régiók[Vármegye],Régiók[Régió]),"")</f>
        <v>Észak-Magyarország</v>
      </c>
      <c r="AC12" s="12" t="str">
        <f>IFERROR(_xlfn.XLOOKUP(HsgLista[[#This Row],[Vármegye]],Régiók[Vármegye],Régiók[NUTS2]),"")</f>
        <v>HU31</v>
      </c>
      <c r="AD12" s="12" t="str" cm="1">
        <f t="array" ref="AD12">_xlfn.XLOOKUP(HsgLista[[#This Row],[Helység jogállása]],_xlfn.ANCHORARRAY($AG$12),$AH$12:$AH$18)</f>
        <v>1 község</v>
      </c>
      <c r="AE12" s="4">
        <f>HsgLista[[#This Row],[Lakó-népesség]]*HsgLista[[#This Row],[Lakó-népesség]]</f>
        <v>51529</v>
      </c>
      <c r="AF12" s="1"/>
      <c r="AG12" s="20" t="str" cm="1">
        <f t="array" ref="AG12:AG18">_xlfn.UNIQUE(HsgLista[Helység jogállása])</f>
        <v>város</v>
      </c>
      <c r="AH12" s="30" t="s">
        <v>3793</v>
      </c>
      <c r="AJ12" s="8"/>
      <c r="AM12" s="68" t="s">
        <v>3790</v>
      </c>
      <c r="AN12" s="69" t="str">
        <f>LEFT(Régiók[[#This Row],[NUTS3]],3)</f>
        <v>HU2</v>
      </c>
      <c r="AO12" s="70" t="s">
        <v>3781</v>
      </c>
      <c r="AP12" s="71" t="str">
        <f>LEFT(Régiók[[#This Row],[NUTS3]],4)</f>
        <v>HU23</v>
      </c>
      <c r="AQ12" t="s">
        <v>41</v>
      </c>
      <c r="AR12" s="67" t="s">
        <v>3822</v>
      </c>
      <c r="AS12" s="4"/>
      <c r="AT12" s="4"/>
      <c r="AU12" s="4"/>
      <c r="BG12" s="1"/>
      <c r="BH12" s="1"/>
      <c r="BI12" s="1"/>
      <c r="BJ12" s="1"/>
    </row>
    <row r="13" spans="1:62" x14ac:dyDescent="0.3">
      <c r="A13" s="33" t="s">
        <v>64</v>
      </c>
      <c r="B13" s="32">
        <v>2273</v>
      </c>
      <c r="C13" s="1" t="s">
        <v>40</v>
      </c>
      <c r="D13" s="1" t="s">
        <v>52</v>
      </c>
      <c r="E13" s="1" t="s">
        <v>53</v>
      </c>
      <c r="F13" s="1" t="s">
        <v>54</v>
      </c>
      <c r="G13" s="1" t="s">
        <v>55</v>
      </c>
      <c r="H13" s="1">
        <v>5</v>
      </c>
      <c r="I13" s="1" t="s">
        <v>55</v>
      </c>
      <c r="J13" s="4">
        <v>735</v>
      </c>
      <c r="K13" s="4">
        <v>253</v>
      </c>
      <c r="L13" s="4">
        <v>139</v>
      </c>
      <c r="AA13" s="12" t="str">
        <f>_xlfn.XLOOKUP(HsgLista[[#This Row],[Lakó-népesség]],hsgméret[limit],hsgméret[név],,-1)</f>
        <v>mikro</v>
      </c>
      <c r="AB13" s="12" t="str">
        <f>IFERROR(_xlfn.XLOOKUP(HsgLista[[#This Row],[Vármegye]],Régiók[Vármegye],Régiók[Régió]),"")</f>
        <v>Észak-Magyarország</v>
      </c>
      <c r="AC13" s="12" t="str">
        <f>IFERROR(_xlfn.XLOOKUP(HsgLista[[#This Row],[Vármegye]],Régiók[Vármegye],Régiók[NUTS2]),"")</f>
        <v>HU31</v>
      </c>
      <c r="AD13" s="12" t="str" cm="1">
        <f t="array" ref="AD13">_xlfn.XLOOKUP(HsgLista[[#This Row],[Helység jogállása]],_xlfn.ANCHORARRAY($AG$12),$AH$12:$AH$18)</f>
        <v>1 község</v>
      </c>
      <c r="AE13" s="4">
        <f>HsgLista[[#This Row],[Lakó-népesség]]*HsgLista[[#This Row],[Lakó-népesség]]</f>
        <v>64009</v>
      </c>
      <c r="AF13" s="1"/>
      <c r="AG13" s="20" t="str">
        <v>község</v>
      </c>
      <c r="AH13" s="30" t="s">
        <v>3776</v>
      </c>
      <c r="AJ13" s="8"/>
      <c r="AM13" s="68" t="s">
        <v>3790</v>
      </c>
      <c r="AN13" s="69" t="str">
        <f>LEFT(Régiók[[#This Row],[NUTS3]],3)</f>
        <v>HU2</v>
      </c>
      <c r="AO13" s="70" t="s">
        <v>3781</v>
      </c>
      <c r="AP13" s="71" t="str">
        <f>LEFT(Régiók[[#This Row],[NUTS3]],4)</f>
        <v>HU23</v>
      </c>
      <c r="AQ13" t="s">
        <v>112</v>
      </c>
      <c r="AR13" s="67" t="s">
        <v>3823</v>
      </c>
      <c r="AS13" s="4"/>
      <c r="AT13" s="4"/>
      <c r="AU13" s="4"/>
      <c r="BG13" s="1"/>
      <c r="BH13" s="1"/>
      <c r="BI13" s="1"/>
      <c r="BJ13" s="1"/>
    </row>
    <row r="14" spans="1:62" x14ac:dyDescent="0.3">
      <c r="A14" s="33" t="s">
        <v>65</v>
      </c>
      <c r="B14" s="31">
        <v>11882</v>
      </c>
      <c r="C14" s="1" t="s">
        <v>40</v>
      </c>
      <c r="D14" s="1" t="s">
        <v>66</v>
      </c>
      <c r="E14" s="1" t="s">
        <v>67</v>
      </c>
      <c r="F14" s="1" t="s">
        <v>68</v>
      </c>
      <c r="G14" s="1" t="s">
        <v>69</v>
      </c>
      <c r="H14" s="1">
        <v>2</v>
      </c>
      <c r="I14" s="1" t="s">
        <v>38</v>
      </c>
      <c r="J14" s="4">
        <v>1902</v>
      </c>
      <c r="K14" s="4">
        <v>3217</v>
      </c>
      <c r="L14" s="4">
        <v>1222</v>
      </c>
      <c r="AA14" s="12" t="str">
        <f>_xlfn.XLOOKUP(HsgLista[[#This Row],[Lakó-népesség]],hsgméret[limit],hsgméret[név],,-1)</f>
        <v>kicsi</v>
      </c>
      <c r="AB14" s="12" t="str">
        <f>IFERROR(_xlfn.XLOOKUP(HsgLista[[#This Row],[Vármegye]],Régiók[Vármegye],Régiók[Régió]),"")</f>
        <v>Nyugat-Dunántúl</v>
      </c>
      <c r="AC14" s="12" t="str">
        <f>IFERROR(_xlfn.XLOOKUP(HsgLista[[#This Row],[Vármegye]],Régiók[Vármegye],Régiók[NUTS2]),"")</f>
        <v>HU22</v>
      </c>
      <c r="AD14" s="12" t="str" cm="1">
        <f t="array" ref="AD14">_xlfn.XLOOKUP(HsgLista[[#This Row],[Helység jogállása]],_xlfn.ANCHORARRAY($AG$12),$AH$12:$AH$18)</f>
        <v>1 község</v>
      </c>
      <c r="AE14" s="4">
        <f>HsgLista[[#This Row],[Lakó-népesség]]*HsgLista[[#This Row],[Lakó-népesség]]</f>
        <v>10349089</v>
      </c>
      <c r="AF14" s="1"/>
      <c r="AG14" s="20" t="str">
        <v>nagyközség</v>
      </c>
      <c r="AH14" s="30" t="s">
        <v>3776</v>
      </c>
      <c r="AJ14" s="8"/>
      <c r="AM14" s="68" t="s">
        <v>3790</v>
      </c>
      <c r="AN14" s="69" t="str">
        <f>LEFT(Régiók[[#This Row],[NUTS3]],3)</f>
        <v>HU2</v>
      </c>
      <c r="AO14" s="70" t="s">
        <v>3781</v>
      </c>
      <c r="AP14" s="71" t="str">
        <f>LEFT(Régiók[[#This Row],[NUTS3]],4)</f>
        <v>HU23</v>
      </c>
      <c r="AQ14" t="s">
        <v>251</v>
      </c>
      <c r="AR14" s="67" t="s">
        <v>3824</v>
      </c>
      <c r="AS14" s="4"/>
      <c r="AT14" s="4"/>
      <c r="AU14" s="4"/>
      <c r="BG14" s="1"/>
      <c r="BH14" s="1"/>
      <c r="BI14" s="1"/>
      <c r="BJ14" s="1"/>
    </row>
    <row r="15" spans="1:62" x14ac:dyDescent="0.3">
      <c r="A15" s="33" t="s">
        <v>70</v>
      </c>
      <c r="B15" s="31">
        <v>10357</v>
      </c>
      <c r="C15" s="1" t="s">
        <v>40</v>
      </c>
      <c r="D15" s="1" t="s">
        <v>52</v>
      </c>
      <c r="E15" s="1" t="s">
        <v>71</v>
      </c>
      <c r="F15" s="1" t="s">
        <v>72</v>
      </c>
      <c r="G15" s="1" t="s">
        <v>73</v>
      </c>
      <c r="H15" s="1">
        <v>5</v>
      </c>
      <c r="I15" s="1" t="s">
        <v>73</v>
      </c>
      <c r="J15" s="4">
        <v>3116</v>
      </c>
      <c r="K15" s="4">
        <v>147</v>
      </c>
      <c r="L15" s="4">
        <v>128</v>
      </c>
      <c r="T15" s="1">
        <v>1</v>
      </c>
      <c r="V15" s="1">
        <v>1</v>
      </c>
      <c r="AA15" s="12" t="str">
        <f>_xlfn.XLOOKUP(HsgLista[[#This Row],[Lakó-népesség]],hsgméret[limit],hsgméret[név],,-1)</f>
        <v>mikro</v>
      </c>
      <c r="AB15" s="12" t="str">
        <f>IFERROR(_xlfn.XLOOKUP(HsgLista[[#This Row],[Vármegye]],Régiók[Vármegye],Régiók[Régió]),"")</f>
        <v>Észak-Magyarország</v>
      </c>
      <c r="AC15" s="12" t="str">
        <f>IFERROR(_xlfn.XLOOKUP(HsgLista[[#This Row],[Vármegye]],Régiók[Vármegye],Régiók[NUTS2]),"")</f>
        <v>HU31</v>
      </c>
      <c r="AD15" s="12" t="str" cm="1">
        <f t="array" ref="AD15">_xlfn.XLOOKUP(HsgLista[[#This Row],[Helység jogállása]],_xlfn.ANCHORARRAY($AG$12),$AH$12:$AH$18)</f>
        <v>1 község</v>
      </c>
      <c r="AE15" s="4">
        <f>HsgLista[[#This Row],[Lakó-népesség]]*HsgLista[[#This Row],[Lakó-népesség]]</f>
        <v>21609</v>
      </c>
      <c r="AF15" s="1"/>
      <c r="AG15" s="20" t="str">
        <v>megyei jogú város</v>
      </c>
      <c r="AH15" s="30" t="s">
        <v>3794</v>
      </c>
      <c r="AJ15" s="8"/>
      <c r="AM15" s="63" t="s">
        <v>3791</v>
      </c>
      <c r="AN15" s="64" t="str">
        <f>LEFT(Régiók[[#This Row],[NUTS3]],3)</f>
        <v>HU3</v>
      </c>
      <c r="AO15" s="65" t="s">
        <v>3782</v>
      </c>
      <c r="AP15" s="66" t="str">
        <f>LEFT(Régiók[[#This Row],[NUTS3]],4)</f>
        <v>HU31</v>
      </c>
      <c r="AQ15" t="s">
        <v>52</v>
      </c>
      <c r="AR15" s="67" t="s">
        <v>3825</v>
      </c>
      <c r="AS15" s="4"/>
      <c r="AT15" s="4"/>
      <c r="AU15" s="4"/>
      <c r="BG15" s="1"/>
      <c r="BH15" s="1"/>
      <c r="BI15" s="1"/>
      <c r="BJ15" s="1"/>
    </row>
    <row r="16" spans="1:62" x14ac:dyDescent="0.3">
      <c r="A16" s="33" t="s">
        <v>74</v>
      </c>
      <c r="B16" s="31">
        <v>27872</v>
      </c>
      <c r="C16" s="1" t="s">
        <v>27</v>
      </c>
      <c r="D16" s="1" t="s">
        <v>75</v>
      </c>
      <c r="E16" s="1" t="s">
        <v>76</v>
      </c>
      <c r="F16" s="1" t="s">
        <v>77</v>
      </c>
      <c r="G16" s="1" t="s">
        <v>78</v>
      </c>
      <c r="H16" s="1">
        <v>1</v>
      </c>
      <c r="I16" s="1" t="s">
        <v>32</v>
      </c>
      <c r="J16" s="4">
        <v>12797</v>
      </c>
      <c r="K16" s="4">
        <v>14624</v>
      </c>
      <c r="L16" s="4">
        <v>5959</v>
      </c>
      <c r="T16" s="1">
        <v>1</v>
      </c>
      <c r="AA16" s="12" t="str">
        <f>_xlfn.XLOOKUP(HsgLista[[#This Row],[Lakó-népesség]],hsgméret[limit],hsgméret[név],,-1)</f>
        <v>közép</v>
      </c>
      <c r="AB16" s="12" t="str">
        <f>IFERROR(_xlfn.XLOOKUP(HsgLista[[#This Row],[Vármegye]],Régiók[Vármegye],Régiók[Régió]),"")</f>
        <v>Pest</v>
      </c>
      <c r="AC16" s="12" t="str">
        <f>IFERROR(_xlfn.XLOOKUP(HsgLista[[#This Row],[Vármegye]],Régiók[Vármegye],Régiók[NUTS2]),"")</f>
        <v>HU12</v>
      </c>
      <c r="AD16" s="12" t="str" cm="1">
        <f t="array" ref="AD16">_xlfn.XLOOKUP(HsgLista[[#This Row],[Helység jogállása]],_xlfn.ANCHORARRAY($AG$12),$AH$12:$AH$18)</f>
        <v>2 város</v>
      </c>
      <c r="AE16" s="4">
        <f>HsgLista[[#This Row],[Lakó-népesség]]*HsgLista[[#This Row],[Lakó-népesség]]</f>
        <v>213861376</v>
      </c>
      <c r="AF16" s="1"/>
      <c r="AG16" s="20" t="str">
        <v>megyeszékhely, megyei jogú város</v>
      </c>
      <c r="AH16" s="30" t="s">
        <v>3794</v>
      </c>
      <c r="AJ16" s="8"/>
      <c r="AM16" s="63" t="s">
        <v>3791</v>
      </c>
      <c r="AN16" s="64" t="str">
        <f>LEFT(Régiók[[#This Row],[NUTS3]],3)</f>
        <v>HU3</v>
      </c>
      <c r="AO16" s="65" t="s">
        <v>3782</v>
      </c>
      <c r="AP16" s="66" t="str">
        <f>LEFT(Régiók[[#This Row],[NUTS3]],4)</f>
        <v>HU31</v>
      </c>
      <c r="AQ16" t="s">
        <v>47</v>
      </c>
      <c r="AR16" s="67" t="s">
        <v>3826</v>
      </c>
      <c r="AS16" s="4"/>
      <c r="AT16" s="4"/>
      <c r="AU16" s="4"/>
      <c r="BG16" s="1"/>
      <c r="BH16" s="1"/>
      <c r="BI16" s="1"/>
      <c r="BJ16" s="1"/>
    </row>
    <row r="17" spans="1:62" x14ac:dyDescent="0.3">
      <c r="A17" s="33" t="s">
        <v>79</v>
      </c>
      <c r="B17" s="32">
        <v>4561</v>
      </c>
      <c r="C17" s="1" t="s">
        <v>40</v>
      </c>
      <c r="D17" s="1" t="s">
        <v>80</v>
      </c>
      <c r="E17" s="1" t="s">
        <v>81</v>
      </c>
      <c r="F17" s="1" t="s">
        <v>82</v>
      </c>
      <c r="G17" s="1" t="s">
        <v>83</v>
      </c>
      <c r="H17" s="1">
        <v>5</v>
      </c>
      <c r="I17" s="1" t="s">
        <v>84</v>
      </c>
      <c r="J17" s="4">
        <v>1488</v>
      </c>
      <c r="K17" s="4">
        <v>582</v>
      </c>
      <c r="L17" s="4">
        <v>392</v>
      </c>
      <c r="AA17" s="12" t="str">
        <f>_xlfn.XLOOKUP(HsgLista[[#This Row],[Lakó-népesség]],hsgméret[limit],hsgméret[név],,-1)</f>
        <v>apró</v>
      </c>
      <c r="AB17" s="12" t="str">
        <f>IFERROR(_xlfn.XLOOKUP(HsgLista[[#This Row],[Vármegye]],Régiók[Vármegye],Régiók[Régió]),"")</f>
        <v>Közép-Dunántúl</v>
      </c>
      <c r="AC17" s="12" t="str">
        <f>IFERROR(_xlfn.XLOOKUP(HsgLista[[#This Row],[Vármegye]],Régiók[Vármegye],Régiók[NUTS2]),"")</f>
        <v>HU21</v>
      </c>
      <c r="AD17" s="12" t="str" cm="1">
        <f t="array" ref="AD17">_xlfn.XLOOKUP(HsgLista[[#This Row],[Helység jogállása]],_xlfn.ANCHORARRAY($AG$12),$AH$12:$AH$18)</f>
        <v>1 község</v>
      </c>
      <c r="AE17" s="4">
        <f>HsgLista[[#This Row],[Lakó-népesség]]*HsgLista[[#This Row],[Lakó-népesség]]</f>
        <v>338724</v>
      </c>
      <c r="AF17" s="1"/>
      <c r="AG17" s="20" t="str">
        <v xml:space="preserve">főváros </v>
      </c>
      <c r="AH17" s="30" t="s">
        <v>3777</v>
      </c>
      <c r="AJ17" s="8"/>
      <c r="AK17" s="4"/>
      <c r="AM17" s="63" t="s">
        <v>3791</v>
      </c>
      <c r="AN17" s="64" t="str">
        <f>LEFT(Régiók[[#This Row],[NUTS3]],3)</f>
        <v>HU3</v>
      </c>
      <c r="AO17" s="65" t="s">
        <v>3782</v>
      </c>
      <c r="AP17" s="66" t="str">
        <f>LEFT(Régiók[[#This Row],[NUTS3]],4)</f>
        <v>HU31</v>
      </c>
      <c r="AQ17" t="s">
        <v>272</v>
      </c>
      <c r="AR17" s="67" t="s">
        <v>3827</v>
      </c>
      <c r="AS17" s="4"/>
      <c r="AT17" s="4"/>
      <c r="AU17" s="4"/>
      <c r="BG17" s="1"/>
      <c r="BH17" s="1"/>
      <c r="BI17" s="1"/>
      <c r="BJ17" s="1"/>
    </row>
    <row r="18" spans="1:62" x14ac:dyDescent="0.3">
      <c r="A18" s="33" t="s">
        <v>85</v>
      </c>
      <c r="B18" s="32">
        <v>4428</v>
      </c>
      <c r="C18" s="1" t="s">
        <v>27</v>
      </c>
      <c r="D18" s="1" t="s">
        <v>86</v>
      </c>
      <c r="E18" s="1" t="s">
        <v>87</v>
      </c>
      <c r="F18" s="1" t="s">
        <v>88</v>
      </c>
      <c r="G18" s="1" t="s">
        <v>89</v>
      </c>
      <c r="H18" s="1">
        <v>1</v>
      </c>
      <c r="I18" s="1" t="s">
        <v>32</v>
      </c>
      <c r="J18" s="4">
        <v>10385</v>
      </c>
      <c r="K18" s="4">
        <v>6974</v>
      </c>
      <c r="L18" s="4">
        <v>2790</v>
      </c>
      <c r="T18" s="1">
        <v>1</v>
      </c>
      <c r="AA18" s="12" t="str">
        <f>_xlfn.XLOOKUP(HsgLista[[#This Row],[Lakó-népesség]],hsgméret[limit],hsgméret[név],,-1)</f>
        <v>kicsi</v>
      </c>
      <c r="AB18" s="12" t="str">
        <f>IFERROR(_xlfn.XLOOKUP(HsgLista[[#This Row],[Vármegye]],Régiók[Vármegye],Régiók[Régió]),"")</f>
        <v>Közép-Dunántúl</v>
      </c>
      <c r="AC18" s="12" t="str">
        <f>IFERROR(_xlfn.XLOOKUP(HsgLista[[#This Row],[Vármegye]],Régiók[Vármegye],Régiók[NUTS2]),"")</f>
        <v>HU21</v>
      </c>
      <c r="AD18" s="12" t="str" cm="1">
        <f t="array" ref="AD18">_xlfn.XLOOKUP(HsgLista[[#This Row],[Helység jogállása]],_xlfn.ANCHORARRAY($AG$12),$AH$12:$AH$18)</f>
        <v>2 város</v>
      </c>
      <c r="AE18" s="4">
        <f>HsgLista[[#This Row],[Lakó-népesség]]*HsgLista[[#This Row],[Lakó-népesség]]</f>
        <v>48636676</v>
      </c>
      <c r="AF18" s="1"/>
      <c r="AG18" s="11" t="str">
        <v>fővárosi kerület</v>
      </c>
      <c r="AH18" s="11" t="s">
        <v>3778</v>
      </c>
      <c r="AJ18" s="8"/>
      <c r="AK18" s="4"/>
      <c r="AM18" s="63" t="s">
        <v>3791</v>
      </c>
      <c r="AN18" s="64" t="str">
        <f>LEFT(Régiók[[#This Row],[NUTS3]],3)</f>
        <v>HU3</v>
      </c>
      <c r="AO18" s="70" t="s">
        <v>3786</v>
      </c>
      <c r="AP18" s="71" t="str">
        <f>LEFT(Régiók[[#This Row],[NUTS3]],4)</f>
        <v>HU32</v>
      </c>
      <c r="AQ18" t="s">
        <v>224</v>
      </c>
      <c r="AR18" s="67" t="s">
        <v>3828</v>
      </c>
      <c r="AS18" s="4"/>
      <c r="AT18" s="4"/>
      <c r="AU18" s="4"/>
      <c r="BG18" s="1"/>
      <c r="BH18" s="1"/>
      <c r="BI18" s="1"/>
      <c r="BJ18" s="1"/>
    </row>
    <row r="19" spans="1:62" x14ac:dyDescent="0.3">
      <c r="A19" s="33" t="s">
        <v>90</v>
      </c>
      <c r="B19" s="31">
        <v>18573</v>
      </c>
      <c r="C19" s="1" t="s">
        <v>40</v>
      </c>
      <c r="D19" s="1" t="s">
        <v>75</v>
      </c>
      <c r="E19" s="1" t="s">
        <v>91</v>
      </c>
      <c r="F19" s="1" t="s">
        <v>92</v>
      </c>
      <c r="G19" s="1" t="s">
        <v>93</v>
      </c>
      <c r="H19" s="1">
        <v>2</v>
      </c>
      <c r="I19" s="1" t="s">
        <v>38</v>
      </c>
      <c r="J19" s="4">
        <v>2694</v>
      </c>
      <c r="K19" s="4">
        <v>1291</v>
      </c>
      <c r="L19" s="4">
        <v>475</v>
      </c>
      <c r="T19" s="1">
        <v>1</v>
      </c>
      <c r="X19" s="1">
        <v>1</v>
      </c>
      <c r="AA19" s="12" t="str">
        <f>_xlfn.XLOOKUP(HsgLista[[#This Row],[Lakó-népesség]],hsgméret[limit],hsgméret[név],,-1)</f>
        <v>apró</v>
      </c>
      <c r="AB19" s="12" t="str">
        <f>IFERROR(_xlfn.XLOOKUP(HsgLista[[#This Row],[Vármegye]],Régiók[Vármegye],Régiók[Régió]),"")</f>
        <v>Pest</v>
      </c>
      <c r="AC19" s="12" t="str">
        <f>IFERROR(_xlfn.XLOOKUP(HsgLista[[#This Row],[Vármegye]],Régiók[Vármegye],Régiók[NUTS2]),"")</f>
        <v>HU12</v>
      </c>
      <c r="AD19" s="12" t="str" cm="1">
        <f t="array" ref="AD19">_xlfn.XLOOKUP(HsgLista[[#This Row],[Helység jogállása]],_xlfn.ANCHORARRAY($AG$12),$AH$12:$AH$18)</f>
        <v>1 község</v>
      </c>
      <c r="AE19" s="4">
        <f>HsgLista[[#This Row],[Lakó-népesség]]*HsgLista[[#This Row],[Lakó-népesség]]</f>
        <v>1666681</v>
      </c>
      <c r="AF19" s="1"/>
      <c r="AG19" s="4"/>
      <c r="AH19" s="21" t="s">
        <v>3798</v>
      </c>
      <c r="AJ19" s="8"/>
      <c r="AM19" s="63" t="s">
        <v>3791</v>
      </c>
      <c r="AN19" s="64" t="str">
        <f>LEFT(Régiók[[#This Row],[NUTS3]],3)</f>
        <v>HU3</v>
      </c>
      <c r="AO19" s="70" t="s">
        <v>3786</v>
      </c>
      <c r="AP19" s="71" t="str">
        <f>LEFT(Régiók[[#This Row],[NUTS3]],4)</f>
        <v>HU32</v>
      </c>
      <c r="AQ19" t="s">
        <v>34</v>
      </c>
      <c r="AR19" s="67" t="s">
        <v>3829</v>
      </c>
      <c r="AS19" s="4"/>
      <c r="AT19" s="4"/>
      <c r="AU19" s="4"/>
      <c r="BG19" s="1"/>
      <c r="BH19" s="1"/>
      <c r="BI19" s="1"/>
      <c r="BJ19" s="1"/>
    </row>
    <row r="20" spans="1:62" x14ac:dyDescent="0.3">
      <c r="A20" s="33" t="s">
        <v>94</v>
      </c>
      <c r="B20" s="32">
        <v>7214</v>
      </c>
      <c r="C20" s="1" t="s">
        <v>40</v>
      </c>
      <c r="D20" s="1" t="s">
        <v>95</v>
      </c>
      <c r="E20" s="1" t="s">
        <v>96</v>
      </c>
      <c r="F20" s="1" t="s">
        <v>97</v>
      </c>
      <c r="G20" s="1" t="s">
        <v>98</v>
      </c>
      <c r="H20" s="1">
        <v>5</v>
      </c>
      <c r="I20" s="1" t="s">
        <v>99</v>
      </c>
      <c r="J20" s="4">
        <v>1434</v>
      </c>
      <c r="K20" s="4">
        <v>603</v>
      </c>
      <c r="L20" s="4">
        <v>189</v>
      </c>
      <c r="AA20" s="12" t="str">
        <f>_xlfn.XLOOKUP(HsgLista[[#This Row],[Lakó-népesség]],hsgméret[limit],hsgméret[név],,-1)</f>
        <v>apró</v>
      </c>
      <c r="AB20" s="12" t="str">
        <f>IFERROR(_xlfn.XLOOKUP(HsgLista[[#This Row],[Vármegye]],Régiók[Vármegye],Régiók[Régió]),"")</f>
        <v>Nyugat-Dunántúl</v>
      </c>
      <c r="AC20" s="12" t="str">
        <f>IFERROR(_xlfn.XLOOKUP(HsgLista[[#This Row],[Vármegye]],Régiók[Vármegye],Régiók[NUTS2]),"")</f>
        <v>HU22</v>
      </c>
      <c r="AD20" s="12" t="str" cm="1">
        <f t="array" ref="AD20">_xlfn.XLOOKUP(HsgLista[[#This Row],[Helység jogállása]],_xlfn.ANCHORARRAY($AG$12),$AH$12:$AH$18)</f>
        <v>1 község</v>
      </c>
      <c r="AE20" s="4">
        <f>HsgLista[[#This Row],[Lakó-népesség]]*HsgLista[[#This Row],[Lakó-népesség]]</f>
        <v>363609</v>
      </c>
      <c r="AF20" s="1"/>
      <c r="AG20" s="4"/>
      <c r="AH20" s="9" t="str" cm="1">
        <f t="array" ref="AH20:AH23">_xlfn._xlws.SORT(_xlfn._xlws.FILTER(_xlfn.UNIQUE(HsgLista[Jogállás]),_xlfn.UNIQUE(HsgLista[Jogállás])&lt;&gt;$AH$18))</f>
        <v>1 község</v>
      </c>
      <c r="AI20" s="9" cm="1">
        <f t="array" ref="AI20:AI23">COUNTIFS(HsgLista[Jogállás],_xlfn.ANCHORARRAY($AH$20))</f>
        <v>2807</v>
      </c>
      <c r="AJ20" s="9" cm="1">
        <f t="array" ref="AJ20:AJ23">SUMIFS(HsgLista[Lakó-népesség],HsgLista[Jogállás],_xlfn.ANCHORARRAY($AH$20))</f>
        <v>2854018</v>
      </c>
      <c r="AM20" s="63" t="s">
        <v>3791</v>
      </c>
      <c r="AN20" s="64" t="str">
        <f>LEFT(Régiók[[#This Row],[NUTS3]],3)</f>
        <v>HU3</v>
      </c>
      <c r="AO20" s="70" t="s">
        <v>3786</v>
      </c>
      <c r="AP20" s="71" t="str">
        <f>LEFT(Régiók[[#This Row],[NUTS3]],4)</f>
        <v>HU32</v>
      </c>
      <c r="AQ20" t="s">
        <v>159</v>
      </c>
      <c r="AR20" s="67" t="s">
        <v>3830</v>
      </c>
      <c r="AS20" s="4"/>
      <c r="AT20" s="4"/>
      <c r="AU20" s="4"/>
      <c r="BG20" s="1"/>
      <c r="BH20" s="1"/>
      <c r="BI20" s="1"/>
      <c r="BJ20" s="1"/>
    </row>
    <row r="21" spans="1:62" x14ac:dyDescent="0.3">
      <c r="A21" s="33" t="s">
        <v>100</v>
      </c>
      <c r="B21" s="31">
        <v>33385</v>
      </c>
      <c r="C21" s="1" t="s">
        <v>40</v>
      </c>
      <c r="D21" s="1" t="s">
        <v>66</v>
      </c>
      <c r="E21" s="1" t="s">
        <v>101</v>
      </c>
      <c r="F21" s="1" t="s">
        <v>102</v>
      </c>
      <c r="G21" s="1" t="s">
        <v>103</v>
      </c>
      <c r="H21" s="1">
        <v>5</v>
      </c>
      <c r="I21" s="1" t="s">
        <v>104</v>
      </c>
      <c r="J21" s="4">
        <v>1042</v>
      </c>
      <c r="K21" s="4">
        <v>471</v>
      </c>
      <c r="L21" s="4">
        <v>223</v>
      </c>
      <c r="AA21" s="12" t="str">
        <f>_xlfn.XLOOKUP(HsgLista[[#This Row],[Lakó-népesség]],hsgméret[limit],hsgméret[név],,-1)</f>
        <v>mikro</v>
      </c>
      <c r="AB21" s="12" t="str">
        <f>IFERROR(_xlfn.XLOOKUP(HsgLista[[#This Row],[Vármegye]],Régiók[Vármegye],Régiók[Régió]),"")</f>
        <v>Nyugat-Dunántúl</v>
      </c>
      <c r="AC21" s="12" t="str">
        <f>IFERROR(_xlfn.XLOOKUP(HsgLista[[#This Row],[Vármegye]],Régiók[Vármegye],Régiók[NUTS2]),"")</f>
        <v>HU22</v>
      </c>
      <c r="AD21" s="12" t="str" cm="1">
        <f t="array" ref="AD21">_xlfn.XLOOKUP(HsgLista[[#This Row],[Helység jogállása]],_xlfn.ANCHORARRAY($AG$12),$AH$12:$AH$18)</f>
        <v>1 község</v>
      </c>
      <c r="AE21" s="4">
        <f>HsgLista[[#This Row],[Lakó-népesség]]*HsgLista[[#This Row],[Lakó-népesség]]</f>
        <v>221841</v>
      </c>
      <c r="AF21" s="1"/>
      <c r="AG21" s="4"/>
      <c r="AH21" s="10" t="str">
        <v>2 város</v>
      </c>
      <c r="AI21" s="10">
        <v>322</v>
      </c>
      <c r="AJ21" s="10">
        <v>3085261</v>
      </c>
      <c r="AM21" s="63" t="s">
        <v>3791</v>
      </c>
      <c r="AN21" s="64" t="str">
        <f>LEFT(Régiók[[#This Row],[NUTS3]],3)</f>
        <v>HU3</v>
      </c>
      <c r="AO21" s="65" t="s">
        <v>3780</v>
      </c>
      <c r="AP21" s="66" t="str">
        <f>LEFT(Régiók[[#This Row],[NUTS3]],4)</f>
        <v>HU33</v>
      </c>
      <c r="AQ21" t="s">
        <v>140</v>
      </c>
      <c r="AR21" s="67" t="s">
        <v>3831</v>
      </c>
      <c r="AS21" s="4"/>
      <c r="AT21" s="4"/>
      <c r="AU21" s="4"/>
      <c r="BG21" s="1"/>
      <c r="BH21" s="1"/>
      <c r="BI21" s="1"/>
      <c r="BJ21" s="1"/>
    </row>
    <row r="22" spans="1:62" x14ac:dyDescent="0.3">
      <c r="A22" s="33" t="s">
        <v>105</v>
      </c>
      <c r="B22" s="31">
        <v>18139</v>
      </c>
      <c r="C22" s="1" t="s">
        <v>40</v>
      </c>
      <c r="D22" s="1" t="s">
        <v>86</v>
      </c>
      <c r="E22" s="1" t="s">
        <v>106</v>
      </c>
      <c r="F22" s="1" t="s">
        <v>107</v>
      </c>
      <c r="G22" s="1" t="s">
        <v>108</v>
      </c>
      <c r="H22" s="1">
        <v>5</v>
      </c>
      <c r="I22" s="1" t="s">
        <v>109</v>
      </c>
      <c r="J22" s="4">
        <v>1771</v>
      </c>
      <c r="K22" s="4">
        <v>667</v>
      </c>
      <c r="L22" s="4">
        <v>239</v>
      </c>
      <c r="T22" s="1">
        <v>1</v>
      </c>
      <c r="AA22" s="12" t="str">
        <f>_xlfn.XLOOKUP(HsgLista[[#This Row],[Lakó-népesség]],hsgméret[limit],hsgméret[név],,-1)</f>
        <v>apró</v>
      </c>
      <c r="AB22" s="12" t="str">
        <f>IFERROR(_xlfn.XLOOKUP(HsgLista[[#This Row],[Vármegye]],Régiók[Vármegye],Régiók[Régió]),"")</f>
        <v>Közép-Dunántúl</v>
      </c>
      <c r="AC22" s="12" t="str">
        <f>IFERROR(_xlfn.XLOOKUP(HsgLista[[#This Row],[Vármegye]],Régiók[Vármegye],Régiók[NUTS2]),"")</f>
        <v>HU21</v>
      </c>
      <c r="AD22" s="12" t="str" cm="1">
        <f t="array" ref="AD22">_xlfn.XLOOKUP(HsgLista[[#This Row],[Helység jogállása]],_xlfn.ANCHORARRAY($AG$12),$AH$12:$AH$18)</f>
        <v>1 község</v>
      </c>
      <c r="AE22" s="4">
        <f>HsgLista[[#This Row],[Lakó-népesség]]*HsgLista[[#This Row],[Lakó-népesség]]</f>
        <v>444889</v>
      </c>
      <c r="AF22" s="1"/>
      <c r="AG22" s="4"/>
      <c r="AH22" s="10" t="str">
        <v>3 m.j.város</v>
      </c>
      <c r="AI22" s="10">
        <v>25</v>
      </c>
      <c r="AJ22" s="10">
        <v>1959126</v>
      </c>
      <c r="AM22" s="63" t="s">
        <v>3791</v>
      </c>
      <c r="AN22" s="64" t="str">
        <f>LEFT(Régiók[[#This Row],[NUTS3]],3)</f>
        <v>HU3</v>
      </c>
      <c r="AO22" s="65" t="s">
        <v>3780</v>
      </c>
      <c r="AP22" s="66" t="str">
        <f>LEFT(Régiók[[#This Row],[NUTS3]],4)</f>
        <v>HU33</v>
      </c>
      <c r="AQ22" t="s">
        <v>216</v>
      </c>
      <c r="AR22" s="67" t="s">
        <v>3832</v>
      </c>
      <c r="AS22" s="4"/>
      <c r="AT22" s="4"/>
      <c r="AU22" s="4"/>
      <c r="BG22" s="1"/>
      <c r="BH22" s="1"/>
      <c r="BI22" s="1"/>
      <c r="BJ22" s="1"/>
    </row>
    <row r="23" spans="1:62" x14ac:dyDescent="0.3">
      <c r="A23" s="33" t="s">
        <v>110</v>
      </c>
      <c r="B23" s="31">
        <v>23241</v>
      </c>
      <c r="C23" s="1" t="s">
        <v>40</v>
      </c>
      <c r="D23" s="1" t="s">
        <v>47</v>
      </c>
      <c r="E23" s="1" t="s">
        <v>48</v>
      </c>
      <c r="F23" s="1" t="s">
        <v>49</v>
      </c>
      <c r="G23" s="1" t="s">
        <v>50</v>
      </c>
      <c r="H23" s="1">
        <v>1</v>
      </c>
      <c r="I23" s="1" t="s">
        <v>32</v>
      </c>
      <c r="J23" s="4">
        <v>3794</v>
      </c>
      <c r="K23" s="4">
        <v>2542</v>
      </c>
      <c r="L23" s="4">
        <v>1193</v>
      </c>
      <c r="T23" s="1">
        <v>1</v>
      </c>
      <c r="AA23" s="12" t="str">
        <f>_xlfn.XLOOKUP(HsgLista[[#This Row],[Lakó-népesség]],hsgméret[limit],hsgméret[név],,-1)</f>
        <v>kicsi</v>
      </c>
      <c r="AB23" s="12" t="str">
        <f>IFERROR(_xlfn.XLOOKUP(HsgLista[[#This Row],[Vármegye]],Régiók[Vármegye],Régiók[Régió]),"")</f>
        <v>Észak-Magyarország</v>
      </c>
      <c r="AC23" s="12" t="str">
        <f>IFERROR(_xlfn.XLOOKUP(HsgLista[[#This Row],[Vármegye]],Régiók[Vármegye],Régiók[NUTS2]),"")</f>
        <v>HU31</v>
      </c>
      <c r="AD23" s="12" t="str" cm="1">
        <f t="array" ref="AD23">_xlfn.XLOOKUP(HsgLista[[#This Row],[Helység jogállása]],_xlfn.ANCHORARRAY($AG$12),$AH$12:$AH$18)</f>
        <v>1 község</v>
      </c>
      <c r="AE23" s="4">
        <f>HsgLista[[#This Row],[Lakó-népesség]]*HsgLista[[#This Row],[Lakó-népesség]]</f>
        <v>6461764</v>
      </c>
      <c r="AF23" s="1"/>
      <c r="AH23" s="10" t="str">
        <v xml:space="preserve">5 főváros </v>
      </c>
      <c r="AI23" s="10">
        <v>1</v>
      </c>
      <c r="AJ23" s="10">
        <v>1686222</v>
      </c>
      <c r="AM23" s="63" t="s">
        <v>3791</v>
      </c>
      <c r="AN23" s="64" t="str">
        <f>LEFT(Régiók[[#This Row],[NUTS3]],3)</f>
        <v>HU3</v>
      </c>
      <c r="AO23" s="65" t="s">
        <v>3780</v>
      </c>
      <c r="AP23" s="66" t="str">
        <f>LEFT(Régiók[[#This Row],[NUTS3]],4)</f>
        <v>HU33</v>
      </c>
      <c r="AQ23" t="s">
        <v>197</v>
      </c>
      <c r="AR23" s="67" t="s">
        <v>3833</v>
      </c>
      <c r="AS23" s="4"/>
      <c r="AT23" s="4"/>
      <c r="AU23" s="4"/>
      <c r="BG23" s="1"/>
      <c r="BH23" s="1"/>
      <c r="BI23" s="1"/>
      <c r="BJ23" s="1"/>
    </row>
    <row r="24" spans="1:62" x14ac:dyDescent="0.3">
      <c r="A24" s="33" t="s">
        <v>111</v>
      </c>
      <c r="B24" s="32">
        <v>6080</v>
      </c>
      <c r="C24" s="1" t="s">
        <v>40</v>
      </c>
      <c r="D24" s="1" t="s">
        <v>112</v>
      </c>
      <c r="E24" s="1" t="s">
        <v>113</v>
      </c>
      <c r="F24" s="1" t="s">
        <v>114</v>
      </c>
      <c r="G24" s="1" t="s">
        <v>115</v>
      </c>
      <c r="H24" s="1">
        <v>2</v>
      </c>
      <c r="I24" s="1" t="s">
        <v>38</v>
      </c>
      <c r="J24" s="4">
        <v>2952</v>
      </c>
      <c r="K24" s="4">
        <v>2083</v>
      </c>
      <c r="L24" s="4">
        <v>834</v>
      </c>
      <c r="T24" s="1">
        <v>1</v>
      </c>
      <c r="AA24" s="12" t="str">
        <f>_xlfn.XLOOKUP(HsgLista[[#This Row],[Lakó-népesség]],hsgméret[limit],hsgméret[név],,-1)</f>
        <v>kicsi</v>
      </c>
      <c r="AB24" s="12" t="str">
        <f>IFERROR(_xlfn.XLOOKUP(HsgLista[[#This Row],[Vármegye]],Régiók[Vármegye],Régiók[Régió]),"")</f>
        <v>Dél-Dunántúl</v>
      </c>
      <c r="AC24" s="12" t="str">
        <f>IFERROR(_xlfn.XLOOKUP(HsgLista[[#This Row],[Vármegye]],Régiók[Vármegye],Régiók[NUTS2]),"")</f>
        <v>HU23</v>
      </c>
      <c r="AD24" s="12" t="str" cm="1">
        <f t="array" ref="AD24">_xlfn.XLOOKUP(HsgLista[[#This Row],[Helység jogállása]],_xlfn.ANCHORARRAY($AG$12),$AH$12:$AH$18)</f>
        <v>1 község</v>
      </c>
      <c r="AE24" s="4">
        <f>HsgLista[[#This Row],[Lakó-népesség]]*HsgLista[[#This Row],[Lakó-népesség]]</f>
        <v>4338889</v>
      </c>
      <c r="AF24" s="1"/>
      <c r="BJ24" s="1"/>
    </row>
    <row r="25" spans="1:62" x14ac:dyDescent="0.3">
      <c r="A25" s="33" t="s">
        <v>116</v>
      </c>
      <c r="B25" s="32">
        <v>7302</v>
      </c>
      <c r="C25" s="1" t="s">
        <v>40</v>
      </c>
      <c r="D25" s="1" t="s">
        <v>80</v>
      </c>
      <c r="E25" s="1" t="s">
        <v>117</v>
      </c>
      <c r="F25" s="1" t="s">
        <v>118</v>
      </c>
      <c r="G25" s="1" t="s">
        <v>119</v>
      </c>
      <c r="H25" s="1">
        <v>2</v>
      </c>
      <c r="I25" s="1" t="s">
        <v>38</v>
      </c>
      <c r="J25" s="4">
        <v>837</v>
      </c>
      <c r="K25" s="4">
        <v>760</v>
      </c>
      <c r="L25" s="4">
        <v>320</v>
      </c>
      <c r="R25" s="1">
        <v>1</v>
      </c>
      <c r="AA25" s="12" t="str">
        <f>_xlfn.XLOOKUP(HsgLista[[#This Row],[Lakó-népesség]],hsgméret[limit],hsgméret[név],,-1)</f>
        <v>apró</v>
      </c>
      <c r="AB25" s="12" t="str">
        <f>IFERROR(_xlfn.XLOOKUP(HsgLista[[#This Row],[Vármegye]],Régiók[Vármegye],Régiók[Régió]),"")</f>
        <v>Közép-Dunántúl</v>
      </c>
      <c r="AC25" s="12" t="str">
        <f>IFERROR(_xlfn.XLOOKUP(HsgLista[[#This Row],[Vármegye]],Régiók[Vármegye],Régiók[NUTS2]),"")</f>
        <v>HU21</v>
      </c>
      <c r="AD25" s="12" t="str" cm="1">
        <f t="array" ref="AD25">_xlfn.XLOOKUP(HsgLista[[#This Row],[Helység jogállása]],_xlfn.ANCHORARRAY($AG$12),$AH$12:$AH$18)</f>
        <v>1 község</v>
      </c>
      <c r="AE25" s="4">
        <f>HsgLista[[#This Row],[Lakó-népesség]]*HsgLista[[#This Row],[Lakó-népesség]]</f>
        <v>577600</v>
      </c>
      <c r="AF25" s="1"/>
      <c r="AG25" s="18" t="s">
        <v>3799</v>
      </c>
      <c r="AN25" s="81" cm="1">
        <f t="array" ref="AN25:AN60">_xlfn.SEQUENCE(COUNTIFS(HsgLista[Lakó-népesség],"&gt;="&amp;$AG$5))</f>
        <v>1</v>
      </c>
      <c r="AO25" s="82" t="str" cm="1">
        <f t="array" ref="AO25">_xlfn._xlws.FILTER(HsgLista[Helységnév], HsgLista[Lakó-népesség]=LARGE(HsgLista[Lakó-népesség], AN25))</f>
        <v>Budapest</v>
      </c>
      <c r="AP25" s="83"/>
      <c r="AQ25" s="81">
        <f>_xlfn.XLOOKUP(AO25, HsgLista[Helységnév], HsgLista[Lakó-népesség])</f>
        <v>1686222</v>
      </c>
      <c r="BJ25" s="1"/>
    </row>
    <row r="26" spans="1:62" x14ac:dyDescent="0.3">
      <c r="A26" s="33" t="s">
        <v>120</v>
      </c>
      <c r="B26" s="32">
        <v>8925</v>
      </c>
      <c r="C26" s="1" t="s">
        <v>27</v>
      </c>
      <c r="D26" s="1" t="s">
        <v>28</v>
      </c>
      <c r="E26" s="1" t="s">
        <v>121</v>
      </c>
      <c r="F26" s="1" t="s">
        <v>122</v>
      </c>
      <c r="G26" s="1" t="s">
        <v>123</v>
      </c>
      <c r="H26" s="1">
        <v>2</v>
      </c>
      <c r="I26" s="1" t="s">
        <v>38</v>
      </c>
      <c r="J26" s="4">
        <v>6105</v>
      </c>
      <c r="K26" s="4">
        <v>4031</v>
      </c>
      <c r="L26" s="4">
        <v>1681</v>
      </c>
      <c r="R26" s="1">
        <v>1</v>
      </c>
      <c r="AA26" s="12" t="str">
        <f>_xlfn.XLOOKUP(HsgLista[[#This Row],[Lakó-népesség]],hsgméret[limit],hsgméret[név],,-1)</f>
        <v>kicsi</v>
      </c>
      <c r="AB26" s="12" t="str">
        <f>IFERROR(_xlfn.XLOOKUP(HsgLista[[#This Row],[Vármegye]],Régiók[Vármegye],Régiók[Régió]),"")</f>
        <v>Közép-Dunántúl</v>
      </c>
      <c r="AC26" s="12" t="str">
        <f>IFERROR(_xlfn.XLOOKUP(HsgLista[[#This Row],[Vármegye]],Régiók[Vármegye],Régiók[NUTS2]),"")</f>
        <v>HU21</v>
      </c>
      <c r="AD26" s="12" t="str" cm="1">
        <f t="array" ref="AD26">_xlfn.XLOOKUP(HsgLista[[#This Row],[Helység jogállása]],_xlfn.ANCHORARRAY($AG$12),$AH$12:$AH$18)</f>
        <v>2 város</v>
      </c>
      <c r="AE26" s="4">
        <f>HsgLista[[#This Row],[Lakó-népesség]]*HsgLista[[#This Row],[Lakó-népesség]]</f>
        <v>16248961</v>
      </c>
      <c r="AF26" s="1"/>
      <c r="AG26" s="45"/>
      <c r="AH26" s="23" t="str" cm="1">
        <f t="array" ref="AH26:AK26">TRANSPOSE(_xlfn._xlws.SORT(_xlfn.ANCHORARRAY(AH20),,-1))</f>
        <v xml:space="preserve">5 főváros </v>
      </c>
      <c r="AI26" s="23" t="str">
        <v>3 m.j.város</v>
      </c>
      <c r="AJ26" s="24" t="str">
        <v>2 város</v>
      </c>
      <c r="AK26" s="23" t="str">
        <v>1 község</v>
      </c>
      <c r="AN26" s="81">
        <v>2</v>
      </c>
      <c r="AO26" s="82" t="str" cm="1">
        <f t="array" ref="AO26">_xlfn._xlws.FILTER(HsgLista[Helységnév], HsgLista[Lakó-népesség]=LARGE(HsgLista[Lakó-népesség], AN26))</f>
        <v>Debrecen</v>
      </c>
      <c r="AP26" s="83"/>
      <c r="AQ26" s="81">
        <f>_xlfn.XLOOKUP(AO26, HsgLista[Helységnév], HsgLista[Lakó-népesség])</f>
        <v>201704</v>
      </c>
      <c r="BJ26" s="1"/>
    </row>
    <row r="27" spans="1:62" x14ac:dyDescent="0.3">
      <c r="A27" s="33" t="s">
        <v>124</v>
      </c>
      <c r="B27" s="31">
        <v>31307</v>
      </c>
      <c r="C27" s="1" t="s">
        <v>40</v>
      </c>
      <c r="D27" s="1" t="s">
        <v>80</v>
      </c>
      <c r="E27" s="1" t="s">
        <v>125</v>
      </c>
      <c r="F27" s="1" t="s">
        <v>126</v>
      </c>
      <c r="G27" s="1" t="s">
        <v>127</v>
      </c>
      <c r="H27" s="1">
        <v>5</v>
      </c>
      <c r="I27" s="1" t="s">
        <v>128</v>
      </c>
      <c r="J27" s="4">
        <v>1143</v>
      </c>
      <c r="K27" s="4">
        <v>329</v>
      </c>
      <c r="L27" s="4">
        <v>197</v>
      </c>
      <c r="T27" s="1">
        <v>1</v>
      </c>
      <c r="AA27" s="12" t="str">
        <f>_xlfn.XLOOKUP(HsgLista[[#This Row],[Lakó-népesség]],hsgméret[limit],hsgméret[név],,-1)</f>
        <v>mikro</v>
      </c>
      <c r="AB27" s="12" t="str">
        <f>IFERROR(_xlfn.XLOOKUP(HsgLista[[#This Row],[Vármegye]],Régiók[Vármegye],Régiók[Régió]),"")</f>
        <v>Közép-Dunántúl</v>
      </c>
      <c r="AC27" s="12" t="str">
        <f>IFERROR(_xlfn.XLOOKUP(HsgLista[[#This Row],[Vármegye]],Régiók[Vármegye],Régiók[NUTS2]),"")</f>
        <v>HU21</v>
      </c>
      <c r="AD27" s="12" t="str" cm="1">
        <f t="array" ref="AD27">_xlfn.XLOOKUP(HsgLista[[#This Row],[Helység jogállása]],_xlfn.ANCHORARRAY($AG$12),$AH$12:$AH$18)</f>
        <v>1 község</v>
      </c>
      <c r="AE27" s="4">
        <f>HsgLista[[#This Row],[Lakó-népesség]]*HsgLista[[#This Row],[Lakó-népesség]]</f>
        <v>108241</v>
      </c>
      <c r="AF27" s="1"/>
      <c r="AG27" s="22" t="str" cm="1">
        <f t="array" ref="AG27:AG34">_xlfn._xlws.SORT(_xlfn.UNIQUE(_xlfn._xlws.FILTER(HsgLista[Régió],HsgLista[Régió]&lt;&gt;"")))</f>
        <v>Budapest</v>
      </c>
      <c r="AH27" s="13" cm="1">
        <f t="array" ref="AH27:AK34">SUMIFS(HsgLista[Lakó-népesség], HsgLista[Jogállás],_xlfn.ANCHORARRAY( AH26), HsgLista[Régió],_xlfn.ANCHORARRAY( AG27))</f>
        <v>1686222</v>
      </c>
      <c r="AI27" s="13">
        <v>0</v>
      </c>
      <c r="AJ27" s="14">
        <v>0</v>
      </c>
      <c r="AK27" s="13">
        <v>0</v>
      </c>
      <c r="AN27" s="81">
        <v>3</v>
      </c>
      <c r="AO27" s="82" t="str" cm="1">
        <f t="array" ref="AO27">_xlfn._xlws.FILTER(HsgLista[Helységnév], HsgLista[Lakó-népesség]=LARGE(HsgLista[Lakó-népesség], AN27))</f>
        <v>Szeged</v>
      </c>
      <c r="AP27" s="83"/>
      <c r="AQ27" s="81">
        <f>_xlfn.XLOOKUP(AO27, HsgLista[Helységnév], HsgLista[Lakó-népesség])</f>
        <v>157930</v>
      </c>
      <c r="BJ27" s="1"/>
    </row>
    <row r="28" spans="1:62" x14ac:dyDescent="0.3">
      <c r="A28" s="33" t="s">
        <v>129</v>
      </c>
      <c r="B28" s="32">
        <v>6868</v>
      </c>
      <c r="C28" s="1" t="s">
        <v>40</v>
      </c>
      <c r="D28" s="1" t="s">
        <v>41</v>
      </c>
      <c r="E28" s="1" t="s">
        <v>130</v>
      </c>
      <c r="F28" s="1" t="s">
        <v>131</v>
      </c>
      <c r="G28" s="1" t="s">
        <v>132</v>
      </c>
      <c r="H28" s="1">
        <v>5</v>
      </c>
      <c r="I28" s="1" t="s">
        <v>133</v>
      </c>
      <c r="J28" s="4">
        <v>810</v>
      </c>
      <c r="K28" s="4">
        <v>165</v>
      </c>
      <c r="L28" s="4">
        <v>59</v>
      </c>
      <c r="T28" s="1">
        <v>1</v>
      </c>
      <c r="AA28" s="12" t="str">
        <f>_xlfn.XLOOKUP(HsgLista[[#This Row],[Lakó-népesség]],hsgméret[limit],hsgméret[név],,-1)</f>
        <v>mikro</v>
      </c>
      <c r="AB28" s="12" t="str">
        <f>IFERROR(_xlfn.XLOOKUP(HsgLista[[#This Row],[Vármegye]],Régiók[Vármegye],Régiók[Régió]),"")</f>
        <v>Dél-Dunántúl</v>
      </c>
      <c r="AC28" s="12" t="str">
        <f>IFERROR(_xlfn.XLOOKUP(HsgLista[[#This Row],[Vármegye]],Régiók[Vármegye],Régiók[NUTS2]),"")</f>
        <v>HU23</v>
      </c>
      <c r="AD28" s="12" t="str" cm="1">
        <f t="array" ref="AD28">_xlfn.XLOOKUP(HsgLista[[#This Row],[Helység jogállása]],_xlfn.ANCHORARRAY($AG$12),$AH$12:$AH$18)</f>
        <v>1 község</v>
      </c>
      <c r="AE28" s="4">
        <f>HsgLista[[#This Row],[Lakó-népesség]]*HsgLista[[#This Row],[Lakó-népesség]]</f>
        <v>27225</v>
      </c>
      <c r="AF28" s="1"/>
      <c r="AG28" s="22" t="str">
        <v>Dél-Alföld</v>
      </c>
      <c r="AH28" s="13">
        <v>0</v>
      </c>
      <c r="AI28" s="13">
        <v>396380</v>
      </c>
      <c r="AJ28" s="14">
        <v>470608</v>
      </c>
      <c r="AK28" s="13">
        <v>324967</v>
      </c>
      <c r="AM28" s="72"/>
      <c r="AN28" s="81">
        <v>4</v>
      </c>
      <c r="AO28" s="82" t="str" cm="1">
        <f t="array" ref="AO28">_xlfn._xlws.FILTER(HsgLista[Helységnév], HsgLista[Lakó-népesség]=LARGE(HsgLista[Lakó-népesség], AN28))</f>
        <v>Budapest 11. ker.</v>
      </c>
      <c r="AP28" s="83"/>
      <c r="AQ28" s="81">
        <f>_xlfn.XLOOKUP(AO28, HsgLista[Helységnév], HsgLista[Lakó-népesség])</f>
        <v>149126</v>
      </c>
      <c r="BJ28" s="1"/>
    </row>
    <row r="29" spans="1:62" x14ac:dyDescent="0.3">
      <c r="A29" s="33" t="s">
        <v>134</v>
      </c>
      <c r="B29" s="31">
        <v>25812</v>
      </c>
      <c r="C29" s="1" t="s">
        <v>40</v>
      </c>
      <c r="D29" s="1" t="s">
        <v>41</v>
      </c>
      <c r="E29" s="1" t="s">
        <v>135</v>
      </c>
      <c r="F29" s="1" t="s">
        <v>136</v>
      </c>
      <c r="G29" s="1" t="s">
        <v>137</v>
      </c>
      <c r="H29" s="1">
        <v>5</v>
      </c>
      <c r="I29" s="1" t="s">
        <v>138</v>
      </c>
      <c r="J29" s="4">
        <v>1203</v>
      </c>
      <c r="K29" s="4">
        <v>156</v>
      </c>
      <c r="L29" s="4">
        <v>66</v>
      </c>
      <c r="T29" s="1">
        <v>1</v>
      </c>
      <c r="AA29" s="12" t="str">
        <f>_xlfn.XLOOKUP(HsgLista[[#This Row],[Lakó-népesség]],hsgméret[limit],hsgméret[név],,-1)</f>
        <v>mikro</v>
      </c>
      <c r="AB29" s="12" t="str">
        <f>IFERROR(_xlfn.XLOOKUP(HsgLista[[#This Row],[Vármegye]],Régiók[Vármegye],Régiók[Régió]),"")</f>
        <v>Dél-Dunántúl</v>
      </c>
      <c r="AC29" s="12" t="str">
        <f>IFERROR(_xlfn.XLOOKUP(HsgLista[[#This Row],[Vármegye]],Régiók[Vármegye],Régiók[NUTS2]),"")</f>
        <v>HU23</v>
      </c>
      <c r="AD29" s="12" t="str" cm="1">
        <f t="array" ref="AD29">_xlfn.XLOOKUP(HsgLista[[#This Row],[Helység jogállása]],_xlfn.ANCHORARRAY($AG$12),$AH$12:$AH$18)</f>
        <v>1 község</v>
      </c>
      <c r="AE29" s="4">
        <f>HsgLista[[#This Row],[Lakó-népesség]]*HsgLista[[#This Row],[Lakó-népesség]]</f>
        <v>24336</v>
      </c>
      <c r="AF29" s="1"/>
      <c r="AG29" s="22" t="str">
        <v>Dél-Dunántúl</v>
      </c>
      <c r="AH29" s="13">
        <v>0</v>
      </c>
      <c r="AI29" s="13">
        <v>228867</v>
      </c>
      <c r="AJ29" s="14">
        <v>269808</v>
      </c>
      <c r="AK29" s="13">
        <v>353745</v>
      </c>
      <c r="AM29" s="72"/>
      <c r="AN29" s="81">
        <v>5</v>
      </c>
      <c r="AO29" s="82" t="str" cm="1">
        <f t="array" ref="AO29">_xlfn._xlws.FILTER(HsgLista[Helységnév], HsgLista[Lakó-népesség]=LARGE(HsgLista[Lakó-népesség], AN29))</f>
        <v>Miskolc</v>
      </c>
      <c r="AP29" s="83"/>
      <c r="AQ29" s="81">
        <f>_xlfn.XLOOKUP(AO29, HsgLista[Helységnév], HsgLista[Lakó-népesség])</f>
        <v>143502</v>
      </c>
      <c r="BJ29" s="1"/>
    </row>
    <row r="30" spans="1:62" x14ac:dyDescent="0.3">
      <c r="A30" s="33" t="s">
        <v>139</v>
      </c>
      <c r="B30" s="31">
        <v>17686</v>
      </c>
      <c r="C30" s="1" t="s">
        <v>40</v>
      </c>
      <c r="D30" s="1" t="s">
        <v>140</v>
      </c>
      <c r="E30" s="1" t="s">
        <v>141</v>
      </c>
      <c r="F30" s="1" t="s">
        <v>142</v>
      </c>
      <c r="G30" s="1" t="s">
        <v>143</v>
      </c>
      <c r="H30" s="1">
        <v>1</v>
      </c>
      <c r="I30" s="1" t="s">
        <v>32</v>
      </c>
      <c r="J30" s="4">
        <v>5587</v>
      </c>
      <c r="K30" s="4">
        <v>1875</v>
      </c>
      <c r="L30" s="4">
        <v>891</v>
      </c>
      <c r="AA30" s="12" t="str">
        <f>_xlfn.XLOOKUP(HsgLista[[#This Row],[Lakó-népesség]],hsgméret[limit],hsgméret[név],,-1)</f>
        <v>apró</v>
      </c>
      <c r="AB30" s="12" t="str">
        <f>IFERROR(_xlfn.XLOOKUP(HsgLista[[#This Row],[Vármegye]],Régiók[Vármegye],Régiók[Régió]),"")</f>
        <v>Dél-Alföld</v>
      </c>
      <c r="AC30" s="12" t="str">
        <f>IFERROR(_xlfn.XLOOKUP(HsgLista[[#This Row],[Vármegye]],Régiók[Vármegye],Régiók[NUTS2]),"")</f>
        <v>HU33</v>
      </c>
      <c r="AD30" s="12" t="str" cm="1">
        <f t="array" ref="AD30">_xlfn.XLOOKUP(HsgLista[[#This Row],[Helység jogállása]],_xlfn.ANCHORARRAY($AG$12),$AH$12:$AH$18)</f>
        <v>1 község</v>
      </c>
      <c r="AE30" s="4">
        <f>HsgLista[[#This Row],[Lakó-népesség]]*HsgLista[[#This Row],[Lakó-népesség]]</f>
        <v>3515625</v>
      </c>
      <c r="AF30" s="1"/>
      <c r="AG30" s="22" t="str">
        <v>Észak-Alföld</v>
      </c>
      <c r="AH30" s="13">
        <v>0</v>
      </c>
      <c r="AI30" s="13">
        <v>383489</v>
      </c>
      <c r="AJ30" s="14">
        <v>582489</v>
      </c>
      <c r="AK30" s="13">
        <v>432596</v>
      </c>
      <c r="AM30" s="72"/>
      <c r="AN30" s="81">
        <v>6</v>
      </c>
      <c r="AO30" s="82" t="str" cm="1">
        <f t="array" ref="AO30">_xlfn._xlws.FILTER(HsgLista[Helységnév], HsgLista[Lakó-népesség]=LARGE(HsgLista[Lakó-népesség], AN30))</f>
        <v>Pécs</v>
      </c>
      <c r="AP30" s="83"/>
      <c r="AQ30" s="81">
        <f>_xlfn.XLOOKUP(AO30, HsgLista[Helységnév], HsgLista[Lakó-népesség])</f>
        <v>140330</v>
      </c>
      <c r="BJ30" s="1"/>
    </row>
    <row r="31" spans="1:62" x14ac:dyDescent="0.3">
      <c r="A31" s="33" t="s">
        <v>144</v>
      </c>
      <c r="B31" s="32">
        <v>4880</v>
      </c>
      <c r="C31" s="1" t="s">
        <v>40</v>
      </c>
      <c r="D31" s="1" t="s">
        <v>66</v>
      </c>
      <c r="E31" s="1" t="s">
        <v>145</v>
      </c>
      <c r="F31" s="1" t="s">
        <v>146</v>
      </c>
      <c r="G31" s="1" t="s">
        <v>147</v>
      </c>
      <c r="H31" s="1">
        <v>1</v>
      </c>
      <c r="I31" s="1" t="s">
        <v>32</v>
      </c>
      <c r="J31" s="4">
        <v>1307</v>
      </c>
      <c r="K31" s="4">
        <v>2404</v>
      </c>
      <c r="L31" s="4">
        <v>865</v>
      </c>
      <c r="R31" s="1">
        <v>1</v>
      </c>
      <c r="AA31" s="12" t="str">
        <f>_xlfn.XLOOKUP(HsgLista[[#This Row],[Lakó-népesség]],hsgméret[limit],hsgméret[név],,-1)</f>
        <v>kicsi</v>
      </c>
      <c r="AB31" s="12" t="str">
        <f>IFERROR(_xlfn.XLOOKUP(HsgLista[[#This Row],[Vármegye]],Régiók[Vármegye],Régiók[Régió]),"")</f>
        <v>Nyugat-Dunántúl</v>
      </c>
      <c r="AC31" s="12" t="str">
        <f>IFERROR(_xlfn.XLOOKUP(HsgLista[[#This Row],[Vármegye]],Régiók[Vármegye],Régiók[NUTS2]),"")</f>
        <v>HU22</v>
      </c>
      <c r="AD31" s="12" t="str" cm="1">
        <f t="array" ref="AD31">_xlfn.XLOOKUP(HsgLista[[#This Row],[Helység jogállása]],_xlfn.ANCHORARRAY($AG$12),$AH$12:$AH$18)</f>
        <v>1 község</v>
      </c>
      <c r="AE31" s="4">
        <f>HsgLista[[#This Row],[Lakó-népesség]]*HsgLista[[#This Row],[Lakó-népesség]]</f>
        <v>5779216</v>
      </c>
      <c r="AF31" s="1"/>
      <c r="AG31" s="22" t="str">
        <v>Észak-Magyarország</v>
      </c>
      <c r="AH31" s="13">
        <v>0</v>
      </c>
      <c r="AI31" s="13">
        <v>223911</v>
      </c>
      <c r="AJ31" s="14">
        <v>338918</v>
      </c>
      <c r="AK31" s="13">
        <v>520498</v>
      </c>
      <c r="AM31" s="72"/>
      <c r="AN31" s="81">
        <v>7</v>
      </c>
      <c r="AO31" s="82" t="str" cm="1">
        <f t="array" ref="AO31">_xlfn._xlws.FILTER(HsgLista[Helységnév], HsgLista[Lakó-népesség]=LARGE(HsgLista[Lakó-népesség], AN31))</f>
        <v>Győr</v>
      </c>
      <c r="AP31" s="83"/>
      <c r="AQ31" s="81">
        <f>_xlfn.XLOOKUP(AO31, HsgLista[Helységnév], HsgLista[Lakó-népesség])</f>
        <v>130191</v>
      </c>
      <c r="BJ31" s="1"/>
    </row>
    <row r="32" spans="1:62" x14ac:dyDescent="0.3">
      <c r="A32" s="33" t="s">
        <v>148</v>
      </c>
      <c r="B32" s="32">
        <v>9362</v>
      </c>
      <c r="C32" s="1" t="s">
        <v>40</v>
      </c>
      <c r="D32" s="1" t="s">
        <v>52</v>
      </c>
      <c r="E32" s="1" t="s">
        <v>149</v>
      </c>
      <c r="F32" s="1" t="s">
        <v>150</v>
      </c>
      <c r="G32" s="1" t="s">
        <v>151</v>
      </c>
      <c r="H32" s="1">
        <v>5</v>
      </c>
      <c r="I32" s="1" t="s">
        <v>152</v>
      </c>
      <c r="J32" s="4">
        <v>4382</v>
      </c>
      <c r="K32" s="4">
        <v>451</v>
      </c>
      <c r="L32" s="4">
        <v>241</v>
      </c>
      <c r="AA32" s="12" t="str">
        <f>_xlfn.XLOOKUP(HsgLista[[#This Row],[Lakó-népesség]],hsgméret[limit],hsgméret[név],,-1)</f>
        <v>mikro</v>
      </c>
      <c r="AB32" s="12" t="str">
        <f>IFERROR(_xlfn.XLOOKUP(HsgLista[[#This Row],[Vármegye]],Régiók[Vármegye],Régiók[Régió]),"")</f>
        <v>Észak-Magyarország</v>
      </c>
      <c r="AC32" s="12" t="str">
        <f>IFERROR(_xlfn.XLOOKUP(HsgLista[[#This Row],[Vármegye]],Régiók[Vármegye],Régiók[NUTS2]),"")</f>
        <v>HU31</v>
      </c>
      <c r="AD32" s="12" t="str" cm="1">
        <f t="array" ref="AD32">_xlfn.XLOOKUP(HsgLista[[#This Row],[Helység jogállása]],_xlfn.ANCHORARRAY($AG$12),$AH$12:$AH$18)</f>
        <v>1 község</v>
      </c>
      <c r="AE32" s="4">
        <f>HsgLista[[#This Row],[Lakó-népesség]]*HsgLista[[#This Row],[Lakó-népesség]]</f>
        <v>203401</v>
      </c>
      <c r="AF32" s="1"/>
      <c r="AG32" s="22" t="str">
        <v>Közép-Dunántúl</v>
      </c>
      <c r="AH32" s="13">
        <v>0</v>
      </c>
      <c r="AI32" s="13">
        <v>287950</v>
      </c>
      <c r="AJ32" s="14">
        <v>365759</v>
      </c>
      <c r="AK32" s="13">
        <v>403594</v>
      </c>
      <c r="AM32" s="72"/>
      <c r="AN32" s="81">
        <v>8</v>
      </c>
      <c r="AO32" s="82" t="str" cm="1">
        <f t="array" ref="AO32">_xlfn._xlws.FILTER(HsgLista[Helységnév], HsgLista[Lakó-népesség]=LARGE(HsgLista[Lakó-népesség], AN32))</f>
        <v>Budapest 03. ker.</v>
      </c>
      <c r="AP32" s="83"/>
      <c r="AQ32" s="81">
        <f>_xlfn.XLOOKUP(AO32, HsgLista[Helységnév], HsgLista[Lakó-népesség])</f>
        <v>125147</v>
      </c>
      <c r="BJ32" s="1"/>
    </row>
    <row r="33" spans="1:62" x14ac:dyDescent="0.3">
      <c r="A33" s="33" t="s">
        <v>153</v>
      </c>
      <c r="B33" s="31">
        <v>29407</v>
      </c>
      <c r="C33" s="1" t="s">
        <v>40</v>
      </c>
      <c r="D33" s="1" t="s">
        <v>66</v>
      </c>
      <c r="E33" s="1" t="s">
        <v>154</v>
      </c>
      <c r="F33" s="1" t="s">
        <v>155</v>
      </c>
      <c r="G33" s="1" t="s">
        <v>156</v>
      </c>
      <c r="H33" s="1">
        <v>5</v>
      </c>
      <c r="I33" s="1" t="s">
        <v>157</v>
      </c>
      <c r="J33" s="4">
        <v>1988</v>
      </c>
      <c r="K33" s="4">
        <v>938</v>
      </c>
      <c r="L33" s="4">
        <v>388</v>
      </c>
      <c r="AA33" s="12" t="str">
        <f>_xlfn.XLOOKUP(HsgLista[[#This Row],[Lakó-népesség]],hsgméret[limit],hsgméret[név],,-1)</f>
        <v>apró</v>
      </c>
      <c r="AB33" s="12" t="str">
        <f>IFERROR(_xlfn.XLOOKUP(HsgLista[[#This Row],[Vármegye]],Régiók[Vármegye],Régiók[Régió]),"")</f>
        <v>Nyugat-Dunántúl</v>
      </c>
      <c r="AC33" s="12" t="str">
        <f>IFERROR(_xlfn.XLOOKUP(HsgLista[[#This Row],[Vármegye]],Régiók[Vármegye],Régiók[NUTS2]),"")</f>
        <v>HU22</v>
      </c>
      <c r="AD33" s="12" t="str" cm="1">
        <f t="array" ref="AD33">_xlfn.XLOOKUP(HsgLista[[#This Row],[Helység jogállása]],_xlfn.ANCHORARRAY($AG$12),$AH$12:$AH$18)</f>
        <v>1 község</v>
      </c>
      <c r="AE33" s="4">
        <f>HsgLista[[#This Row],[Lakó-népesség]]*HsgLista[[#This Row],[Lakó-népesség]]</f>
        <v>879844</v>
      </c>
      <c r="AF33" s="1"/>
      <c r="AG33" s="22" t="str">
        <v>Nyugat-Dunántúl</v>
      </c>
      <c r="AH33" s="13">
        <v>0</v>
      </c>
      <c r="AI33" s="13">
        <v>367191</v>
      </c>
      <c r="AJ33" s="14">
        <v>200465</v>
      </c>
      <c r="AK33" s="13">
        <v>413913</v>
      </c>
      <c r="AM33" s="72"/>
      <c r="AN33" s="81">
        <v>9</v>
      </c>
      <c r="AO33" s="82" t="str" cm="1">
        <f t="array" ref="AO33">_xlfn._xlws.FILTER(HsgLista[Helységnév], HsgLista[Lakó-népesség]=LARGE(HsgLista[Lakó-népesség], AN33))</f>
        <v>Budapest 13. ker.</v>
      </c>
      <c r="AP33" s="83"/>
      <c r="AQ33" s="81">
        <f>_xlfn.XLOOKUP(AO33, HsgLista[Helységnév], HsgLista[Lakó-népesség])</f>
        <v>120573</v>
      </c>
      <c r="BJ33" s="1"/>
    </row>
    <row r="34" spans="1:62" x14ac:dyDescent="0.3">
      <c r="A34" s="33" t="s">
        <v>158</v>
      </c>
      <c r="B34" s="32">
        <v>8776</v>
      </c>
      <c r="C34" s="1" t="s">
        <v>27</v>
      </c>
      <c r="D34" s="1" t="s">
        <v>159</v>
      </c>
      <c r="E34" s="1" t="s">
        <v>160</v>
      </c>
      <c r="F34" s="1" t="s">
        <v>161</v>
      </c>
      <c r="G34" s="1" t="s">
        <v>162</v>
      </c>
      <c r="H34" s="1">
        <v>1</v>
      </c>
      <c r="I34" s="1" t="s">
        <v>32</v>
      </c>
      <c r="J34" s="4">
        <v>2476</v>
      </c>
      <c r="K34" s="4">
        <v>3237</v>
      </c>
      <c r="L34" s="4">
        <v>1288</v>
      </c>
      <c r="T34" s="1">
        <v>1</v>
      </c>
      <c r="AA34" s="12" t="str">
        <f>_xlfn.XLOOKUP(HsgLista[[#This Row],[Lakó-népesség]],hsgméret[limit],hsgméret[név],,-1)</f>
        <v>kicsi</v>
      </c>
      <c r="AB34" s="12" t="str">
        <f>IFERROR(_xlfn.XLOOKUP(HsgLista[[#This Row],[Vármegye]],Régiók[Vármegye],Régiók[Régió]),"")</f>
        <v>Észak-Alföld</v>
      </c>
      <c r="AC34" s="12" t="str">
        <f>IFERROR(_xlfn.XLOOKUP(HsgLista[[#This Row],[Vármegye]],Régiók[Vármegye],Régiók[NUTS2]),"")</f>
        <v>HU32</v>
      </c>
      <c r="AD34" s="12" t="str" cm="1">
        <f t="array" ref="AD34">_xlfn.XLOOKUP(HsgLista[[#This Row],[Helység jogállása]],_xlfn.ANCHORARRAY($AG$12),$AH$12:$AH$18)</f>
        <v>2 város</v>
      </c>
      <c r="AE34" s="4">
        <f>HsgLista[[#This Row],[Lakó-népesség]]*HsgLista[[#This Row],[Lakó-népesség]]</f>
        <v>10478169</v>
      </c>
      <c r="AF34" s="1"/>
      <c r="AG34" s="22" t="str">
        <v>Pest</v>
      </c>
      <c r="AH34" s="13">
        <v>0</v>
      </c>
      <c r="AI34" s="13">
        <v>71338</v>
      </c>
      <c r="AJ34" s="14">
        <v>857214</v>
      </c>
      <c r="AK34" s="13">
        <v>404705</v>
      </c>
      <c r="AM34" s="72"/>
      <c r="AN34" s="81">
        <v>10</v>
      </c>
      <c r="AO34" s="82" t="str" cm="1">
        <f t="array" ref="AO34">_xlfn._xlws.FILTER(HsgLista[Helységnév], HsgLista[Lakó-népesség]=LARGE(HsgLista[Lakó-népesség], AN34))</f>
        <v>Budapest 14. ker.</v>
      </c>
      <c r="AP34" s="83"/>
      <c r="AQ34" s="81">
        <f>_xlfn.XLOOKUP(AO34, HsgLista[Helységnév], HsgLista[Lakó-népesség])</f>
        <v>118759</v>
      </c>
      <c r="BJ34" s="1"/>
    </row>
    <row r="35" spans="1:62" x14ac:dyDescent="0.3">
      <c r="A35" s="33" t="s">
        <v>163</v>
      </c>
      <c r="B35" s="32">
        <v>6673</v>
      </c>
      <c r="C35" s="1" t="s">
        <v>27</v>
      </c>
      <c r="D35" s="1" t="s">
        <v>80</v>
      </c>
      <c r="E35" s="1" t="s">
        <v>164</v>
      </c>
      <c r="F35" s="1" t="s">
        <v>165</v>
      </c>
      <c r="G35" s="1" t="s">
        <v>163</v>
      </c>
      <c r="H35" s="1">
        <v>2</v>
      </c>
      <c r="I35" s="1" t="s">
        <v>38</v>
      </c>
      <c r="J35" s="4">
        <v>9504</v>
      </c>
      <c r="K35" s="4">
        <v>26408</v>
      </c>
      <c r="L35" s="4">
        <v>12895</v>
      </c>
      <c r="R35" s="1">
        <v>1</v>
      </c>
      <c r="T35" s="1">
        <v>1</v>
      </c>
      <c r="AA35" s="12" t="str">
        <f>_xlfn.XLOOKUP(HsgLista[[#This Row],[Lakó-népesség]],hsgméret[limit],hsgméret[név],,-1)</f>
        <v>közép</v>
      </c>
      <c r="AB35" s="12" t="str">
        <f>IFERROR(_xlfn.XLOOKUP(HsgLista[[#This Row],[Vármegye]],Régiók[Vármegye],Régiók[Régió]),"")</f>
        <v>Közép-Dunántúl</v>
      </c>
      <c r="AC35" s="12" t="str">
        <f>IFERROR(_xlfn.XLOOKUP(HsgLista[[#This Row],[Vármegye]],Régiók[Vármegye],Régiók[NUTS2]),"")</f>
        <v>HU21</v>
      </c>
      <c r="AD35" s="12" t="str" cm="1">
        <f t="array" ref="AD35">_xlfn.XLOOKUP(HsgLista[[#This Row],[Helység jogállása]],_xlfn.ANCHORARRAY($AG$12),$AH$12:$AH$18)</f>
        <v>2 város</v>
      </c>
      <c r="AE35" s="4">
        <f>HsgLista[[#This Row],[Lakó-népesség]]*HsgLista[[#This Row],[Lakó-népesség]]</f>
        <v>697382464</v>
      </c>
      <c r="AF35" s="1"/>
      <c r="AG35" s="4"/>
      <c r="AJ35" s="8"/>
      <c r="AK35" s="4"/>
      <c r="AN35" s="81">
        <v>11</v>
      </c>
      <c r="AO35" s="82" t="str" cm="1">
        <f t="array" ref="AO35">_xlfn._xlws.FILTER(HsgLista[Helységnév], HsgLista[Lakó-népesség]=LARGE(HsgLista[Lakó-népesség], AN35))</f>
        <v>Nyíregyháza</v>
      </c>
      <c r="AP35" s="83"/>
      <c r="AQ35" s="81">
        <f>_xlfn.XLOOKUP(AO35, HsgLista[Helységnév], HsgLista[Lakó-népesség])</f>
        <v>115359</v>
      </c>
      <c r="AS35" s="8"/>
      <c r="AT35" s="4"/>
      <c r="BJ35" s="1"/>
    </row>
    <row r="36" spans="1:62" x14ac:dyDescent="0.3">
      <c r="A36" s="33" t="s">
        <v>166</v>
      </c>
      <c r="B36" s="32">
        <v>6682</v>
      </c>
      <c r="C36" s="1" t="s">
        <v>40</v>
      </c>
      <c r="D36" s="1" t="s">
        <v>86</v>
      </c>
      <c r="E36" s="1" t="s">
        <v>106</v>
      </c>
      <c r="F36" s="1" t="s">
        <v>107</v>
      </c>
      <c r="G36" s="1" t="s">
        <v>108</v>
      </c>
      <c r="H36" s="1">
        <v>5</v>
      </c>
      <c r="I36" s="1" t="s">
        <v>167</v>
      </c>
      <c r="J36" s="4">
        <v>1809</v>
      </c>
      <c r="K36" s="4">
        <v>242</v>
      </c>
      <c r="L36" s="4">
        <v>125</v>
      </c>
      <c r="AA36" s="12" t="str">
        <f>_xlfn.XLOOKUP(HsgLista[[#This Row],[Lakó-népesség]],hsgméret[limit],hsgméret[név],,-1)</f>
        <v>mikro</v>
      </c>
      <c r="AB36" s="12" t="str">
        <f>IFERROR(_xlfn.XLOOKUP(HsgLista[[#This Row],[Vármegye]],Régiók[Vármegye],Régiók[Régió]),"")</f>
        <v>Közép-Dunántúl</v>
      </c>
      <c r="AC36" s="12" t="str">
        <f>IFERROR(_xlfn.XLOOKUP(HsgLista[[#This Row],[Vármegye]],Régiók[Vármegye],Régiók[NUTS2]),"")</f>
        <v>HU21</v>
      </c>
      <c r="AD36" s="12" t="str" cm="1">
        <f t="array" ref="AD36">_xlfn.XLOOKUP(HsgLista[[#This Row],[Helység jogállása]],_xlfn.ANCHORARRAY($AG$12),$AH$12:$AH$18)</f>
        <v>1 község</v>
      </c>
      <c r="AE36" s="4">
        <f>HsgLista[[#This Row],[Lakó-népesség]]*HsgLista[[#This Row],[Lakó-népesség]]</f>
        <v>58564</v>
      </c>
      <c r="AF36" s="1"/>
      <c r="AG36" s="16" t="s">
        <v>3800</v>
      </c>
      <c r="AH36" s="8"/>
      <c r="AJ36" s="8"/>
      <c r="AK36" s="4"/>
      <c r="AN36" s="81">
        <v>12</v>
      </c>
      <c r="AO36" s="82" t="str" cm="1">
        <f t="array" ref="AO36">_xlfn._xlws.FILTER(HsgLista[Helységnév], HsgLista[Lakó-népesség]=LARGE(HsgLista[Lakó-népesség], AN36))</f>
        <v>Kecskemét</v>
      </c>
      <c r="AP36" s="83"/>
      <c r="AQ36" s="81">
        <f>_xlfn.XLOOKUP(AO36, HsgLista[Helységnév], HsgLista[Lakó-népesség])</f>
        <v>109450</v>
      </c>
      <c r="AS36" s="8"/>
      <c r="AT36" s="4"/>
      <c r="BJ36" s="1"/>
    </row>
    <row r="37" spans="1:62" x14ac:dyDescent="0.3">
      <c r="A37" s="33" t="s">
        <v>168</v>
      </c>
      <c r="B37" s="31">
        <v>21944</v>
      </c>
      <c r="C37" s="1" t="s">
        <v>40</v>
      </c>
      <c r="D37" s="1" t="s">
        <v>140</v>
      </c>
      <c r="E37" s="1" t="s">
        <v>169</v>
      </c>
      <c r="F37" s="1" t="s">
        <v>170</v>
      </c>
      <c r="G37" s="1" t="s">
        <v>171</v>
      </c>
      <c r="H37" s="1">
        <v>1</v>
      </c>
      <c r="I37" s="1" t="s">
        <v>32</v>
      </c>
      <c r="J37" s="4">
        <v>6488</v>
      </c>
      <c r="K37" s="4">
        <v>3146</v>
      </c>
      <c r="L37" s="4">
        <v>1533</v>
      </c>
      <c r="AA37" s="12" t="str">
        <f>_xlfn.XLOOKUP(HsgLista[[#This Row],[Lakó-népesség]],hsgméret[limit],hsgméret[név],,-1)</f>
        <v>kicsi</v>
      </c>
      <c r="AB37" s="12" t="str">
        <f>IFERROR(_xlfn.XLOOKUP(HsgLista[[#This Row],[Vármegye]],Régiók[Vármegye],Régiók[Régió]),"")</f>
        <v>Dél-Alföld</v>
      </c>
      <c r="AC37" s="12" t="str">
        <f>IFERROR(_xlfn.XLOOKUP(HsgLista[[#This Row],[Vármegye]],Régiók[Vármegye],Régiók[NUTS2]),"")</f>
        <v>HU33</v>
      </c>
      <c r="AD37" s="12" t="str" cm="1">
        <f t="array" ref="AD37">_xlfn.XLOOKUP(HsgLista[[#This Row],[Helység jogállása]],_xlfn.ANCHORARRAY($AG$12),$AH$12:$AH$18)</f>
        <v>1 község</v>
      </c>
      <c r="AE37" s="4">
        <f>HsgLista[[#This Row],[Lakó-népesség]]*HsgLista[[#This Row],[Lakó-népesség]]</f>
        <v>9897316</v>
      </c>
      <c r="AF37" s="1"/>
      <c r="AG37" s="17" t="s">
        <v>3801</v>
      </c>
      <c r="AJ37" s="8"/>
      <c r="AK37" s="4"/>
      <c r="AN37" s="81">
        <v>13</v>
      </c>
      <c r="AO37" s="82" t="str" cm="1">
        <f t="array" ref="AO37">_xlfn._xlws.FILTER(HsgLista[Helységnév], HsgLista[Lakó-népesség]=LARGE(HsgLista[Lakó-népesség], AN37))</f>
        <v>Budapest 18. ker.</v>
      </c>
      <c r="AP37" s="83"/>
      <c r="AQ37" s="81">
        <f>_xlfn.XLOOKUP(AO37, HsgLista[Helységnév], HsgLista[Lakó-népesség])</f>
        <v>99247</v>
      </c>
      <c r="AS37" s="8"/>
      <c r="AT37" s="4"/>
      <c r="BJ37" s="1"/>
    </row>
    <row r="38" spans="1:62" x14ac:dyDescent="0.3">
      <c r="A38" s="33" t="s">
        <v>172</v>
      </c>
      <c r="B38" s="31">
        <v>33093</v>
      </c>
      <c r="C38" s="1" t="s">
        <v>40</v>
      </c>
      <c r="D38" s="1" t="s">
        <v>52</v>
      </c>
      <c r="E38" s="1" t="s">
        <v>173</v>
      </c>
      <c r="F38" s="1" t="s">
        <v>174</v>
      </c>
      <c r="G38" s="1" t="s">
        <v>175</v>
      </c>
      <c r="H38" s="1">
        <v>5</v>
      </c>
      <c r="I38" s="1" t="s">
        <v>176</v>
      </c>
      <c r="J38" s="4">
        <v>856</v>
      </c>
      <c r="K38" s="4">
        <v>635</v>
      </c>
      <c r="L38" s="4">
        <v>267</v>
      </c>
      <c r="AA38" s="12" t="str">
        <f>_xlfn.XLOOKUP(HsgLista[[#This Row],[Lakó-népesség]],hsgméret[limit],hsgméret[név],,-1)</f>
        <v>apró</v>
      </c>
      <c r="AB38" s="12" t="str">
        <f>IFERROR(_xlfn.XLOOKUP(HsgLista[[#This Row],[Vármegye]],Régiók[Vármegye],Régiók[Régió]),"")</f>
        <v>Észak-Magyarország</v>
      </c>
      <c r="AC38" s="12" t="str">
        <f>IFERROR(_xlfn.XLOOKUP(HsgLista[[#This Row],[Vármegye]],Régiók[Vármegye],Régiók[NUTS2]),"")</f>
        <v>HU31</v>
      </c>
      <c r="AD38" s="12" t="str" cm="1">
        <f t="array" ref="AD38">_xlfn.XLOOKUP(HsgLista[[#This Row],[Helység jogállása]],_xlfn.ANCHORARRAY($AG$12),$AH$12:$AH$18)</f>
        <v>1 község</v>
      </c>
      <c r="AE38" s="4">
        <f>HsgLista[[#This Row],[Lakó-népesség]]*HsgLista[[#This Row],[Lakó-népesség]]</f>
        <v>403225</v>
      </c>
      <c r="AF38" s="1"/>
      <c r="AG38" s="46"/>
      <c r="AH38" s="47" t="s">
        <v>3808</v>
      </c>
      <c r="AI38" s="48" t="s">
        <v>3809</v>
      </c>
      <c r="AJ38" s="49" t="s">
        <v>3810</v>
      </c>
      <c r="AK38" s="50" t="s">
        <v>3811</v>
      </c>
      <c r="AN38" s="81">
        <v>14</v>
      </c>
      <c r="AO38" s="82" t="str" cm="1">
        <f t="array" ref="AO38">_xlfn._xlws.FILTER(HsgLista[Helységnév], HsgLista[Lakó-népesség]=LARGE(HsgLista[Lakó-népesség], AN38))</f>
        <v>Székesfehérvár</v>
      </c>
      <c r="AP38" s="83"/>
      <c r="AQ38" s="81">
        <f>_xlfn.XLOOKUP(AO38, HsgLista[Helységnév], HsgLista[Lakó-népesség])</f>
        <v>96024</v>
      </c>
      <c r="AS38" s="8"/>
      <c r="AT38" s="4"/>
      <c r="BJ38" s="1"/>
    </row>
    <row r="39" spans="1:62" x14ac:dyDescent="0.3">
      <c r="A39" s="33" t="s">
        <v>177</v>
      </c>
      <c r="B39" s="31">
        <v>26824</v>
      </c>
      <c r="C39" s="1" t="s">
        <v>40</v>
      </c>
      <c r="D39" s="1" t="s">
        <v>28</v>
      </c>
      <c r="E39" s="1" t="s">
        <v>178</v>
      </c>
      <c r="F39" s="1" t="s">
        <v>179</v>
      </c>
      <c r="G39" s="1" t="s">
        <v>180</v>
      </c>
      <c r="H39" s="1">
        <v>2</v>
      </c>
      <c r="I39" s="1" t="s">
        <v>38</v>
      </c>
      <c r="J39" s="4">
        <v>4829</v>
      </c>
      <c r="K39" s="4">
        <v>1860</v>
      </c>
      <c r="L39" s="4">
        <v>848</v>
      </c>
      <c r="AA39" s="12" t="str">
        <f>_xlfn.XLOOKUP(HsgLista[[#This Row],[Lakó-népesség]],hsgméret[limit],hsgméret[név],,-1)</f>
        <v>apró</v>
      </c>
      <c r="AB39" s="12" t="str">
        <f>IFERROR(_xlfn.XLOOKUP(HsgLista[[#This Row],[Vármegye]],Régiók[Vármegye],Régiók[Régió]),"")</f>
        <v>Közép-Dunántúl</v>
      </c>
      <c r="AC39" s="12" t="str">
        <f>IFERROR(_xlfn.XLOOKUP(HsgLista[[#This Row],[Vármegye]],Régiók[Vármegye],Régiók[NUTS2]),"")</f>
        <v>HU21</v>
      </c>
      <c r="AD39" s="12" t="str" cm="1">
        <f t="array" ref="AD39">_xlfn.XLOOKUP(HsgLista[[#This Row],[Helység jogállása]],_xlfn.ANCHORARRAY($AG$12),$AH$12:$AH$18)</f>
        <v>1 község</v>
      </c>
      <c r="AE39" s="4">
        <f>HsgLista[[#This Row],[Lakó-népesség]]*HsgLista[[#This Row],[Lakó-népesség]]</f>
        <v>3459600</v>
      </c>
      <c r="AF39" s="1"/>
      <c r="AG39" s="51" t="str" cm="1">
        <f t="array" ref="AG39:AG46">_xlfn._xlws.SORT(_xlfn.UNIQUE(Régiók[Régió]))</f>
        <v>Budapest</v>
      </c>
      <c r="AH39" s="25" cm="1">
        <f t="array" ref="AH39:AH46">AVERAGEIFS(HsgLista[Lakó-népesség],HsgLista[Régió],_xlfn.ANCHORARRAY($AG39))</f>
        <v>1686222</v>
      </c>
      <c r="AI39" s="20" cm="1">
        <f t="array" ref="AI39:AI46">COUNTIFS(HsgLista[Régió],_xlfn.ANCHORARRAY(AG39))</f>
        <v>1</v>
      </c>
      <c r="AJ39" s="26" cm="1">
        <f t="array" ref="AJ39:AJ46">SUMIFS(HsgLista[Súlyszám],HsgLista[Régió],_xlfn.ANCHORARRAY($AG39))/SUMIFS(HsgLista[Lakó-népesség],HsgLista[Régió],_xlfn.ANCHORARRAY($AG39))</f>
        <v>1686222</v>
      </c>
      <c r="AK39" s="13" cm="1">
        <f t="array" ref="AK39:AK46">SUMIFS(HsgLista[Lakó-népesség],HsgLista[Régió],_xlfn.ANCHORARRAY(AG39))</f>
        <v>1686222</v>
      </c>
      <c r="AM39" s="73" t="str" cm="1">
        <f t="array" ref="AM39:AM46">_xlfn.LET(_xlpm.Regiók, _xlfn._xlws.FILTER(HsgLista[Régió],HsgLista[Régió]&lt;&gt;""), _xlpm.Kódok, _xlfn._xlws.FILTER(HsgLista[NUTS2],HsgLista[Régió]&lt;&gt;""), _xlfn.UNIQUE(_xlfn.SORTBY(_xlpm.Regiók,_xlpm.Kódok)))</f>
        <v>Budapest</v>
      </c>
      <c r="AN39" s="81">
        <v>15</v>
      </c>
      <c r="AO39" s="82" t="str" cm="1">
        <f t="array" ref="AO39">_xlfn._xlws.FILTER(HsgLista[Helységnév], HsgLista[Lakó-népesség]=LARGE(HsgLista[Lakó-népesség], AN39))</f>
        <v>Budapest 04. ker.</v>
      </c>
      <c r="AP39" s="83"/>
      <c r="AQ39" s="81">
        <f>_xlfn.XLOOKUP(AO39, HsgLista[Helységnév], HsgLista[Lakó-népesség])</f>
        <v>94824</v>
      </c>
      <c r="AS39" s="8"/>
      <c r="AT39" s="4"/>
      <c r="BJ39" s="1"/>
    </row>
    <row r="40" spans="1:62" x14ac:dyDescent="0.3">
      <c r="A40" s="33" t="s">
        <v>181</v>
      </c>
      <c r="B40" s="31">
        <v>25265</v>
      </c>
      <c r="C40" s="1" t="s">
        <v>40</v>
      </c>
      <c r="D40" s="1" t="s">
        <v>34</v>
      </c>
      <c r="E40" s="1" t="s">
        <v>182</v>
      </c>
      <c r="F40" s="1" t="s">
        <v>183</v>
      </c>
      <c r="G40" s="1" t="s">
        <v>183</v>
      </c>
      <c r="H40" s="1">
        <v>1</v>
      </c>
      <c r="I40" s="1" t="s">
        <v>32</v>
      </c>
      <c r="J40" s="4">
        <v>3429</v>
      </c>
      <c r="K40" s="4">
        <v>2096</v>
      </c>
      <c r="L40" s="4">
        <v>884</v>
      </c>
      <c r="T40" s="1">
        <v>1</v>
      </c>
      <c r="AA40" s="12" t="str">
        <f>_xlfn.XLOOKUP(HsgLista[[#This Row],[Lakó-népesség]],hsgméret[limit],hsgméret[név],,-1)</f>
        <v>kicsi</v>
      </c>
      <c r="AB40" s="12" t="str">
        <f>IFERROR(_xlfn.XLOOKUP(HsgLista[[#This Row],[Vármegye]],Régiók[Vármegye],Régiók[Régió]),"")</f>
        <v>Észak-Alföld</v>
      </c>
      <c r="AC40" s="12" t="str">
        <f>IFERROR(_xlfn.XLOOKUP(HsgLista[[#This Row],[Vármegye]],Régiók[Vármegye],Régiók[NUTS2]),"")</f>
        <v>HU32</v>
      </c>
      <c r="AD40" s="12" t="str" cm="1">
        <f t="array" ref="AD40">_xlfn.XLOOKUP(HsgLista[[#This Row],[Helység jogállása]],_xlfn.ANCHORARRAY($AG$12),$AH$12:$AH$18)</f>
        <v>1 község</v>
      </c>
      <c r="AE40" s="4">
        <f>HsgLista[[#This Row],[Lakó-népesség]]*HsgLista[[#This Row],[Lakó-népesség]]</f>
        <v>4393216</v>
      </c>
      <c r="AF40" s="1"/>
      <c r="AG40" s="51" t="str">
        <v>Dél-Alföld</v>
      </c>
      <c r="AH40" s="25">
        <v>4692.7362204724413</v>
      </c>
      <c r="AI40" s="20">
        <v>254</v>
      </c>
      <c r="AJ40" s="26">
        <v>42266.196360600865</v>
      </c>
      <c r="AK40" s="13">
        <v>1191955</v>
      </c>
      <c r="AM40" s="74" t="str">
        <v>Pest</v>
      </c>
      <c r="AN40" s="81">
        <v>16</v>
      </c>
      <c r="AO40" s="82" t="str" cm="1">
        <f t="array" ref="AO40">_xlfn._xlws.FILTER(HsgLista[Helységnév], HsgLista[Lakó-népesség]=LARGE(HsgLista[Lakó-népesség], AN40))</f>
        <v>Budapest 02. ker.</v>
      </c>
      <c r="AP40" s="83"/>
      <c r="AQ40" s="81">
        <f>_xlfn.XLOOKUP(AO40, HsgLista[Helységnév], HsgLista[Lakó-népesség])</f>
        <v>85803</v>
      </c>
      <c r="AS40" s="8"/>
      <c r="AT40" s="4"/>
      <c r="BJ40" s="1"/>
    </row>
    <row r="41" spans="1:62" x14ac:dyDescent="0.3">
      <c r="A41" s="33" t="s">
        <v>184</v>
      </c>
      <c r="B41" s="31">
        <v>31653</v>
      </c>
      <c r="C41" s="1" t="s">
        <v>27</v>
      </c>
      <c r="D41" s="1" t="s">
        <v>75</v>
      </c>
      <c r="E41" s="1" t="s">
        <v>76</v>
      </c>
      <c r="F41" s="1" t="s">
        <v>77</v>
      </c>
      <c r="G41" s="1" t="s">
        <v>78</v>
      </c>
      <c r="H41" s="1">
        <v>2</v>
      </c>
      <c r="I41" s="1" t="s">
        <v>38</v>
      </c>
      <c r="J41" s="4">
        <v>7300</v>
      </c>
      <c r="K41" s="4">
        <v>13724</v>
      </c>
      <c r="L41" s="4">
        <v>5261</v>
      </c>
      <c r="T41" s="1">
        <v>1</v>
      </c>
      <c r="X41" s="1">
        <v>1</v>
      </c>
      <c r="AA41" s="12" t="str">
        <f>_xlfn.XLOOKUP(HsgLista[[#This Row],[Lakó-népesség]],hsgméret[limit],hsgméret[név],,-1)</f>
        <v>közép</v>
      </c>
      <c r="AB41" s="12" t="str">
        <f>IFERROR(_xlfn.XLOOKUP(HsgLista[[#This Row],[Vármegye]],Régiók[Vármegye],Régiók[Régió]),"")</f>
        <v>Pest</v>
      </c>
      <c r="AC41" s="12" t="str">
        <f>IFERROR(_xlfn.XLOOKUP(HsgLista[[#This Row],[Vármegye]],Régiók[Vármegye],Régiók[NUTS2]),"")</f>
        <v>HU12</v>
      </c>
      <c r="AD41" s="12" t="str" cm="1">
        <f t="array" ref="AD41">_xlfn.XLOOKUP(HsgLista[[#This Row],[Helység jogállása]],_xlfn.ANCHORARRAY($AG$12),$AH$12:$AH$18)</f>
        <v>2 város</v>
      </c>
      <c r="AE41" s="4">
        <f>HsgLista[[#This Row],[Lakó-népesség]]*HsgLista[[#This Row],[Lakó-népesség]]</f>
        <v>188348176</v>
      </c>
      <c r="AF41" s="1"/>
      <c r="AG41" s="51" t="str">
        <v>Dél-Dunántúl</v>
      </c>
      <c r="AH41" s="25">
        <v>1299.4207317073171</v>
      </c>
      <c r="AI41" s="20">
        <v>656</v>
      </c>
      <c r="AJ41" s="26">
        <v>32363.342359400296</v>
      </c>
      <c r="AK41" s="13">
        <v>852420</v>
      </c>
      <c r="AM41" s="74" t="str">
        <v>Közép-Dunántúl</v>
      </c>
      <c r="AN41" s="81">
        <v>17</v>
      </c>
      <c r="AO41" s="82" t="str" cm="1">
        <f t="array" ref="AO41">_xlfn._xlws.FILTER(HsgLista[Helységnév], HsgLista[Lakó-népesség]=LARGE(HsgLista[Lakó-népesség], AN41))</f>
        <v>Budapest 17. ker.</v>
      </c>
      <c r="AP41" s="83"/>
      <c r="AQ41" s="81">
        <f>_xlfn.XLOOKUP(AO41, HsgLista[Helységnév], HsgLista[Lakó-népesség])</f>
        <v>84428</v>
      </c>
      <c r="AS41" s="8"/>
      <c r="AT41" s="4"/>
      <c r="BJ41" s="1"/>
    </row>
    <row r="42" spans="1:62" x14ac:dyDescent="0.3">
      <c r="A42" s="33" t="s">
        <v>185</v>
      </c>
      <c r="B42" s="31">
        <v>15176</v>
      </c>
      <c r="C42" s="1" t="s">
        <v>40</v>
      </c>
      <c r="D42" s="1" t="s">
        <v>28</v>
      </c>
      <c r="E42" s="1" t="s">
        <v>186</v>
      </c>
      <c r="F42" s="1" t="s">
        <v>187</v>
      </c>
      <c r="G42" s="1" t="s">
        <v>188</v>
      </c>
      <c r="H42" s="1">
        <v>5</v>
      </c>
      <c r="I42" s="1" t="s">
        <v>189</v>
      </c>
      <c r="J42" s="4">
        <v>5071</v>
      </c>
      <c r="K42" s="4">
        <v>1533</v>
      </c>
      <c r="L42" s="4">
        <v>576</v>
      </c>
      <c r="AA42" s="12" t="str">
        <f>_xlfn.XLOOKUP(HsgLista[[#This Row],[Lakó-népesség]],hsgméret[limit],hsgméret[név],,-1)</f>
        <v>apró</v>
      </c>
      <c r="AB42" s="12" t="str">
        <f>IFERROR(_xlfn.XLOOKUP(HsgLista[[#This Row],[Vármegye]],Régiók[Vármegye],Régiók[Régió]),"")</f>
        <v>Közép-Dunántúl</v>
      </c>
      <c r="AC42" s="12" t="str">
        <f>IFERROR(_xlfn.XLOOKUP(HsgLista[[#This Row],[Vármegye]],Régiók[Vármegye],Régiók[NUTS2]),"")</f>
        <v>HU21</v>
      </c>
      <c r="AD42" s="12" t="str" cm="1">
        <f t="array" ref="AD42">_xlfn.XLOOKUP(HsgLista[[#This Row],[Helység jogállása]],_xlfn.ANCHORARRAY($AG$12),$AH$12:$AH$18)</f>
        <v>1 község</v>
      </c>
      <c r="AE42" s="4">
        <f>HsgLista[[#This Row],[Lakó-népesség]]*HsgLista[[#This Row],[Lakó-népesség]]</f>
        <v>2350089</v>
      </c>
      <c r="AF42" s="1"/>
      <c r="AG42" s="51" t="str">
        <v>Észak-Alföld</v>
      </c>
      <c r="AH42" s="25">
        <v>3595.305912596401</v>
      </c>
      <c r="AI42" s="20">
        <v>389</v>
      </c>
      <c r="AJ42" s="26">
        <v>47516.592287572916</v>
      </c>
      <c r="AK42" s="13">
        <v>1398574</v>
      </c>
      <c r="AM42" s="74" t="str">
        <v>Nyugat-Dunántúl</v>
      </c>
      <c r="AN42" s="81">
        <v>18</v>
      </c>
      <c r="AO42" s="82" t="str" cm="1">
        <f t="array" ref="AO42">_xlfn._xlws.FILTER(HsgLista[Helységnév], HsgLista[Lakó-népesség]=LARGE(HsgLista[Lakó-népesség], AN42))</f>
        <v>Szombathely</v>
      </c>
      <c r="AP42" s="83"/>
      <c r="AQ42" s="81">
        <f>_xlfn.XLOOKUP(AO42, HsgLista[Helységnév], HsgLista[Lakó-népesség])</f>
        <v>77757</v>
      </c>
      <c r="AS42" s="8"/>
      <c r="AT42" s="4"/>
      <c r="BJ42" s="1"/>
    </row>
    <row r="43" spans="1:62" x14ac:dyDescent="0.3">
      <c r="A43" s="33" t="s">
        <v>190</v>
      </c>
      <c r="B43" s="32">
        <v>6345</v>
      </c>
      <c r="C43" s="1" t="s">
        <v>40</v>
      </c>
      <c r="D43" s="1" t="s">
        <v>47</v>
      </c>
      <c r="E43" s="1" t="s">
        <v>191</v>
      </c>
      <c r="F43" s="1" t="s">
        <v>192</v>
      </c>
      <c r="G43" s="1" t="s">
        <v>193</v>
      </c>
      <c r="H43" s="1">
        <v>5</v>
      </c>
      <c r="I43" s="1" t="s">
        <v>194</v>
      </c>
      <c r="J43" s="4">
        <v>2178</v>
      </c>
      <c r="K43" s="4">
        <v>680</v>
      </c>
      <c r="L43" s="4">
        <v>347</v>
      </c>
      <c r="R43" s="1">
        <v>1</v>
      </c>
      <c r="AA43" s="12" t="str">
        <f>_xlfn.XLOOKUP(HsgLista[[#This Row],[Lakó-népesség]],hsgméret[limit],hsgméret[név],,-1)</f>
        <v>apró</v>
      </c>
      <c r="AB43" s="12" t="str">
        <f>IFERROR(_xlfn.XLOOKUP(HsgLista[[#This Row],[Vármegye]],Régiók[Vármegye],Régiók[Régió]),"")</f>
        <v>Észak-Magyarország</v>
      </c>
      <c r="AC43" s="12" t="str">
        <f>IFERROR(_xlfn.XLOOKUP(HsgLista[[#This Row],[Vármegye]],Régiók[Vármegye],Régiók[NUTS2]),"")</f>
        <v>HU31</v>
      </c>
      <c r="AD43" s="12" t="str" cm="1">
        <f t="array" ref="AD43">_xlfn.XLOOKUP(HsgLista[[#This Row],[Helység jogállása]],_xlfn.ANCHORARRAY($AG$12),$AH$12:$AH$18)</f>
        <v>1 község</v>
      </c>
      <c r="AE43" s="4">
        <f>HsgLista[[#This Row],[Lakó-népesség]]*HsgLista[[#This Row],[Lakó-népesség]]</f>
        <v>462400</v>
      </c>
      <c r="AF43" s="1"/>
      <c r="AG43" s="51" t="str">
        <v>Észak-Magyarország</v>
      </c>
      <c r="AH43" s="25">
        <v>1775.9459016393444</v>
      </c>
      <c r="AI43" s="20">
        <v>610</v>
      </c>
      <c r="AJ43" s="26">
        <v>27253.595980714963</v>
      </c>
      <c r="AK43" s="13">
        <v>1083327</v>
      </c>
      <c r="AM43" s="74" t="str">
        <v>Dél-Dunántúl</v>
      </c>
      <c r="AN43" s="81">
        <v>19</v>
      </c>
      <c r="AO43" s="82" t="str" cm="1">
        <f t="array" ref="AO43">_xlfn._xlws.FILTER(HsgLista[Helységnév], HsgLista[Lakó-népesség]=LARGE(HsgLista[Lakó-népesség], AN43))</f>
        <v>Budapest 15. ker.</v>
      </c>
      <c r="AP43" s="83"/>
      <c r="AQ43" s="81">
        <f>_xlfn.XLOOKUP(AO43, HsgLista[Helységnév], HsgLista[Lakó-népesség])</f>
        <v>75236</v>
      </c>
      <c r="AS43" s="8"/>
      <c r="AT43" s="4"/>
      <c r="BJ43" s="1"/>
    </row>
    <row r="44" spans="1:62" x14ac:dyDescent="0.3">
      <c r="A44" s="33" t="s">
        <v>195</v>
      </c>
      <c r="B44" s="31">
        <v>34245</v>
      </c>
      <c r="C44" s="1" t="s">
        <v>196</v>
      </c>
      <c r="D44" s="1" t="s">
        <v>197</v>
      </c>
      <c r="E44" s="1" t="s">
        <v>198</v>
      </c>
      <c r="F44" s="1" t="s">
        <v>199</v>
      </c>
      <c r="G44" s="1" t="s">
        <v>200</v>
      </c>
      <c r="H44" s="1">
        <v>1</v>
      </c>
      <c r="I44" s="1" t="s">
        <v>32</v>
      </c>
      <c r="J44" s="4">
        <v>7577</v>
      </c>
      <c r="K44" s="4">
        <v>5416</v>
      </c>
      <c r="L44" s="4">
        <v>2089</v>
      </c>
      <c r="T44" s="1">
        <v>1</v>
      </c>
      <c r="AA44" s="12" t="str">
        <f>_xlfn.XLOOKUP(HsgLista[[#This Row],[Lakó-népesség]],hsgméret[limit],hsgméret[név],,-1)</f>
        <v>kicsi</v>
      </c>
      <c r="AB44" s="12" t="str">
        <f>IFERROR(_xlfn.XLOOKUP(HsgLista[[#This Row],[Vármegye]],Régiók[Vármegye],Régiók[Régió]),"")</f>
        <v>Dél-Alföld</v>
      </c>
      <c r="AC44" s="12" t="str">
        <f>IFERROR(_xlfn.XLOOKUP(HsgLista[[#This Row],[Vármegye]],Régiók[Vármegye],Régiók[NUTS2]),"")</f>
        <v>HU33</v>
      </c>
      <c r="AD44" s="12" t="str" cm="1">
        <f t="array" ref="AD44">_xlfn.XLOOKUP(HsgLista[[#This Row],[Helység jogállása]],_xlfn.ANCHORARRAY($AG$12),$AH$12:$AH$18)</f>
        <v>1 község</v>
      </c>
      <c r="AE44" s="4">
        <f>HsgLista[[#This Row],[Lakó-népesség]]*HsgLista[[#This Row],[Lakó-népesség]]</f>
        <v>29333056</v>
      </c>
      <c r="AF44" s="1"/>
      <c r="AG44" s="51" t="str">
        <v>Közép-Dunántúl</v>
      </c>
      <c r="AH44" s="25">
        <v>2636.6658354114711</v>
      </c>
      <c r="AI44" s="20">
        <v>401</v>
      </c>
      <c r="AJ44" s="26">
        <v>23825.691536863131</v>
      </c>
      <c r="AK44" s="13">
        <v>1057303</v>
      </c>
      <c r="AM44" s="74" t="str">
        <v>Észak-Magyarország</v>
      </c>
      <c r="AN44" s="81">
        <v>20</v>
      </c>
      <c r="AO44" s="82" t="str" cm="1">
        <f t="array" ref="AO44">_xlfn._xlws.FILTER(HsgLista[Helységnév], HsgLista[Lakó-népesség]=LARGE(HsgLista[Lakó-népesség], AN44))</f>
        <v>Budapest 10. ker.</v>
      </c>
      <c r="AP44" s="83"/>
      <c r="AQ44" s="81">
        <f>_xlfn.XLOOKUP(AO44, HsgLista[Helységnév], HsgLista[Lakó-népesség])</f>
        <v>74365</v>
      </c>
      <c r="AS44" s="8"/>
      <c r="AT44" s="4"/>
      <c r="BJ44" s="1"/>
    </row>
    <row r="45" spans="1:62" x14ac:dyDescent="0.3">
      <c r="A45" s="33" t="s">
        <v>201</v>
      </c>
      <c r="B45" s="32">
        <v>2644</v>
      </c>
      <c r="C45" s="1" t="s">
        <v>40</v>
      </c>
      <c r="D45" s="1" t="s">
        <v>202</v>
      </c>
      <c r="E45" s="1" t="s">
        <v>203</v>
      </c>
      <c r="F45" s="1" t="s">
        <v>204</v>
      </c>
      <c r="G45" s="1" t="s">
        <v>205</v>
      </c>
      <c r="H45" s="1">
        <v>5</v>
      </c>
      <c r="I45" s="1" t="s">
        <v>206</v>
      </c>
      <c r="J45" s="4">
        <v>584</v>
      </c>
      <c r="K45" s="4">
        <v>436</v>
      </c>
      <c r="L45" s="4">
        <v>171</v>
      </c>
      <c r="AA45" s="12" t="str">
        <f>_xlfn.XLOOKUP(HsgLista[[#This Row],[Lakó-népesség]],hsgméret[limit],hsgméret[név],,-1)</f>
        <v>mikro</v>
      </c>
      <c r="AB45" s="12" t="str">
        <f>IFERROR(_xlfn.XLOOKUP(HsgLista[[#This Row],[Vármegye]],Régiók[Vármegye],Régiók[Régió]),"")</f>
        <v>Nyugat-Dunántúl</v>
      </c>
      <c r="AC45" s="12" t="str">
        <f>IFERROR(_xlfn.XLOOKUP(HsgLista[[#This Row],[Vármegye]],Régiók[Vármegye],Régiók[NUTS2]),"")</f>
        <v>HU22</v>
      </c>
      <c r="AD45" s="12" t="str" cm="1">
        <f t="array" ref="AD45">_xlfn.XLOOKUP(HsgLista[[#This Row],[Helység jogállása]],_xlfn.ANCHORARRAY($AG$12),$AH$12:$AH$18)</f>
        <v>1 község</v>
      </c>
      <c r="AE45" s="4">
        <f>HsgLista[[#This Row],[Lakó-népesség]]*HsgLista[[#This Row],[Lakó-népesség]]</f>
        <v>190096</v>
      </c>
      <c r="AF45" s="1"/>
      <c r="AG45" s="51" t="str">
        <v>Nyugat-Dunántúl</v>
      </c>
      <c r="AH45" s="25">
        <v>1494.0167427701674</v>
      </c>
      <c r="AI45" s="20">
        <v>657</v>
      </c>
      <c r="AJ45" s="26">
        <v>35541.490795858466</v>
      </c>
      <c r="AK45" s="13">
        <v>981569</v>
      </c>
      <c r="AM45" s="74" t="str">
        <v>Észak-Alföld</v>
      </c>
      <c r="AN45" s="81">
        <v>21</v>
      </c>
      <c r="AO45" s="82" t="str" cm="1">
        <f t="array" ref="AO45">_xlfn._xlws.FILTER(HsgLista[Helységnév], HsgLista[Lakó-népesség]=LARGE(HsgLista[Lakó-népesség], AN45))</f>
        <v>Budapest 16. ker.</v>
      </c>
      <c r="AP45" s="83"/>
      <c r="AQ45" s="81">
        <f>_xlfn.XLOOKUP(AO45, HsgLista[Helységnév], HsgLista[Lakó-népesség])</f>
        <v>72411</v>
      </c>
      <c r="AS45" s="8"/>
      <c r="AT45" s="4"/>
      <c r="BJ45" s="1"/>
    </row>
    <row r="46" spans="1:62" x14ac:dyDescent="0.3">
      <c r="A46" s="33" t="s">
        <v>207</v>
      </c>
      <c r="B46" s="31">
        <v>13329</v>
      </c>
      <c r="C46" s="1" t="s">
        <v>40</v>
      </c>
      <c r="D46" s="1" t="s">
        <v>41</v>
      </c>
      <c r="E46" s="1" t="s">
        <v>208</v>
      </c>
      <c r="F46" s="1" t="s">
        <v>209</v>
      </c>
      <c r="G46" s="1" t="s">
        <v>210</v>
      </c>
      <c r="H46" s="1">
        <v>5</v>
      </c>
      <c r="I46" s="1" t="s">
        <v>211</v>
      </c>
      <c r="J46" s="4">
        <v>4433</v>
      </c>
      <c r="K46" s="4">
        <v>399</v>
      </c>
      <c r="L46" s="4">
        <v>170</v>
      </c>
      <c r="R46" s="1">
        <v>1</v>
      </c>
      <c r="AA46" s="12" t="str">
        <f>_xlfn.XLOOKUP(HsgLista[[#This Row],[Lakó-népesség]],hsgméret[limit],hsgméret[név],,-1)</f>
        <v>mikro</v>
      </c>
      <c r="AB46" s="12" t="str">
        <f>IFERROR(_xlfn.XLOOKUP(HsgLista[[#This Row],[Vármegye]],Régiók[Vármegye],Régiók[Régió]),"")</f>
        <v>Dél-Dunántúl</v>
      </c>
      <c r="AC46" s="12" t="str">
        <f>IFERROR(_xlfn.XLOOKUP(HsgLista[[#This Row],[Vármegye]],Régiók[Vármegye],Régiók[NUTS2]),"")</f>
        <v>HU23</v>
      </c>
      <c r="AD46" s="12" t="str" cm="1">
        <f t="array" ref="AD46">_xlfn.XLOOKUP(HsgLista[[#This Row],[Helység jogállása]],_xlfn.ANCHORARRAY($AG$12),$AH$12:$AH$18)</f>
        <v>1 község</v>
      </c>
      <c r="AE46" s="4">
        <f>HsgLista[[#This Row],[Lakó-népesség]]*HsgLista[[#This Row],[Lakó-népesség]]</f>
        <v>159201</v>
      </c>
      <c r="AF46" s="1"/>
      <c r="AG46" s="51" t="str">
        <v>Pest</v>
      </c>
      <c r="AH46" s="25">
        <v>7129.7165775401072</v>
      </c>
      <c r="AI46" s="20">
        <v>187</v>
      </c>
      <c r="AJ46" s="26">
        <v>18968.700228838101</v>
      </c>
      <c r="AK46" s="13">
        <v>1333257</v>
      </c>
      <c r="AM46" s="74" t="str">
        <v>Dél-Alföld</v>
      </c>
      <c r="AN46" s="81">
        <v>22</v>
      </c>
      <c r="AO46" s="82" t="str" cm="1">
        <f t="array" ref="AO46">_xlfn._xlws.FILTER(HsgLista[Helységnév], HsgLista[Lakó-népesség]=LARGE(HsgLista[Lakó-népesség], AN46))</f>
        <v>Érd</v>
      </c>
      <c r="AP46" s="83"/>
      <c r="AQ46" s="81">
        <f>_xlfn.XLOOKUP(AO46, HsgLista[Helységnév], HsgLista[Lakó-népesség])</f>
        <v>71338</v>
      </c>
      <c r="AS46" s="8"/>
      <c r="AT46" s="4"/>
      <c r="BJ46" s="1"/>
    </row>
    <row r="47" spans="1:62" x14ac:dyDescent="0.3">
      <c r="A47" s="33" t="s">
        <v>212</v>
      </c>
      <c r="B47" s="31">
        <v>32346</v>
      </c>
      <c r="C47" s="1" t="s">
        <v>40</v>
      </c>
      <c r="D47" s="1" t="s">
        <v>86</v>
      </c>
      <c r="E47" s="1" t="s">
        <v>87</v>
      </c>
      <c r="F47" s="1" t="s">
        <v>88</v>
      </c>
      <c r="G47" s="1" t="s">
        <v>89</v>
      </c>
      <c r="H47" s="1">
        <v>1</v>
      </c>
      <c r="I47" s="1" t="s">
        <v>32</v>
      </c>
      <c r="J47" s="4">
        <v>818</v>
      </c>
      <c r="K47" s="4">
        <v>2104</v>
      </c>
      <c r="L47" s="4">
        <v>1119</v>
      </c>
      <c r="AA47" s="12" t="str">
        <f>_xlfn.XLOOKUP(HsgLista[[#This Row],[Lakó-népesség]],hsgméret[limit],hsgméret[név],,-1)</f>
        <v>kicsi</v>
      </c>
      <c r="AB47" s="12" t="str">
        <f>IFERROR(_xlfn.XLOOKUP(HsgLista[[#This Row],[Vármegye]],Régiók[Vármegye],Régiók[Régió]),"")</f>
        <v>Közép-Dunántúl</v>
      </c>
      <c r="AC47" s="12" t="str">
        <f>IFERROR(_xlfn.XLOOKUP(HsgLista[[#This Row],[Vármegye]],Régiók[Vármegye],Régiók[NUTS2]),"")</f>
        <v>HU21</v>
      </c>
      <c r="AD47" s="12" t="str" cm="1">
        <f t="array" ref="AD47">_xlfn.XLOOKUP(HsgLista[[#This Row],[Helység jogállása]],_xlfn.ANCHORARRAY($AG$12),$AH$12:$AH$18)</f>
        <v>1 község</v>
      </c>
      <c r="AE47" s="4">
        <f>HsgLista[[#This Row],[Lakó-népesség]]*HsgLista[[#This Row],[Lakó-népesség]]</f>
        <v>4426816</v>
      </c>
      <c r="AF47" s="1"/>
      <c r="AG47" s="8"/>
      <c r="AH47" s="52"/>
      <c r="AJ47" s="53"/>
      <c r="AK47" s="4"/>
      <c r="AM47" s="8"/>
      <c r="AN47" s="81">
        <v>23</v>
      </c>
      <c r="AO47" s="82" t="str" cm="1">
        <f t="array" ref="AO47">_xlfn._xlws.FILTER(HsgLista[Helységnév], HsgLista[Lakó-népesség]=LARGE(HsgLista[Lakó-népesség], AN47))</f>
        <v>Budapest 08. ker.</v>
      </c>
      <c r="AP47" s="83"/>
      <c r="AQ47" s="81">
        <f>_xlfn.XLOOKUP(AO47, HsgLista[Helységnév], HsgLista[Lakó-népesség])</f>
        <v>70309</v>
      </c>
      <c r="AS47" s="8"/>
      <c r="AT47" s="4"/>
      <c r="BJ47" s="1"/>
    </row>
    <row r="48" spans="1:62" x14ac:dyDescent="0.3">
      <c r="A48" s="33" t="s">
        <v>213</v>
      </c>
      <c r="B48" s="31">
        <v>23384</v>
      </c>
      <c r="C48" s="1" t="s">
        <v>40</v>
      </c>
      <c r="D48" s="1" t="s">
        <v>202</v>
      </c>
      <c r="E48" s="1" t="s">
        <v>203</v>
      </c>
      <c r="F48" s="1" t="s">
        <v>204</v>
      </c>
      <c r="G48" s="1" t="s">
        <v>205</v>
      </c>
      <c r="H48" s="1">
        <v>5</v>
      </c>
      <c r="I48" s="1" t="s">
        <v>214</v>
      </c>
      <c r="J48" s="4">
        <v>498</v>
      </c>
      <c r="K48" s="4">
        <v>78</v>
      </c>
      <c r="L48" s="4">
        <v>40</v>
      </c>
      <c r="AA48" s="12" t="str">
        <f>_xlfn.XLOOKUP(HsgLista[[#This Row],[Lakó-népesség]],hsgméret[limit],hsgméret[név],,-1)</f>
        <v>mikro</v>
      </c>
      <c r="AB48" s="12" t="str">
        <f>IFERROR(_xlfn.XLOOKUP(HsgLista[[#This Row],[Vármegye]],Régiók[Vármegye],Régiók[Régió]),"")</f>
        <v>Nyugat-Dunántúl</v>
      </c>
      <c r="AC48" s="12" t="str">
        <f>IFERROR(_xlfn.XLOOKUP(HsgLista[[#This Row],[Vármegye]],Régiók[Vármegye],Régiók[NUTS2]),"")</f>
        <v>HU22</v>
      </c>
      <c r="AD48" s="12" t="str" cm="1">
        <f t="array" ref="AD48">_xlfn.XLOOKUP(HsgLista[[#This Row],[Helység jogállása]],_xlfn.ANCHORARRAY($AG$12),$AH$12:$AH$18)</f>
        <v>1 község</v>
      </c>
      <c r="AE48" s="4">
        <f>HsgLista[[#This Row],[Lakó-népesség]]*HsgLista[[#This Row],[Lakó-népesség]]</f>
        <v>6084</v>
      </c>
      <c r="AF48" s="1"/>
      <c r="AG48" s="54" t="s">
        <v>3812</v>
      </c>
      <c r="AH48" s="52"/>
      <c r="AI48" s="55">
        <f>SUMPRODUCT(_xlfn.ANCHORARRAY(AH39),_xlfn.ANCHORARRAY(AI39))/SUM(_xlfn.ANCHORARRAY(AI39))</f>
        <v>3037.9166402535657</v>
      </c>
      <c r="AJ48" s="53"/>
      <c r="AK48" s="55">
        <f>SUMPRODUCT(_xlfn.ANCHORARRAY(AJ39),_xlfn.ANCHORARRAY(AK39))/SUM(_xlfn.ANCHORARRAY(AK39))</f>
        <v>323712.00023276859</v>
      </c>
      <c r="AM48" s="8"/>
      <c r="AN48" s="81">
        <v>24</v>
      </c>
      <c r="AO48" s="82" t="str" cm="1">
        <f t="array" ref="AO48">_xlfn._xlws.FILTER(HsgLista[Helységnév], HsgLista[Lakó-népesség]=LARGE(HsgLista[Lakó-népesség], AN48))</f>
        <v>Budapest 21. ker.</v>
      </c>
      <c r="AP48" s="83"/>
      <c r="AQ48" s="81">
        <f>_xlfn.XLOOKUP(AO48, HsgLista[Helységnév], HsgLista[Lakó-népesség])</f>
        <v>70084</v>
      </c>
      <c r="AS48" s="8"/>
      <c r="AT48" s="4"/>
      <c r="BJ48" s="1"/>
    </row>
    <row r="49" spans="1:62" x14ac:dyDescent="0.3">
      <c r="A49" s="33" t="s">
        <v>215</v>
      </c>
      <c r="B49" s="31">
        <v>29595</v>
      </c>
      <c r="C49" s="1" t="s">
        <v>40</v>
      </c>
      <c r="D49" s="1" t="s">
        <v>216</v>
      </c>
      <c r="E49" s="1" t="s">
        <v>217</v>
      </c>
      <c r="F49" s="1" t="s">
        <v>218</v>
      </c>
      <c r="G49" s="1" t="s">
        <v>219</v>
      </c>
      <c r="H49" s="1">
        <v>5</v>
      </c>
      <c r="I49" s="1" t="s">
        <v>220</v>
      </c>
      <c r="J49" s="4">
        <v>1471</v>
      </c>
      <c r="K49" s="4">
        <v>668</v>
      </c>
      <c r="L49" s="4">
        <v>422</v>
      </c>
      <c r="R49" s="1">
        <v>1</v>
      </c>
      <c r="AA49" s="12" t="str">
        <f>_xlfn.XLOOKUP(HsgLista[[#This Row],[Lakó-népesség]],hsgméret[limit],hsgméret[név],,-1)</f>
        <v>apró</v>
      </c>
      <c r="AB49" s="12" t="str">
        <f>IFERROR(_xlfn.XLOOKUP(HsgLista[[#This Row],[Vármegye]],Régiók[Vármegye],Régiók[Régió]),"")</f>
        <v>Dél-Alföld</v>
      </c>
      <c r="AC49" s="12" t="str">
        <f>IFERROR(_xlfn.XLOOKUP(HsgLista[[#This Row],[Vármegye]],Régiók[Vármegye],Régiók[NUTS2]),"")</f>
        <v>HU33</v>
      </c>
      <c r="AD49" s="12" t="str" cm="1">
        <f t="array" ref="AD49">_xlfn.XLOOKUP(HsgLista[[#This Row],[Helység jogállása]],_xlfn.ANCHORARRAY($AG$12),$AH$12:$AH$18)</f>
        <v>1 község</v>
      </c>
      <c r="AE49" s="4">
        <f>HsgLista[[#This Row],[Lakó-népesség]]*HsgLista[[#This Row],[Lakó-népesség]]</f>
        <v>446224</v>
      </c>
      <c r="AF49" s="1"/>
      <c r="AG49" s="56"/>
      <c r="AH49" s="57" cm="1">
        <f t="array" ref="AH49">AVERAGE(_xlfn._xlws.FILTER(HsgLista[Lakó-népesség],HsgLista[Régió]&lt;&gt;""))</f>
        <v>3037.9166402535657</v>
      </c>
      <c r="AI49" s="58"/>
      <c r="AJ49" s="59" cm="1">
        <f t="array" ref="AJ49">SUM(_xlfn._xlws.FILTER(HsgLista[Súlyszám],HsgLista[Régió]&lt;&gt;"")/SUM(_xlfn._xlws.FILTER(HsgLista[Lakó-népesség],HsgLista[Régió]&lt;&gt;"")))</f>
        <v>323712.00023276842</v>
      </c>
      <c r="AK49" s="58"/>
      <c r="AN49" s="81">
        <v>25</v>
      </c>
      <c r="AO49" s="82" t="str" cm="1">
        <f t="array" ref="AO49">_xlfn._xlws.FILTER(HsgLista[Helységnév], HsgLista[Lakó-népesség]=LARGE(HsgLista[Lakó-népesség], AN49))</f>
        <v>Szolnok</v>
      </c>
      <c r="AP49" s="83"/>
      <c r="AQ49" s="81">
        <f>_xlfn.XLOOKUP(AO49, HsgLista[Helységnév], HsgLista[Lakó-népesség])</f>
        <v>66426</v>
      </c>
      <c r="AS49" s="8"/>
      <c r="AT49" s="4"/>
      <c r="BJ49" s="1"/>
    </row>
    <row r="50" spans="1:62" x14ac:dyDescent="0.3">
      <c r="A50" s="33" t="s">
        <v>221</v>
      </c>
      <c r="B50" s="31">
        <v>20376</v>
      </c>
      <c r="C50" s="1" t="s">
        <v>40</v>
      </c>
      <c r="D50" s="1" t="s">
        <v>41</v>
      </c>
      <c r="E50" s="1" t="s">
        <v>208</v>
      </c>
      <c r="F50" s="1" t="s">
        <v>209</v>
      </c>
      <c r="G50" s="1" t="s">
        <v>210</v>
      </c>
      <c r="H50" s="1">
        <v>5</v>
      </c>
      <c r="I50" s="1" t="s">
        <v>222</v>
      </c>
      <c r="J50" s="4">
        <v>1303</v>
      </c>
      <c r="K50" s="4">
        <v>86</v>
      </c>
      <c r="L50" s="4">
        <v>51</v>
      </c>
      <c r="AA50" s="12" t="str">
        <f>_xlfn.XLOOKUP(HsgLista[[#This Row],[Lakó-népesség]],hsgméret[limit],hsgméret[név],,-1)</f>
        <v>mikro</v>
      </c>
      <c r="AB50" s="12" t="str">
        <f>IFERROR(_xlfn.XLOOKUP(HsgLista[[#This Row],[Vármegye]],Régiók[Vármegye],Régiók[Régió]),"")</f>
        <v>Dél-Dunántúl</v>
      </c>
      <c r="AC50" s="12" t="str">
        <f>IFERROR(_xlfn.XLOOKUP(HsgLista[[#This Row],[Vármegye]],Régiók[Vármegye],Régiók[NUTS2]),"")</f>
        <v>HU23</v>
      </c>
      <c r="AD50" s="12" t="str" cm="1">
        <f t="array" ref="AD50">_xlfn.XLOOKUP(HsgLista[[#This Row],[Helység jogállása]],_xlfn.ANCHORARRAY($AG$12),$AH$12:$AH$18)</f>
        <v>1 község</v>
      </c>
      <c r="AE50" s="4">
        <f>HsgLista[[#This Row],[Lakó-népesség]]*HsgLista[[#This Row],[Lakó-népesség]]</f>
        <v>7396</v>
      </c>
      <c r="AF50" s="1"/>
      <c r="AG50" s="4"/>
      <c r="AJ50" s="8"/>
      <c r="AK50" s="4"/>
      <c r="AN50" s="81">
        <v>26</v>
      </c>
      <c r="AO50" s="82" t="str" cm="1">
        <f t="array" ref="AO50">_xlfn._xlws.FILTER(HsgLista[Helységnév], HsgLista[Lakó-népesség]=LARGE(HsgLista[Lakó-népesség], AN50))</f>
        <v>Tatabánya</v>
      </c>
      <c r="AP50" s="83"/>
      <c r="AQ50" s="81">
        <f>_xlfn.XLOOKUP(AO50, HsgLista[Helységnév], HsgLista[Lakó-népesség])</f>
        <v>65861</v>
      </c>
      <c r="AS50" s="8"/>
      <c r="AT50" s="4"/>
      <c r="BJ50" s="1"/>
    </row>
    <row r="51" spans="1:62" x14ac:dyDescent="0.3">
      <c r="A51" s="33" t="s">
        <v>223</v>
      </c>
      <c r="B51" s="31">
        <v>27641</v>
      </c>
      <c r="C51" s="1" t="s">
        <v>40</v>
      </c>
      <c r="D51" s="1" t="s">
        <v>224</v>
      </c>
      <c r="E51" s="1" t="s">
        <v>225</v>
      </c>
      <c r="F51" s="1" t="s">
        <v>226</v>
      </c>
      <c r="G51" s="1" t="s">
        <v>227</v>
      </c>
      <c r="H51" s="1">
        <v>2</v>
      </c>
      <c r="I51" s="1" t="s">
        <v>38</v>
      </c>
      <c r="J51" s="4">
        <v>3413</v>
      </c>
      <c r="K51" s="4">
        <v>1610</v>
      </c>
      <c r="L51" s="4">
        <v>675</v>
      </c>
      <c r="T51" s="1">
        <v>1</v>
      </c>
      <c r="AA51" s="12" t="str">
        <f>_xlfn.XLOOKUP(HsgLista[[#This Row],[Lakó-népesség]],hsgméret[limit],hsgméret[név],,-1)</f>
        <v>apró</v>
      </c>
      <c r="AB51" s="12" t="str">
        <f>IFERROR(_xlfn.XLOOKUP(HsgLista[[#This Row],[Vármegye]],Régiók[Vármegye],Régiók[Régió]),"")</f>
        <v>Észak-Alföld</v>
      </c>
      <c r="AC51" s="12" t="str">
        <f>IFERROR(_xlfn.XLOOKUP(HsgLista[[#This Row],[Vármegye]],Régiók[Vármegye],Régiók[NUTS2]),"")</f>
        <v>HU32</v>
      </c>
      <c r="AD51" s="12" t="str" cm="1">
        <f t="array" ref="AD51">_xlfn.XLOOKUP(HsgLista[[#This Row],[Helység jogállása]],_xlfn.ANCHORARRAY($AG$12),$AH$12:$AH$18)</f>
        <v>1 község</v>
      </c>
      <c r="AE51" s="4">
        <f>HsgLista[[#This Row],[Lakó-népesség]]*HsgLista[[#This Row],[Lakó-népesség]]</f>
        <v>2592100</v>
      </c>
      <c r="AF51" s="1"/>
      <c r="AG51" s="4"/>
      <c r="AJ51" s="8"/>
      <c r="AK51" s="4"/>
      <c r="AN51" s="81">
        <v>27</v>
      </c>
      <c r="AO51" s="82" t="str" cm="1">
        <f t="array" ref="AO51">_xlfn._xlws.FILTER(HsgLista[Helységnév], HsgLista[Lakó-népesség]=LARGE(HsgLista[Lakó-népesség], AN51))</f>
        <v>Sopron</v>
      </c>
      <c r="AP51" s="83"/>
      <c r="AQ51" s="81">
        <f>_xlfn.XLOOKUP(AO51, HsgLista[Helységnév], HsgLista[Lakó-népesség])</f>
        <v>61589</v>
      </c>
      <c r="AS51" s="8"/>
      <c r="AT51" s="4"/>
      <c r="BJ51" s="1"/>
    </row>
    <row r="52" spans="1:62" x14ac:dyDescent="0.3">
      <c r="A52" s="33" t="s">
        <v>228</v>
      </c>
      <c r="B52" s="31">
        <v>20482</v>
      </c>
      <c r="C52" s="1" t="s">
        <v>40</v>
      </c>
      <c r="D52" s="1" t="s">
        <v>52</v>
      </c>
      <c r="E52" s="1" t="s">
        <v>229</v>
      </c>
      <c r="F52" s="1" t="s">
        <v>230</v>
      </c>
      <c r="G52" s="1" t="s">
        <v>231</v>
      </c>
      <c r="H52" s="1">
        <v>5</v>
      </c>
      <c r="I52" s="1" t="s">
        <v>232</v>
      </c>
      <c r="J52" s="4">
        <v>686</v>
      </c>
      <c r="K52" s="4">
        <v>650</v>
      </c>
      <c r="L52" s="4">
        <v>280</v>
      </c>
      <c r="AA52" s="12" t="str">
        <f>_xlfn.XLOOKUP(HsgLista[[#This Row],[Lakó-népesség]],hsgméret[limit],hsgméret[név],,-1)</f>
        <v>apró</v>
      </c>
      <c r="AB52" s="12" t="str">
        <f>IFERROR(_xlfn.XLOOKUP(HsgLista[[#This Row],[Vármegye]],Régiók[Vármegye],Régiók[Régió]),"")</f>
        <v>Észak-Magyarország</v>
      </c>
      <c r="AC52" s="12" t="str">
        <f>IFERROR(_xlfn.XLOOKUP(HsgLista[[#This Row],[Vármegye]],Régiók[Vármegye],Régiók[NUTS2]),"")</f>
        <v>HU31</v>
      </c>
      <c r="AD52" s="12" t="str" cm="1">
        <f t="array" ref="AD52">_xlfn.XLOOKUP(HsgLista[[#This Row],[Helység jogállása]],_xlfn.ANCHORARRAY($AG$12),$AH$12:$AH$18)</f>
        <v>1 község</v>
      </c>
      <c r="AE52" s="4">
        <f>HsgLista[[#This Row],[Lakó-népesség]]*HsgLista[[#This Row],[Lakó-népesség]]</f>
        <v>422500</v>
      </c>
      <c r="AF52" s="1"/>
      <c r="AG52" s="4"/>
      <c r="AJ52" s="8"/>
      <c r="AK52" s="4"/>
      <c r="AN52" s="81">
        <v>28</v>
      </c>
      <c r="AO52" s="82" t="str" cm="1">
        <f t="array" ref="AO52">_xlfn._xlws.FILTER(HsgLista[Helységnév], HsgLista[Lakó-népesség]=LARGE(HsgLista[Lakó-népesség], AN52))</f>
        <v>Budapest 20. ker.</v>
      </c>
      <c r="AP52" s="83"/>
      <c r="AQ52" s="81">
        <f>_xlfn.XLOOKUP(AO52, HsgLista[Helységnév], HsgLista[Lakó-népesség])</f>
        <v>61508</v>
      </c>
      <c r="AS52" s="8"/>
      <c r="AT52" s="4"/>
      <c r="BJ52" s="1"/>
    </row>
    <row r="53" spans="1:62" x14ac:dyDescent="0.3">
      <c r="A53" s="33" t="s">
        <v>233</v>
      </c>
      <c r="B53" s="31">
        <v>34184</v>
      </c>
      <c r="C53" s="1" t="s">
        <v>40</v>
      </c>
      <c r="D53" s="1" t="s">
        <v>112</v>
      </c>
      <c r="E53" s="1" t="s">
        <v>234</v>
      </c>
      <c r="F53" s="1" t="s">
        <v>235</v>
      </c>
      <c r="G53" s="1" t="s">
        <v>236</v>
      </c>
      <c r="H53" s="1">
        <v>5</v>
      </c>
      <c r="I53" s="1" t="s">
        <v>237</v>
      </c>
      <c r="J53" s="4">
        <v>1201</v>
      </c>
      <c r="K53" s="4">
        <v>227</v>
      </c>
      <c r="L53" s="4">
        <v>98</v>
      </c>
      <c r="AA53" s="12" t="str">
        <f>_xlfn.XLOOKUP(HsgLista[[#This Row],[Lakó-népesség]],hsgméret[limit],hsgméret[név],,-1)</f>
        <v>mikro</v>
      </c>
      <c r="AB53" s="12" t="str">
        <f>IFERROR(_xlfn.XLOOKUP(HsgLista[[#This Row],[Vármegye]],Régiók[Vármegye],Régiók[Régió]),"")</f>
        <v>Dél-Dunántúl</v>
      </c>
      <c r="AC53" s="12" t="str">
        <f>IFERROR(_xlfn.XLOOKUP(HsgLista[[#This Row],[Vármegye]],Régiók[Vármegye],Régiók[NUTS2]),"")</f>
        <v>HU23</v>
      </c>
      <c r="AD53" s="12" t="str" cm="1">
        <f t="array" ref="AD53">_xlfn.XLOOKUP(HsgLista[[#This Row],[Helység jogállása]],_xlfn.ANCHORARRAY($AG$12),$AH$12:$AH$18)</f>
        <v>1 község</v>
      </c>
      <c r="AE53" s="4">
        <f>HsgLista[[#This Row],[Lakó-népesség]]*HsgLista[[#This Row],[Lakó-népesség]]</f>
        <v>51529</v>
      </c>
      <c r="AF53" s="1"/>
      <c r="AG53" s="4"/>
      <c r="AJ53" s="8"/>
      <c r="AK53" s="4"/>
      <c r="AN53" s="81">
        <v>29</v>
      </c>
      <c r="AO53" s="82" t="str" cm="1">
        <f t="array" ref="AO53">_xlfn._xlws.FILTER(HsgLista[Helységnév], HsgLista[Lakó-népesség]=LARGE(HsgLista[Lakó-népesség], AN53))</f>
        <v>Budapest 09. ker.</v>
      </c>
      <c r="AP53" s="83"/>
      <c r="AQ53" s="81">
        <f>_xlfn.XLOOKUP(AO53, HsgLista[Helységnév], HsgLista[Lakó-népesség])</f>
        <v>59722</v>
      </c>
      <c r="AS53" s="8"/>
      <c r="AT53" s="4"/>
      <c r="BJ53" s="1"/>
    </row>
    <row r="54" spans="1:62" x14ac:dyDescent="0.3">
      <c r="A54" s="33" t="s">
        <v>238</v>
      </c>
      <c r="B54" s="31">
        <v>19664</v>
      </c>
      <c r="C54" s="1" t="s">
        <v>40</v>
      </c>
      <c r="D54" s="1" t="s">
        <v>52</v>
      </c>
      <c r="E54" s="1" t="s">
        <v>239</v>
      </c>
      <c r="F54" s="1" t="s">
        <v>240</v>
      </c>
      <c r="G54" s="1" t="s">
        <v>241</v>
      </c>
      <c r="H54" s="1">
        <v>5</v>
      </c>
      <c r="I54" s="1" t="s">
        <v>242</v>
      </c>
      <c r="J54" s="4">
        <v>1068</v>
      </c>
      <c r="K54" s="4">
        <v>287</v>
      </c>
      <c r="L54" s="4">
        <v>137</v>
      </c>
      <c r="AA54" s="12" t="str">
        <f>_xlfn.XLOOKUP(HsgLista[[#This Row],[Lakó-népesség]],hsgméret[limit],hsgméret[név],,-1)</f>
        <v>mikro</v>
      </c>
      <c r="AB54" s="12" t="str">
        <f>IFERROR(_xlfn.XLOOKUP(HsgLista[[#This Row],[Vármegye]],Régiók[Vármegye],Régiók[Régió]),"")</f>
        <v>Észak-Magyarország</v>
      </c>
      <c r="AC54" s="12" t="str">
        <f>IFERROR(_xlfn.XLOOKUP(HsgLista[[#This Row],[Vármegye]],Régiók[Vármegye],Régiók[NUTS2]),"")</f>
        <v>HU31</v>
      </c>
      <c r="AD54" s="12" t="str" cm="1">
        <f t="array" ref="AD54">_xlfn.XLOOKUP(HsgLista[[#This Row],[Helység jogállása]],_xlfn.ANCHORARRAY($AG$12),$AH$12:$AH$18)</f>
        <v>1 község</v>
      </c>
      <c r="AE54" s="4">
        <f>HsgLista[[#This Row],[Lakó-népesség]]*HsgLista[[#This Row],[Lakó-népesség]]</f>
        <v>82369</v>
      </c>
      <c r="AF54" s="1"/>
      <c r="AG54" s="4"/>
      <c r="AJ54" s="8"/>
      <c r="AK54" s="4"/>
      <c r="AN54" s="81">
        <v>30</v>
      </c>
      <c r="AO54" s="82" t="str" cm="1">
        <f t="array" ref="AO54">_xlfn._xlws.FILTER(HsgLista[Helységnév], HsgLista[Lakó-népesség]=LARGE(HsgLista[Lakó-népesség], AN54))</f>
        <v>Kaposvár</v>
      </c>
      <c r="AP54" s="83"/>
      <c r="AQ54" s="81">
        <f>_xlfn.XLOOKUP(AO54, HsgLista[Helységnév], HsgLista[Lakó-népesség])</f>
        <v>58830</v>
      </c>
      <c r="AS54" s="8"/>
      <c r="AT54" s="4"/>
      <c r="BJ54" s="1"/>
    </row>
    <row r="55" spans="1:62" x14ac:dyDescent="0.3">
      <c r="A55" s="33" t="s">
        <v>243</v>
      </c>
      <c r="B55" s="31">
        <v>14429</v>
      </c>
      <c r="C55" s="1" t="s">
        <v>40</v>
      </c>
      <c r="D55" s="1" t="s">
        <v>52</v>
      </c>
      <c r="E55" s="1" t="s">
        <v>244</v>
      </c>
      <c r="F55" s="1" t="s">
        <v>245</v>
      </c>
      <c r="G55" s="1" t="s">
        <v>246</v>
      </c>
      <c r="H55" s="1">
        <v>5</v>
      </c>
      <c r="I55" s="1" t="s">
        <v>247</v>
      </c>
      <c r="J55" s="4">
        <v>628</v>
      </c>
      <c r="K55" s="4">
        <v>89</v>
      </c>
      <c r="L55" s="4">
        <v>51</v>
      </c>
      <c r="AA55" s="12" t="str">
        <f>_xlfn.XLOOKUP(HsgLista[[#This Row],[Lakó-népesség]],hsgméret[limit],hsgméret[név],,-1)</f>
        <v>mikro</v>
      </c>
      <c r="AB55" s="12" t="str">
        <f>IFERROR(_xlfn.XLOOKUP(HsgLista[[#This Row],[Vármegye]],Régiók[Vármegye],Régiók[Régió]),"")</f>
        <v>Észak-Magyarország</v>
      </c>
      <c r="AC55" s="12" t="str">
        <f>IFERROR(_xlfn.XLOOKUP(HsgLista[[#This Row],[Vármegye]],Régiók[Vármegye],Régiók[NUTS2]),"")</f>
        <v>HU31</v>
      </c>
      <c r="AD55" s="12" t="str" cm="1">
        <f t="array" ref="AD55">_xlfn.XLOOKUP(HsgLista[[#This Row],[Helység jogállása]],_xlfn.ANCHORARRAY($AG$12),$AH$12:$AH$18)</f>
        <v>1 község</v>
      </c>
      <c r="AE55" s="4">
        <f>HsgLista[[#This Row],[Lakó-népesség]]*HsgLista[[#This Row],[Lakó-népesség]]</f>
        <v>7921</v>
      </c>
      <c r="AF55" s="1"/>
      <c r="AG55" s="4"/>
      <c r="AJ55" s="8"/>
      <c r="AK55" s="4"/>
      <c r="AN55" s="81">
        <v>31</v>
      </c>
      <c r="AO55" s="82" t="str" cm="1">
        <f t="array" ref="AO55">_xlfn._xlws.FILTER(HsgLista[Helységnév], HsgLista[Lakó-népesség]=LARGE(HsgLista[Lakó-népesség], AN55))</f>
        <v>Budapest 19. ker.</v>
      </c>
      <c r="AP55" s="83"/>
      <c r="AQ55" s="81">
        <f>_xlfn.XLOOKUP(AO55, HsgLista[Helységnév], HsgLista[Lakó-népesség])</f>
        <v>57895</v>
      </c>
      <c r="AS55" s="8"/>
      <c r="AT55" s="4"/>
      <c r="BJ55" s="1"/>
    </row>
    <row r="56" spans="1:62" x14ac:dyDescent="0.3">
      <c r="A56" s="33" t="s">
        <v>248</v>
      </c>
      <c r="B56" s="31">
        <v>17385</v>
      </c>
      <c r="C56" s="1" t="s">
        <v>40</v>
      </c>
      <c r="D56" s="1" t="s">
        <v>41</v>
      </c>
      <c r="E56" s="1" t="s">
        <v>135</v>
      </c>
      <c r="F56" s="1" t="s">
        <v>136</v>
      </c>
      <c r="G56" s="1" t="s">
        <v>137</v>
      </c>
      <c r="H56" s="1">
        <v>5</v>
      </c>
      <c r="I56" s="1" t="s">
        <v>249</v>
      </c>
      <c r="J56" s="4">
        <v>1300</v>
      </c>
      <c r="K56" s="4">
        <v>257</v>
      </c>
      <c r="L56" s="4">
        <v>134</v>
      </c>
      <c r="AA56" s="12" t="str">
        <f>_xlfn.XLOOKUP(HsgLista[[#This Row],[Lakó-népesség]],hsgméret[limit],hsgméret[név],,-1)</f>
        <v>mikro</v>
      </c>
      <c r="AB56" s="12" t="str">
        <f>IFERROR(_xlfn.XLOOKUP(HsgLista[[#This Row],[Vármegye]],Régiók[Vármegye],Régiók[Régió]),"")</f>
        <v>Dél-Dunántúl</v>
      </c>
      <c r="AC56" s="12" t="str">
        <f>IFERROR(_xlfn.XLOOKUP(HsgLista[[#This Row],[Vármegye]],Régiók[Vármegye],Régiók[NUTS2]),"")</f>
        <v>HU23</v>
      </c>
      <c r="AD56" s="12" t="str" cm="1">
        <f t="array" ref="AD56">_xlfn.XLOOKUP(HsgLista[[#This Row],[Helység jogállása]],_xlfn.ANCHORARRAY($AG$12),$AH$12:$AH$18)</f>
        <v>1 község</v>
      </c>
      <c r="AE56" s="4">
        <f>HsgLista[[#This Row],[Lakó-népesség]]*HsgLista[[#This Row],[Lakó-népesség]]</f>
        <v>66049</v>
      </c>
      <c r="AF56" s="1"/>
      <c r="AG56" s="4"/>
      <c r="AJ56" s="8"/>
      <c r="AK56" s="4"/>
      <c r="AN56" s="81">
        <v>32</v>
      </c>
      <c r="AO56" s="82" t="str" cm="1">
        <f t="array" ref="AO56">_xlfn._xlws.FILTER(HsgLista[Helységnév], HsgLista[Lakó-népesség]=LARGE(HsgLista[Lakó-népesség], AN56))</f>
        <v>Budapest 22. ker.</v>
      </c>
      <c r="AP56" s="83"/>
      <c r="AQ56" s="81">
        <f>_xlfn.XLOOKUP(AO56, HsgLista[Helységnév], HsgLista[Lakó-népesség])</f>
        <v>56499</v>
      </c>
      <c r="AS56" s="8"/>
      <c r="AT56" s="4"/>
      <c r="BJ56" s="1"/>
    </row>
    <row r="57" spans="1:62" x14ac:dyDescent="0.3">
      <c r="A57" s="33" t="s">
        <v>250</v>
      </c>
      <c r="B57" s="31">
        <v>29665</v>
      </c>
      <c r="C57" s="1" t="s">
        <v>40</v>
      </c>
      <c r="D57" s="1" t="s">
        <v>251</v>
      </c>
      <c r="E57" s="1" t="s">
        <v>252</v>
      </c>
      <c r="F57" s="1" t="s">
        <v>253</v>
      </c>
      <c r="G57" s="1" t="s">
        <v>254</v>
      </c>
      <c r="H57" s="1">
        <v>5</v>
      </c>
      <c r="I57" s="1" t="s">
        <v>255</v>
      </c>
      <c r="J57" s="4">
        <v>1314</v>
      </c>
      <c r="K57" s="4">
        <v>648</v>
      </c>
      <c r="L57" s="4">
        <v>281</v>
      </c>
      <c r="AA57" s="12" t="str">
        <f>_xlfn.XLOOKUP(HsgLista[[#This Row],[Lakó-népesség]],hsgméret[limit],hsgméret[név],,-1)</f>
        <v>apró</v>
      </c>
      <c r="AB57" s="12" t="str">
        <f>IFERROR(_xlfn.XLOOKUP(HsgLista[[#This Row],[Vármegye]],Régiók[Vármegye],Régiók[Régió]),"")</f>
        <v>Dél-Dunántúl</v>
      </c>
      <c r="AC57" s="12" t="str">
        <f>IFERROR(_xlfn.XLOOKUP(HsgLista[[#This Row],[Vármegye]],Régiók[Vármegye],Régiók[NUTS2]),"")</f>
        <v>HU23</v>
      </c>
      <c r="AD57" s="12" t="str" cm="1">
        <f t="array" ref="AD57">_xlfn.XLOOKUP(HsgLista[[#This Row],[Helység jogállása]],_xlfn.ANCHORARRAY($AG$12),$AH$12:$AH$18)</f>
        <v>1 község</v>
      </c>
      <c r="AE57" s="4">
        <f>HsgLista[[#This Row],[Lakó-népesség]]*HsgLista[[#This Row],[Lakó-népesség]]</f>
        <v>419904</v>
      </c>
      <c r="AF57" s="1"/>
      <c r="AG57" s="4"/>
      <c r="AJ57" s="8"/>
      <c r="AK57" s="4"/>
      <c r="AN57" s="81">
        <v>33</v>
      </c>
      <c r="AO57" s="82" t="str" cm="1">
        <f t="array" ref="AO57">_xlfn._xlws.FILTER(HsgLista[Helységnév], HsgLista[Lakó-népesség]=LARGE(HsgLista[Lakó-népesség], AN57))</f>
        <v>Veszprém</v>
      </c>
      <c r="AP57" s="83"/>
      <c r="AQ57" s="81">
        <f>_xlfn.XLOOKUP(AO57, HsgLista[Helységnév], HsgLista[Lakó-népesség])</f>
        <v>56029</v>
      </c>
      <c r="AS57" s="8"/>
      <c r="AT57" s="4"/>
      <c r="BJ57" s="1"/>
    </row>
    <row r="58" spans="1:62" x14ac:dyDescent="0.3">
      <c r="A58" s="33" t="s">
        <v>256</v>
      </c>
      <c r="B58" s="31">
        <v>23199</v>
      </c>
      <c r="C58" s="1" t="s">
        <v>196</v>
      </c>
      <c r="D58" s="1" t="s">
        <v>75</v>
      </c>
      <c r="E58" s="1" t="s">
        <v>257</v>
      </c>
      <c r="F58" s="1" t="s">
        <v>258</v>
      </c>
      <c r="G58" s="1" t="s">
        <v>259</v>
      </c>
      <c r="H58" s="1">
        <v>1</v>
      </c>
      <c r="I58" s="1" t="s">
        <v>32</v>
      </c>
      <c r="J58" s="4">
        <v>4907</v>
      </c>
      <c r="K58" s="4">
        <v>5582</v>
      </c>
      <c r="L58" s="4">
        <v>2183</v>
      </c>
      <c r="AA58" s="12" t="str">
        <f>_xlfn.XLOOKUP(HsgLista[[#This Row],[Lakó-népesség]],hsgméret[limit],hsgméret[név],,-1)</f>
        <v>kicsi</v>
      </c>
      <c r="AB58" s="12" t="str">
        <f>IFERROR(_xlfn.XLOOKUP(HsgLista[[#This Row],[Vármegye]],Régiók[Vármegye],Régiók[Régió]),"")</f>
        <v>Pest</v>
      </c>
      <c r="AC58" s="12" t="str">
        <f>IFERROR(_xlfn.XLOOKUP(HsgLista[[#This Row],[Vármegye]],Régiók[Vármegye],Régiók[NUTS2]),"")</f>
        <v>HU12</v>
      </c>
      <c r="AD58" s="12" t="str" cm="1">
        <f t="array" ref="AD58">_xlfn.XLOOKUP(HsgLista[[#This Row],[Helység jogállása]],_xlfn.ANCHORARRAY($AG$12),$AH$12:$AH$18)</f>
        <v>1 község</v>
      </c>
      <c r="AE58" s="4">
        <f>HsgLista[[#This Row],[Lakó-népesség]]*HsgLista[[#This Row],[Lakó-népesség]]</f>
        <v>31158724</v>
      </c>
      <c r="AF58" s="1"/>
      <c r="AG58" s="4"/>
      <c r="AJ58" s="8"/>
      <c r="AK58" s="4"/>
      <c r="AN58" s="81">
        <v>34</v>
      </c>
      <c r="AO58" s="82" t="str" cm="1">
        <f t="array" ref="AO58">_xlfn._xlws.FILTER(HsgLista[Helységnév], HsgLista[Lakó-népesség]=LARGE(HsgLista[Lakó-népesség], AN58))</f>
        <v>Budapest 12. ker.</v>
      </c>
      <c r="AP58" s="83"/>
      <c r="AQ58" s="81">
        <f>_xlfn.XLOOKUP(AO58, HsgLista[Helységnév], HsgLista[Lakó-népesség])</f>
        <v>55650</v>
      </c>
      <c r="AS58" s="8"/>
      <c r="AT58" s="4"/>
      <c r="BJ58" s="1"/>
    </row>
    <row r="59" spans="1:62" x14ac:dyDescent="0.3">
      <c r="A59" s="33" t="s">
        <v>260</v>
      </c>
      <c r="B59" s="31">
        <v>19512</v>
      </c>
      <c r="C59" s="1" t="s">
        <v>40</v>
      </c>
      <c r="D59" s="1" t="s">
        <v>202</v>
      </c>
      <c r="E59" s="1" t="s">
        <v>203</v>
      </c>
      <c r="F59" s="1" t="s">
        <v>204</v>
      </c>
      <c r="G59" s="1" t="s">
        <v>205</v>
      </c>
      <c r="H59" s="1">
        <v>5</v>
      </c>
      <c r="I59" s="1" t="s">
        <v>261</v>
      </c>
      <c r="J59" s="4">
        <v>1451</v>
      </c>
      <c r="K59" s="4">
        <v>665</v>
      </c>
      <c r="L59" s="4">
        <v>274</v>
      </c>
      <c r="AA59" s="12" t="str">
        <f>_xlfn.XLOOKUP(HsgLista[[#This Row],[Lakó-népesség]],hsgméret[limit],hsgméret[név],,-1)</f>
        <v>apró</v>
      </c>
      <c r="AB59" s="12" t="str">
        <f>IFERROR(_xlfn.XLOOKUP(HsgLista[[#This Row],[Vármegye]],Régiók[Vármegye],Régiók[Régió]),"")</f>
        <v>Nyugat-Dunántúl</v>
      </c>
      <c r="AC59" s="12" t="str">
        <f>IFERROR(_xlfn.XLOOKUP(HsgLista[[#This Row],[Vármegye]],Régiók[Vármegye],Régiók[NUTS2]),"")</f>
        <v>HU22</v>
      </c>
      <c r="AD59" s="12" t="str" cm="1">
        <f t="array" ref="AD59">_xlfn.XLOOKUP(HsgLista[[#This Row],[Helység jogállása]],_xlfn.ANCHORARRAY($AG$12),$AH$12:$AH$18)</f>
        <v>1 község</v>
      </c>
      <c r="AE59" s="4">
        <f>HsgLista[[#This Row],[Lakó-népesség]]*HsgLista[[#This Row],[Lakó-népesség]]</f>
        <v>442225</v>
      </c>
      <c r="AF59" s="1"/>
      <c r="AG59" s="4"/>
      <c r="AJ59" s="8"/>
      <c r="AK59" s="4"/>
      <c r="AN59" s="81">
        <v>35</v>
      </c>
      <c r="AO59" s="82" t="str" cm="1">
        <f t="array" ref="AO59">_xlfn._xlws.FILTER(HsgLista[Helységnév], HsgLista[Lakó-népesség]=LARGE(HsgLista[Lakó-népesség], AN59))</f>
        <v>Zalaegerszeg</v>
      </c>
      <c r="AP59" s="83"/>
      <c r="AQ59" s="81">
        <f>_xlfn.XLOOKUP(AO59, HsgLista[Helységnév], HsgLista[Lakó-népesség])</f>
        <v>55152</v>
      </c>
      <c r="AS59" s="8"/>
      <c r="AT59" s="4"/>
      <c r="BJ59" s="1"/>
    </row>
    <row r="60" spans="1:62" x14ac:dyDescent="0.3">
      <c r="A60" s="33" t="s">
        <v>262</v>
      </c>
      <c r="B60" s="31">
        <v>11563</v>
      </c>
      <c r="C60" s="1" t="s">
        <v>40</v>
      </c>
      <c r="D60" s="1" t="s">
        <v>251</v>
      </c>
      <c r="E60" s="1" t="s">
        <v>252</v>
      </c>
      <c r="F60" s="1" t="s">
        <v>253</v>
      </c>
      <c r="G60" s="1" t="s">
        <v>254</v>
      </c>
      <c r="H60" s="1">
        <v>5</v>
      </c>
      <c r="I60" s="1" t="s">
        <v>255</v>
      </c>
      <c r="J60" s="4">
        <v>3201</v>
      </c>
      <c r="K60" s="4">
        <v>652</v>
      </c>
      <c r="L60" s="4">
        <v>301</v>
      </c>
      <c r="AA60" s="12" t="str">
        <f>_xlfn.XLOOKUP(HsgLista[[#This Row],[Lakó-népesség]],hsgméret[limit],hsgméret[név],,-1)</f>
        <v>apró</v>
      </c>
      <c r="AB60" s="12" t="str">
        <f>IFERROR(_xlfn.XLOOKUP(HsgLista[[#This Row],[Vármegye]],Régiók[Vármegye],Régiók[Régió]),"")</f>
        <v>Dél-Dunántúl</v>
      </c>
      <c r="AC60" s="12" t="str">
        <f>IFERROR(_xlfn.XLOOKUP(HsgLista[[#This Row],[Vármegye]],Régiók[Vármegye],Régiók[NUTS2]),"")</f>
        <v>HU23</v>
      </c>
      <c r="AD60" s="12" t="str" cm="1">
        <f t="array" ref="AD60">_xlfn.XLOOKUP(HsgLista[[#This Row],[Helység jogállása]],_xlfn.ANCHORARRAY($AG$12),$AH$12:$AH$18)</f>
        <v>1 község</v>
      </c>
      <c r="AE60" s="4">
        <f>HsgLista[[#This Row],[Lakó-népesség]]*HsgLista[[#This Row],[Lakó-népesség]]</f>
        <v>425104</v>
      </c>
      <c r="AF60" s="1"/>
      <c r="AG60" s="4"/>
      <c r="AJ60" s="8"/>
      <c r="AK60" s="4"/>
      <c r="AN60" s="81">
        <v>36</v>
      </c>
      <c r="AO60" s="82" t="str" cm="1">
        <f t="array" ref="AO60">_xlfn._xlws.FILTER(HsgLista[Helységnév], HsgLista[Lakó-népesség]=LARGE(HsgLista[Lakó-népesség], AN60))</f>
        <v>Békéscsaba</v>
      </c>
      <c r="AP60" s="83"/>
      <c r="AQ60" s="81">
        <f>_xlfn.XLOOKUP(AO60, HsgLista[Helységnév], HsgLista[Lakó-népesség])</f>
        <v>54460</v>
      </c>
      <c r="AS60" s="8"/>
      <c r="AT60" s="4"/>
      <c r="BJ60" s="1"/>
    </row>
    <row r="61" spans="1:62" x14ac:dyDescent="0.3">
      <c r="A61" s="33" t="s">
        <v>263</v>
      </c>
      <c r="B61" s="31">
        <v>30526</v>
      </c>
      <c r="C61" s="1" t="s">
        <v>40</v>
      </c>
      <c r="D61" s="1" t="s">
        <v>80</v>
      </c>
      <c r="E61" s="1" t="s">
        <v>264</v>
      </c>
      <c r="F61" s="1" t="s">
        <v>265</v>
      </c>
      <c r="G61" s="1" t="s">
        <v>266</v>
      </c>
      <c r="H61" s="1">
        <v>2</v>
      </c>
      <c r="I61" s="1" t="s">
        <v>38</v>
      </c>
      <c r="J61" s="4">
        <v>3334</v>
      </c>
      <c r="K61" s="4">
        <v>1903</v>
      </c>
      <c r="L61" s="4">
        <v>1018</v>
      </c>
      <c r="AA61" s="12" t="str">
        <f>_xlfn.XLOOKUP(HsgLista[[#This Row],[Lakó-népesség]],hsgméret[limit],hsgméret[név],,-1)</f>
        <v>apró</v>
      </c>
      <c r="AB61" s="12" t="str">
        <f>IFERROR(_xlfn.XLOOKUP(HsgLista[[#This Row],[Vármegye]],Régiók[Vármegye],Régiók[Régió]),"")</f>
        <v>Közép-Dunántúl</v>
      </c>
      <c r="AC61" s="12" t="str">
        <f>IFERROR(_xlfn.XLOOKUP(HsgLista[[#This Row],[Vármegye]],Régiók[Vármegye],Régiók[NUTS2]),"")</f>
        <v>HU21</v>
      </c>
      <c r="AD61" s="12" t="str" cm="1">
        <f t="array" ref="AD61">_xlfn.XLOOKUP(HsgLista[[#This Row],[Helység jogállása]],_xlfn.ANCHORARRAY($AG$12),$AH$12:$AH$18)</f>
        <v>1 község</v>
      </c>
      <c r="AE61" s="4">
        <f>HsgLista[[#This Row],[Lakó-népesség]]*HsgLista[[#This Row],[Lakó-népesség]]</f>
        <v>3621409</v>
      </c>
      <c r="AF61" s="1"/>
      <c r="AG61" s="4"/>
      <c r="AJ61" s="8"/>
      <c r="AK61" s="4"/>
      <c r="AN61" s="81"/>
      <c r="AO61" s="82"/>
      <c r="AP61" s="83"/>
      <c r="AQ61" s="81"/>
      <c r="AS61" s="8"/>
      <c r="AT61" s="4"/>
      <c r="BJ61" s="1"/>
    </row>
    <row r="62" spans="1:62" x14ac:dyDescent="0.3">
      <c r="A62" s="33" t="s">
        <v>267</v>
      </c>
      <c r="B62" s="31">
        <v>32081</v>
      </c>
      <c r="C62" s="1" t="s">
        <v>40</v>
      </c>
      <c r="D62" s="1" t="s">
        <v>202</v>
      </c>
      <c r="E62" s="1" t="s">
        <v>268</v>
      </c>
      <c r="F62" s="1" t="s">
        <v>269</v>
      </c>
      <c r="G62" s="1" t="s">
        <v>270</v>
      </c>
      <c r="H62" s="1">
        <v>2</v>
      </c>
      <c r="I62" s="1" t="s">
        <v>38</v>
      </c>
      <c r="J62" s="4">
        <v>1802</v>
      </c>
      <c r="K62" s="4">
        <v>1443</v>
      </c>
      <c r="L62" s="4">
        <v>852</v>
      </c>
      <c r="AA62" s="12" t="str">
        <f>_xlfn.XLOOKUP(HsgLista[[#This Row],[Lakó-népesség]],hsgméret[limit],hsgméret[név],,-1)</f>
        <v>apró</v>
      </c>
      <c r="AB62" s="12" t="str">
        <f>IFERROR(_xlfn.XLOOKUP(HsgLista[[#This Row],[Vármegye]],Régiók[Vármegye],Régiók[Régió]),"")</f>
        <v>Nyugat-Dunántúl</v>
      </c>
      <c r="AC62" s="12" t="str">
        <f>IFERROR(_xlfn.XLOOKUP(HsgLista[[#This Row],[Vármegye]],Régiók[Vármegye],Régiók[NUTS2]),"")</f>
        <v>HU22</v>
      </c>
      <c r="AD62" s="12" t="str" cm="1">
        <f t="array" ref="AD62">_xlfn.XLOOKUP(HsgLista[[#This Row],[Helység jogállása]],_xlfn.ANCHORARRAY($AG$12),$AH$12:$AH$18)</f>
        <v>1 község</v>
      </c>
      <c r="AE62" s="4">
        <f>HsgLista[[#This Row],[Lakó-népesség]]*HsgLista[[#This Row],[Lakó-népesség]]</f>
        <v>2082249</v>
      </c>
      <c r="AF62" s="1"/>
      <c r="AG62" s="4"/>
      <c r="AJ62" s="8"/>
      <c r="AK62" s="4"/>
      <c r="AN62" s="81"/>
      <c r="AO62" s="82"/>
      <c r="AP62" s="83"/>
      <c r="AQ62" s="81"/>
      <c r="AS62" s="8"/>
      <c r="AT62" s="4"/>
      <c r="BJ62" s="1"/>
    </row>
    <row r="63" spans="1:62" x14ac:dyDescent="0.3">
      <c r="A63" s="33" t="s">
        <v>271</v>
      </c>
      <c r="B63" s="31">
        <v>16425</v>
      </c>
      <c r="C63" s="1" t="s">
        <v>40</v>
      </c>
      <c r="D63" s="1" t="s">
        <v>272</v>
      </c>
      <c r="E63" s="1" t="s">
        <v>273</v>
      </c>
      <c r="F63" s="1" t="s">
        <v>274</v>
      </c>
      <c r="G63" s="1" t="s">
        <v>275</v>
      </c>
      <c r="H63" s="1">
        <v>5</v>
      </c>
      <c r="I63" s="1" t="s">
        <v>276</v>
      </c>
      <c r="J63" s="4">
        <v>1968</v>
      </c>
      <c r="K63" s="4">
        <v>564</v>
      </c>
      <c r="L63" s="4">
        <v>304</v>
      </c>
      <c r="AA63" s="12" t="str">
        <f>_xlfn.XLOOKUP(HsgLista[[#This Row],[Lakó-népesség]],hsgméret[limit],hsgméret[név],,-1)</f>
        <v>apró</v>
      </c>
      <c r="AB63" s="12" t="str">
        <f>IFERROR(_xlfn.XLOOKUP(HsgLista[[#This Row],[Vármegye]],Régiók[Vármegye],Régiók[Régió]),"")</f>
        <v>Észak-Magyarország</v>
      </c>
      <c r="AC63" s="12" t="str">
        <f>IFERROR(_xlfn.XLOOKUP(HsgLista[[#This Row],[Vármegye]],Régiók[Vármegye],Régiók[NUTS2]),"")</f>
        <v>HU31</v>
      </c>
      <c r="AD63" s="12" t="str" cm="1">
        <f t="array" ref="AD63">_xlfn.XLOOKUP(HsgLista[[#This Row],[Helység jogállása]],_xlfn.ANCHORARRAY($AG$12),$AH$12:$AH$18)</f>
        <v>1 község</v>
      </c>
      <c r="AE63" s="4">
        <f>HsgLista[[#This Row],[Lakó-népesség]]*HsgLista[[#This Row],[Lakó-népesség]]</f>
        <v>318096</v>
      </c>
      <c r="AF63" s="1"/>
      <c r="AG63" s="4"/>
      <c r="AJ63" s="8"/>
      <c r="AK63" s="4"/>
      <c r="AN63" s="81"/>
      <c r="AO63" s="82"/>
      <c r="AP63" s="83"/>
      <c r="AQ63" s="81"/>
      <c r="AS63" s="8"/>
      <c r="AT63" s="4"/>
      <c r="BJ63" s="1"/>
    </row>
    <row r="64" spans="1:62" x14ac:dyDescent="0.3">
      <c r="A64" s="33" t="s">
        <v>277</v>
      </c>
      <c r="B64" s="31">
        <v>18829</v>
      </c>
      <c r="C64" s="1" t="s">
        <v>40</v>
      </c>
      <c r="D64" s="1" t="s">
        <v>202</v>
      </c>
      <c r="E64" s="1" t="s">
        <v>278</v>
      </c>
      <c r="F64" s="1" t="s">
        <v>279</v>
      </c>
      <c r="G64" s="1" t="s">
        <v>280</v>
      </c>
      <c r="H64" s="1">
        <v>5</v>
      </c>
      <c r="I64" s="1" t="s">
        <v>281</v>
      </c>
      <c r="J64" s="4">
        <v>845</v>
      </c>
      <c r="K64" s="4">
        <v>326</v>
      </c>
      <c r="L64" s="4">
        <v>165</v>
      </c>
      <c r="AA64" s="12" t="str">
        <f>_xlfn.XLOOKUP(HsgLista[[#This Row],[Lakó-népesség]],hsgméret[limit],hsgméret[név],,-1)</f>
        <v>mikro</v>
      </c>
      <c r="AB64" s="12" t="str">
        <f>IFERROR(_xlfn.XLOOKUP(HsgLista[[#This Row],[Vármegye]],Régiók[Vármegye],Régiók[Régió]),"")</f>
        <v>Nyugat-Dunántúl</v>
      </c>
      <c r="AC64" s="12" t="str">
        <f>IFERROR(_xlfn.XLOOKUP(HsgLista[[#This Row],[Vármegye]],Régiók[Vármegye],Régiók[NUTS2]),"")</f>
        <v>HU22</v>
      </c>
      <c r="AD64" s="12" t="str" cm="1">
        <f t="array" ref="AD64">_xlfn.XLOOKUP(HsgLista[[#This Row],[Helység jogállása]],_xlfn.ANCHORARRAY($AG$12),$AH$12:$AH$18)</f>
        <v>1 község</v>
      </c>
      <c r="AE64" s="4">
        <f>HsgLista[[#This Row],[Lakó-népesség]]*HsgLista[[#This Row],[Lakó-népesség]]</f>
        <v>106276</v>
      </c>
      <c r="AF64" s="1"/>
      <c r="AG64" s="4"/>
      <c r="AJ64" s="8"/>
      <c r="AK64" s="4"/>
      <c r="AN64" s="81"/>
      <c r="AO64" s="82"/>
      <c r="AP64" s="83"/>
      <c r="AQ64" s="81"/>
      <c r="AS64" s="8"/>
      <c r="AT64" s="4"/>
      <c r="BJ64" s="1"/>
    </row>
    <row r="65" spans="1:62" x14ac:dyDescent="0.3">
      <c r="A65" s="33" t="s">
        <v>282</v>
      </c>
      <c r="B65" s="31">
        <v>23223</v>
      </c>
      <c r="C65" s="1" t="s">
        <v>40</v>
      </c>
      <c r="D65" s="1" t="s">
        <v>52</v>
      </c>
      <c r="E65" s="1" t="s">
        <v>229</v>
      </c>
      <c r="F65" s="1" t="s">
        <v>230</v>
      </c>
      <c r="G65" s="1" t="s">
        <v>231</v>
      </c>
      <c r="H65" s="1">
        <v>5</v>
      </c>
      <c r="I65" s="1" t="s">
        <v>232</v>
      </c>
      <c r="J65" s="4">
        <v>1540</v>
      </c>
      <c r="K65" s="4">
        <v>194</v>
      </c>
      <c r="L65" s="4">
        <v>88</v>
      </c>
      <c r="X65" s="1">
        <v>1</v>
      </c>
      <c r="AA65" s="12" t="str">
        <f>_xlfn.XLOOKUP(HsgLista[[#This Row],[Lakó-népesség]],hsgméret[limit],hsgméret[név],,-1)</f>
        <v>mikro</v>
      </c>
      <c r="AB65" s="12" t="str">
        <f>IFERROR(_xlfn.XLOOKUP(HsgLista[[#This Row],[Vármegye]],Régiók[Vármegye],Régiók[Régió]),"")</f>
        <v>Észak-Magyarország</v>
      </c>
      <c r="AC65" s="12" t="str">
        <f>IFERROR(_xlfn.XLOOKUP(HsgLista[[#This Row],[Vármegye]],Régiók[Vármegye],Régiók[NUTS2]),"")</f>
        <v>HU31</v>
      </c>
      <c r="AD65" s="12" t="str" cm="1">
        <f t="array" ref="AD65">_xlfn.XLOOKUP(HsgLista[[#This Row],[Helység jogállása]],_xlfn.ANCHORARRAY($AG$12),$AH$12:$AH$18)</f>
        <v>1 község</v>
      </c>
      <c r="AE65" s="4">
        <f>HsgLista[[#This Row],[Lakó-népesség]]*HsgLista[[#This Row],[Lakó-népesség]]</f>
        <v>37636</v>
      </c>
      <c r="AF65" s="1"/>
      <c r="AG65" s="4"/>
      <c r="AJ65" s="8"/>
      <c r="AK65" s="4"/>
      <c r="AN65" s="81"/>
      <c r="AO65" s="82"/>
      <c r="AP65" s="83"/>
      <c r="AQ65" s="81"/>
      <c r="AS65" s="8"/>
      <c r="AT65" s="4"/>
      <c r="BJ65" s="1"/>
    </row>
    <row r="66" spans="1:62" x14ac:dyDescent="0.3">
      <c r="A66" s="33" t="s">
        <v>283</v>
      </c>
      <c r="B66" s="32">
        <v>8767</v>
      </c>
      <c r="C66" s="1" t="s">
        <v>40</v>
      </c>
      <c r="D66" s="1" t="s">
        <v>202</v>
      </c>
      <c r="E66" s="1" t="s">
        <v>284</v>
      </c>
      <c r="F66" s="1" t="s">
        <v>285</v>
      </c>
      <c r="G66" s="1" t="s">
        <v>285</v>
      </c>
      <c r="H66" s="1">
        <v>5</v>
      </c>
      <c r="I66" s="1" t="s">
        <v>286</v>
      </c>
      <c r="J66" s="4">
        <v>963</v>
      </c>
      <c r="K66" s="4">
        <v>48</v>
      </c>
      <c r="L66" s="4">
        <v>39</v>
      </c>
      <c r="AA66" s="12" t="str">
        <f>_xlfn.XLOOKUP(HsgLista[[#This Row],[Lakó-népesség]],hsgméret[limit],hsgméret[név],,-1)</f>
        <v>mikro</v>
      </c>
      <c r="AB66" s="12" t="str">
        <f>IFERROR(_xlfn.XLOOKUP(HsgLista[[#This Row],[Vármegye]],Régiók[Vármegye],Régiók[Régió]),"")</f>
        <v>Nyugat-Dunántúl</v>
      </c>
      <c r="AC66" s="12" t="str">
        <f>IFERROR(_xlfn.XLOOKUP(HsgLista[[#This Row],[Vármegye]],Régiók[Vármegye],Régiók[NUTS2]),"")</f>
        <v>HU22</v>
      </c>
      <c r="AD66" s="12" t="str" cm="1">
        <f t="array" ref="AD66">_xlfn.XLOOKUP(HsgLista[[#This Row],[Helység jogállása]],_xlfn.ANCHORARRAY($AG$12),$AH$12:$AH$18)</f>
        <v>1 község</v>
      </c>
      <c r="AE66" s="4">
        <f>HsgLista[[#This Row],[Lakó-népesség]]*HsgLista[[#This Row],[Lakó-népesség]]</f>
        <v>2304</v>
      </c>
      <c r="AF66" s="1"/>
      <c r="AG66" s="4"/>
      <c r="AJ66" s="8"/>
      <c r="AK66" s="4"/>
      <c r="AN66" s="81"/>
      <c r="AO66" s="82"/>
      <c r="AP66" s="83"/>
      <c r="AQ66" s="81"/>
      <c r="AS66" s="8"/>
      <c r="AT66" s="4"/>
      <c r="BJ66" s="1"/>
    </row>
    <row r="67" spans="1:62" x14ac:dyDescent="0.3">
      <c r="A67" s="33" t="s">
        <v>287</v>
      </c>
      <c r="B67" s="31">
        <v>25283</v>
      </c>
      <c r="C67" s="1" t="s">
        <v>40</v>
      </c>
      <c r="D67" s="1" t="s">
        <v>28</v>
      </c>
      <c r="E67" s="1" t="s">
        <v>178</v>
      </c>
      <c r="F67" s="1" t="s">
        <v>179</v>
      </c>
      <c r="G67" s="1" t="s">
        <v>180</v>
      </c>
      <c r="H67" s="1">
        <v>5</v>
      </c>
      <c r="I67" s="1" t="s">
        <v>177</v>
      </c>
      <c r="J67" s="4">
        <v>3965</v>
      </c>
      <c r="K67" s="4">
        <v>533</v>
      </c>
      <c r="L67" s="4">
        <v>281</v>
      </c>
      <c r="AA67" s="12" t="str">
        <f>_xlfn.XLOOKUP(HsgLista[[#This Row],[Lakó-népesség]],hsgméret[limit],hsgméret[név],,-1)</f>
        <v>apró</v>
      </c>
      <c r="AB67" s="12" t="str">
        <f>IFERROR(_xlfn.XLOOKUP(HsgLista[[#This Row],[Vármegye]],Régiók[Vármegye],Régiók[Régió]),"")</f>
        <v>Közép-Dunántúl</v>
      </c>
      <c r="AC67" s="12" t="str">
        <f>IFERROR(_xlfn.XLOOKUP(HsgLista[[#This Row],[Vármegye]],Régiók[Vármegye],Régiók[NUTS2]),"")</f>
        <v>HU21</v>
      </c>
      <c r="AD67" s="12" t="str" cm="1">
        <f t="array" ref="AD67">_xlfn.XLOOKUP(HsgLista[[#This Row],[Helység jogállása]],_xlfn.ANCHORARRAY($AG$12),$AH$12:$AH$18)</f>
        <v>1 község</v>
      </c>
      <c r="AE67" s="4">
        <f>HsgLista[[#This Row],[Lakó-népesség]]*HsgLista[[#This Row],[Lakó-népesség]]</f>
        <v>284089</v>
      </c>
      <c r="AF67" s="1"/>
      <c r="AG67" s="4"/>
      <c r="AJ67" s="8"/>
      <c r="AK67" s="4"/>
      <c r="AN67" s="81"/>
      <c r="AO67" s="82"/>
      <c r="AP67" s="83"/>
      <c r="AQ67" s="81"/>
      <c r="AS67" s="8"/>
      <c r="AT67" s="4"/>
      <c r="BJ67" s="1"/>
    </row>
    <row r="68" spans="1:62" x14ac:dyDescent="0.3">
      <c r="A68" s="33" t="s">
        <v>288</v>
      </c>
      <c r="B68" s="31">
        <v>33279</v>
      </c>
      <c r="C68" s="1" t="s">
        <v>40</v>
      </c>
      <c r="D68" s="1" t="s">
        <v>41</v>
      </c>
      <c r="E68" s="1" t="s">
        <v>289</v>
      </c>
      <c r="F68" s="1" t="s">
        <v>290</v>
      </c>
      <c r="G68" s="1" t="s">
        <v>291</v>
      </c>
      <c r="H68" s="1">
        <v>5</v>
      </c>
      <c r="I68" s="1" t="s">
        <v>292</v>
      </c>
      <c r="J68" s="4">
        <v>1361</v>
      </c>
      <c r="K68" s="4">
        <v>1198</v>
      </c>
      <c r="L68" s="4">
        <v>293</v>
      </c>
      <c r="T68" s="1">
        <v>1</v>
      </c>
      <c r="AA68" s="12" t="str">
        <f>_xlfn.XLOOKUP(HsgLista[[#This Row],[Lakó-népesség]],hsgméret[limit],hsgméret[név],,-1)</f>
        <v>apró</v>
      </c>
      <c r="AB68" s="12" t="str">
        <f>IFERROR(_xlfn.XLOOKUP(HsgLista[[#This Row],[Vármegye]],Régiók[Vármegye],Régiók[Régió]),"")</f>
        <v>Dél-Dunántúl</v>
      </c>
      <c r="AC68" s="12" t="str">
        <f>IFERROR(_xlfn.XLOOKUP(HsgLista[[#This Row],[Vármegye]],Régiók[Vármegye],Régiók[NUTS2]),"")</f>
        <v>HU23</v>
      </c>
      <c r="AD68" s="12" t="str" cm="1">
        <f t="array" ref="AD68">_xlfn.XLOOKUP(HsgLista[[#This Row],[Helység jogállása]],_xlfn.ANCHORARRAY($AG$12),$AH$12:$AH$18)</f>
        <v>1 község</v>
      </c>
      <c r="AE68" s="4">
        <f>HsgLista[[#This Row],[Lakó-népesség]]*HsgLista[[#This Row],[Lakó-népesség]]</f>
        <v>1435204</v>
      </c>
      <c r="AF68" s="1"/>
      <c r="AG68" s="4"/>
      <c r="AJ68" s="8"/>
      <c r="AK68" s="4"/>
      <c r="AN68" s="81"/>
      <c r="AO68" s="82"/>
      <c r="AP68" s="83"/>
      <c r="AQ68" s="81"/>
      <c r="AS68" s="8"/>
      <c r="AT68" s="4"/>
      <c r="BJ68" s="1"/>
    </row>
    <row r="69" spans="1:62" x14ac:dyDescent="0.3">
      <c r="A69" s="33" t="s">
        <v>293</v>
      </c>
      <c r="B69" s="31">
        <v>22549</v>
      </c>
      <c r="C69" s="1" t="s">
        <v>40</v>
      </c>
      <c r="D69" s="1" t="s">
        <v>95</v>
      </c>
      <c r="E69" s="1" t="s">
        <v>294</v>
      </c>
      <c r="F69" s="1" t="s">
        <v>295</v>
      </c>
      <c r="G69" s="1" t="s">
        <v>296</v>
      </c>
      <c r="H69" s="1">
        <v>2</v>
      </c>
      <c r="I69" s="1" t="s">
        <v>38</v>
      </c>
      <c r="J69" s="4">
        <v>1002</v>
      </c>
      <c r="K69" s="4">
        <v>342</v>
      </c>
      <c r="L69" s="4">
        <v>172</v>
      </c>
      <c r="R69" s="1">
        <v>1</v>
      </c>
      <c r="Y69" s="1">
        <v>1</v>
      </c>
      <c r="AA69" s="12" t="str">
        <f>_xlfn.XLOOKUP(HsgLista[[#This Row],[Lakó-népesség]],hsgméret[limit],hsgméret[név],,-1)</f>
        <v>mikro</v>
      </c>
      <c r="AB69" s="12" t="str">
        <f>IFERROR(_xlfn.XLOOKUP(HsgLista[[#This Row],[Vármegye]],Régiók[Vármegye],Régiók[Régió]),"")</f>
        <v>Nyugat-Dunántúl</v>
      </c>
      <c r="AC69" s="12" t="str">
        <f>IFERROR(_xlfn.XLOOKUP(HsgLista[[#This Row],[Vármegye]],Régiók[Vármegye],Régiók[NUTS2]),"")</f>
        <v>HU22</v>
      </c>
      <c r="AD69" s="12" t="str" cm="1">
        <f t="array" ref="AD69">_xlfn.XLOOKUP(HsgLista[[#This Row],[Helység jogállása]],_xlfn.ANCHORARRAY($AG$12),$AH$12:$AH$18)</f>
        <v>1 község</v>
      </c>
      <c r="AE69" s="4">
        <f>HsgLista[[#This Row],[Lakó-népesség]]*HsgLista[[#This Row],[Lakó-népesség]]</f>
        <v>116964</v>
      </c>
      <c r="AF69" s="1"/>
      <c r="AG69" s="4"/>
      <c r="AJ69" s="8"/>
      <c r="AK69" s="4"/>
      <c r="AN69" s="81"/>
      <c r="AO69" s="82"/>
      <c r="AP69" s="83"/>
      <c r="AQ69" s="81"/>
      <c r="AS69" s="8"/>
      <c r="AT69" s="4"/>
      <c r="BJ69" s="1"/>
    </row>
    <row r="70" spans="1:62" x14ac:dyDescent="0.3">
      <c r="A70" s="33" t="s">
        <v>297</v>
      </c>
      <c r="B70" s="31">
        <v>28839</v>
      </c>
      <c r="C70" s="1" t="s">
        <v>40</v>
      </c>
      <c r="D70" s="1" t="s">
        <v>52</v>
      </c>
      <c r="E70" s="1" t="s">
        <v>149</v>
      </c>
      <c r="F70" s="1" t="s">
        <v>150</v>
      </c>
      <c r="G70" s="1" t="s">
        <v>151</v>
      </c>
      <c r="H70" s="1">
        <v>5</v>
      </c>
      <c r="I70" s="1" t="s">
        <v>152</v>
      </c>
      <c r="J70" s="4">
        <v>2242</v>
      </c>
      <c r="K70" s="4">
        <v>379</v>
      </c>
      <c r="L70" s="4">
        <v>165</v>
      </c>
      <c r="T70" s="1">
        <v>1</v>
      </c>
      <c r="AA70" s="12" t="str">
        <f>_xlfn.XLOOKUP(HsgLista[[#This Row],[Lakó-népesség]],hsgméret[limit],hsgméret[név],,-1)</f>
        <v>mikro</v>
      </c>
      <c r="AB70" s="12" t="str">
        <f>IFERROR(_xlfn.XLOOKUP(HsgLista[[#This Row],[Vármegye]],Régiók[Vármegye],Régiók[Régió]),"")</f>
        <v>Észak-Magyarország</v>
      </c>
      <c r="AC70" s="12" t="str">
        <f>IFERROR(_xlfn.XLOOKUP(HsgLista[[#This Row],[Vármegye]],Régiók[Vármegye],Régiók[NUTS2]),"")</f>
        <v>HU31</v>
      </c>
      <c r="AD70" s="12" t="str" cm="1">
        <f t="array" ref="AD70">_xlfn.XLOOKUP(HsgLista[[#This Row],[Helység jogállása]],_xlfn.ANCHORARRAY($AG$12),$AH$12:$AH$18)</f>
        <v>1 község</v>
      </c>
      <c r="AE70" s="4">
        <f>HsgLista[[#This Row],[Lakó-népesség]]*HsgLista[[#This Row],[Lakó-népesség]]</f>
        <v>143641</v>
      </c>
      <c r="AF70" s="1"/>
      <c r="AG70" s="4"/>
      <c r="AJ70" s="8"/>
      <c r="AK70" s="4"/>
      <c r="AN70" s="81"/>
      <c r="AO70" s="82"/>
      <c r="AP70" s="83"/>
      <c r="AQ70" s="81"/>
      <c r="AS70" s="8"/>
      <c r="AT70" s="4"/>
      <c r="BJ70" s="1"/>
    </row>
    <row r="71" spans="1:62" x14ac:dyDescent="0.3">
      <c r="A71" s="33" t="s">
        <v>298</v>
      </c>
      <c r="B71" s="32">
        <v>8217</v>
      </c>
      <c r="C71" s="1" t="s">
        <v>40</v>
      </c>
      <c r="D71" s="1" t="s">
        <v>52</v>
      </c>
      <c r="E71" s="1" t="s">
        <v>173</v>
      </c>
      <c r="F71" s="1" t="s">
        <v>174</v>
      </c>
      <c r="G71" s="1" t="s">
        <v>175</v>
      </c>
      <c r="H71" s="1">
        <v>5</v>
      </c>
      <c r="I71" s="1" t="s">
        <v>299</v>
      </c>
      <c r="J71" s="4">
        <v>644</v>
      </c>
      <c r="K71" s="4">
        <v>113</v>
      </c>
      <c r="L71" s="4">
        <v>93</v>
      </c>
      <c r="AA71" s="12" t="str">
        <f>_xlfn.XLOOKUP(HsgLista[[#This Row],[Lakó-népesség]],hsgméret[limit],hsgméret[név],,-1)</f>
        <v>mikro</v>
      </c>
      <c r="AB71" s="12" t="str">
        <f>IFERROR(_xlfn.XLOOKUP(HsgLista[[#This Row],[Vármegye]],Régiók[Vármegye],Régiók[Régió]),"")</f>
        <v>Észak-Magyarország</v>
      </c>
      <c r="AC71" s="12" t="str">
        <f>IFERROR(_xlfn.XLOOKUP(HsgLista[[#This Row],[Vármegye]],Régiók[Vármegye],Régiók[NUTS2]),"")</f>
        <v>HU31</v>
      </c>
      <c r="AD71" s="12" t="str" cm="1">
        <f t="array" ref="AD71">_xlfn.XLOOKUP(HsgLista[[#This Row],[Helység jogállása]],_xlfn.ANCHORARRAY($AG$12),$AH$12:$AH$18)</f>
        <v>1 község</v>
      </c>
      <c r="AE71" s="4">
        <f>HsgLista[[#This Row],[Lakó-népesség]]*HsgLista[[#This Row],[Lakó-népesség]]</f>
        <v>12769</v>
      </c>
      <c r="AF71" s="1"/>
      <c r="AG71" s="4"/>
      <c r="AJ71" s="8"/>
      <c r="AK71" s="4"/>
      <c r="AN71" s="81"/>
      <c r="AO71" s="82"/>
      <c r="AP71" s="83"/>
      <c r="AQ71" s="81"/>
      <c r="AS71" s="8"/>
      <c r="AT71" s="4"/>
      <c r="BJ71" s="1"/>
    </row>
    <row r="72" spans="1:62" x14ac:dyDescent="0.3">
      <c r="A72" s="33" t="s">
        <v>300</v>
      </c>
      <c r="B72" s="32">
        <v>7621</v>
      </c>
      <c r="C72" s="1" t="s">
        <v>40</v>
      </c>
      <c r="D72" s="1" t="s">
        <v>272</v>
      </c>
      <c r="E72" s="1" t="s">
        <v>301</v>
      </c>
      <c r="F72" s="1" t="s">
        <v>302</v>
      </c>
      <c r="G72" s="1" t="s">
        <v>303</v>
      </c>
      <c r="H72" s="1">
        <v>5</v>
      </c>
      <c r="I72" s="1" t="s">
        <v>304</v>
      </c>
      <c r="J72" s="4">
        <v>786</v>
      </c>
      <c r="K72" s="4">
        <v>232</v>
      </c>
      <c r="L72" s="4">
        <v>114</v>
      </c>
      <c r="AA72" s="12" t="str">
        <f>_xlfn.XLOOKUP(HsgLista[[#This Row],[Lakó-népesség]],hsgméret[limit],hsgméret[név],,-1)</f>
        <v>mikro</v>
      </c>
      <c r="AB72" s="12" t="str">
        <f>IFERROR(_xlfn.XLOOKUP(HsgLista[[#This Row],[Vármegye]],Régiók[Vármegye],Régiók[Régió]),"")</f>
        <v>Észak-Magyarország</v>
      </c>
      <c r="AC72" s="12" t="str">
        <f>IFERROR(_xlfn.XLOOKUP(HsgLista[[#This Row],[Vármegye]],Régiók[Vármegye],Régiók[NUTS2]),"")</f>
        <v>HU31</v>
      </c>
      <c r="AD72" s="12" t="str" cm="1">
        <f t="array" ref="AD72">_xlfn.XLOOKUP(HsgLista[[#This Row],[Helység jogállása]],_xlfn.ANCHORARRAY($AG$12),$AH$12:$AH$18)</f>
        <v>1 község</v>
      </c>
      <c r="AE72" s="4">
        <f>HsgLista[[#This Row],[Lakó-népesség]]*HsgLista[[#This Row],[Lakó-népesség]]</f>
        <v>53824</v>
      </c>
      <c r="AF72" s="1"/>
      <c r="AG72" s="4"/>
      <c r="AJ72" s="8"/>
      <c r="AK72" s="4"/>
      <c r="AN72" s="81"/>
      <c r="AO72" s="82"/>
      <c r="AP72" s="83"/>
      <c r="AQ72" s="81"/>
      <c r="AS72" s="8"/>
      <c r="AT72" s="4"/>
      <c r="BJ72" s="1"/>
    </row>
    <row r="73" spans="1:62" x14ac:dyDescent="0.3">
      <c r="A73" s="33" t="s">
        <v>305</v>
      </c>
      <c r="B73" s="31">
        <v>22725</v>
      </c>
      <c r="C73" s="1" t="s">
        <v>40</v>
      </c>
      <c r="D73" s="1" t="s">
        <v>95</v>
      </c>
      <c r="E73" s="1" t="s">
        <v>306</v>
      </c>
      <c r="F73" s="1" t="s">
        <v>307</v>
      </c>
      <c r="G73" s="1" t="s">
        <v>308</v>
      </c>
      <c r="H73" s="1">
        <v>5</v>
      </c>
      <c r="I73" s="1" t="s">
        <v>309</v>
      </c>
      <c r="J73" s="4">
        <v>2102</v>
      </c>
      <c r="K73" s="4">
        <v>538</v>
      </c>
      <c r="L73" s="4">
        <v>283</v>
      </c>
      <c r="AA73" s="12" t="str">
        <f>_xlfn.XLOOKUP(HsgLista[[#This Row],[Lakó-népesség]],hsgméret[limit],hsgméret[név],,-1)</f>
        <v>apró</v>
      </c>
      <c r="AB73" s="12" t="str">
        <f>IFERROR(_xlfn.XLOOKUP(HsgLista[[#This Row],[Vármegye]],Régiók[Vármegye],Régiók[Régió]),"")</f>
        <v>Nyugat-Dunántúl</v>
      </c>
      <c r="AC73" s="12" t="str">
        <f>IFERROR(_xlfn.XLOOKUP(HsgLista[[#This Row],[Vármegye]],Régiók[Vármegye],Régiók[NUTS2]),"")</f>
        <v>HU22</v>
      </c>
      <c r="AD73" s="12" t="str" cm="1">
        <f t="array" ref="AD73">_xlfn.XLOOKUP(HsgLista[[#This Row],[Helység jogállása]],_xlfn.ANCHORARRAY($AG$12),$AH$12:$AH$18)</f>
        <v>1 község</v>
      </c>
      <c r="AE73" s="4">
        <f>HsgLista[[#This Row],[Lakó-népesség]]*HsgLista[[#This Row],[Lakó-népesség]]</f>
        <v>289444</v>
      </c>
      <c r="AF73" s="1"/>
      <c r="AG73" s="4"/>
      <c r="AJ73" s="8"/>
      <c r="AK73" s="4"/>
      <c r="AN73" s="81"/>
      <c r="AO73" s="82"/>
      <c r="AP73" s="83"/>
      <c r="AQ73" s="81"/>
      <c r="AS73" s="8"/>
      <c r="AT73" s="4"/>
      <c r="BJ73" s="1"/>
    </row>
    <row r="74" spans="1:62" x14ac:dyDescent="0.3">
      <c r="A74" s="33" t="s">
        <v>310</v>
      </c>
      <c r="B74" s="31">
        <v>29814</v>
      </c>
      <c r="C74" s="1" t="s">
        <v>40</v>
      </c>
      <c r="D74" s="1" t="s">
        <v>52</v>
      </c>
      <c r="E74" s="1" t="s">
        <v>58</v>
      </c>
      <c r="F74" s="1" t="s">
        <v>59</v>
      </c>
      <c r="G74" s="1" t="s">
        <v>60</v>
      </c>
      <c r="H74" s="1">
        <v>5</v>
      </c>
      <c r="I74" s="1" t="s">
        <v>311</v>
      </c>
      <c r="J74" s="4">
        <v>2290</v>
      </c>
      <c r="K74" s="4">
        <v>1543</v>
      </c>
      <c r="L74" s="4">
        <v>439</v>
      </c>
      <c r="T74" s="1">
        <v>1</v>
      </c>
      <c r="AA74" s="12" t="str">
        <f>_xlfn.XLOOKUP(HsgLista[[#This Row],[Lakó-népesség]],hsgméret[limit],hsgméret[név],,-1)</f>
        <v>apró</v>
      </c>
      <c r="AB74" s="12" t="str">
        <f>IFERROR(_xlfn.XLOOKUP(HsgLista[[#This Row],[Vármegye]],Régiók[Vármegye],Régiók[Régió]),"")</f>
        <v>Észak-Magyarország</v>
      </c>
      <c r="AC74" s="12" t="str">
        <f>IFERROR(_xlfn.XLOOKUP(HsgLista[[#This Row],[Vármegye]],Régiók[Vármegye],Régiók[NUTS2]),"")</f>
        <v>HU31</v>
      </c>
      <c r="AD74" s="12" t="str" cm="1">
        <f t="array" ref="AD74">_xlfn.XLOOKUP(HsgLista[[#This Row],[Helység jogállása]],_xlfn.ANCHORARRAY($AG$12),$AH$12:$AH$18)</f>
        <v>1 község</v>
      </c>
      <c r="AE74" s="4">
        <f>HsgLista[[#This Row],[Lakó-népesség]]*HsgLista[[#This Row],[Lakó-népesség]]</f>
        <v>2380849</v>
      </c>
      <c r="AF74" s="1"/>
      <c r="AG74" s="4"/>
      <c r="AJ74" s="8"/>
      <c r="AK74" s="4"/>
      <c r="AN74" s="81"/>
      <c r="AO74" s="82"/>
      <c r="AP74" s="83"/>
      <c r="AQ74" s="81"/>
      <c r="AS74" s="8"/>
      <c r="AT74" s="4"/>
      <c r="BJ74" s="1"/>
    </row>
    <row r="75" spans="1:62" x14ac:dyDescent="0.3">
      <c r="A75" s="33" t="s">
        <v>312</v>
      </c>
      <c r="B75" s="31">
        <v>21032</v>
      </c>
      <c r="C75" s="1" t="s">
        <v>27</v>
      </c>
      <c r="D75" s="1" t="s">
        <v>52</v>
      </c>
      <c r="E75" s="1" t="s">
        <v>313</v>
      </c>
      <c r="F75" s="1" t="s">
        <v>314</v>
      </c>
      <c r="G75" s="1" t="s">
        <v>315</v>
      </c>
      <c r="H75" s="1">
        <v>1</v>
      </c>
      <c r="I75" s="1" t="s">
        <v>32</v>
      </c>
      <c r="J75" s="4">
        <v>2602</v>
      </c>
      <c r="K75" s="4">
        <v>5502</v>
      </c>
      <c r="L75" s="4">
        <v>1877</v>
      </c>
      <c r="T75" s="1">
        <v>1</v>
      </c>
      <c r="AA75" s="12" t="str">
        <f>_xlfn.XLOOKUP(HsgLista[[#This Row],[Lakó-népesség]],hsgméret[limit],hsgméret[név],,-1)</f>
        <v>kicsi</v>
      </c>
      <c r="AB75" s="12" t="str">
        <f>IFERROR(_xlfn.XLOOKUP(HsgLista[[#This Row],[Vármegye]],Régiók[Vármegye],Régiók[Régió]),"")</f>
        <v>Észak-Magyarország</v>
      </c>
      <c r="AC75" s="12" t="str">
        <f>IFERROR(_xlfn.XLOOKUP(HsgLista[[#This Row],[Vármegye]],Régiók[Vármegye],Régiók[NUTS2]),"")</f>
        <v>HU31</v>
      </c>
      <c r="AD75" s="12" t="str" cm="1">
        <f t="array" ref="AD75">_xlfn.XLOOKUP(HsgLista[[#This Row],[Helység jogállása]],_xlfn.ANCHORARRAY($AG$12),$AH$12:$AH$18)</f>
        <v>2 város</v>
      </c>
      <c r="AE75" s="4">
        <f>HsgLista[[#This Row],[Lakó-népesség]]*HsgLista[[#This Row],[Lakó-népesség]]</f>
        <v>30272004</v>
      </c>
      <c r="AF75" s="1"/>
      <c r="AG75" s="4"/>
      <c r="AJ75" s="8"/>
      <c r="AK75" s="4"/>
      <c r="AS75" s="8"/>
      <c r="AT75" s="4"/>
      <c r="BJ75" s="1"/>
    </row>
    <row r="76" spans="1:62" x14ac:dyDescent="0.3">
      <c r="A76" s="33" t="s">
        <v>316</v>
      </c>
      <c r="B76" s="31">
        <v>16197</v>
      </c>
      <c r="C76" s="1" t="s">
        <v>40</v>
      </c>
      <c r="D76" s="1" t="s">
        <v>197</v>
      </c>
      <c r="E76" s="1" t="s">
        <v>317</v>
      </c>
      <c r="F76" s="1" t="s">
        <v>318</v>
      </c>
      <c r="G76" s="1" t="s">
        <v>319</v>
      </c>
      <c r="H76" s="1">
        <v>5</v>
      </c>
      <c r="I76" s="1" t="s">
        <v>320</v>
      </c>
      <c r="J76" s="4">
        <v>1122</v>
      </c>
      <c r="K76" s="4">
        <v>415</v>
      </c>
      <c r="L76" s="4">
        <v>241</v>
      </c>
      <c r="X76" s="1">
        <v>1</v>
      </c>
      <c r="AA76" s="12" t="str">
        <f>_xlfn.XLOOKUP(HsgLista[[#This Row],[Lakó-népesség]],hsgméret[limit],hsgméret[név],,-1)</f>
        <v>mikro</v>
      </c>
      <c r="AB76" s="12" t="str">
        <f>IFERROR(_xlfn.XLOOKUP(HsgLista[[#This Row],[Vármegye]],Régiók[Vármegye],Régiók[Régió]),"")</f>
        <v>Dél-Alföld</v>
      </c>
      <c r="AC76" s="12" t="str">
        <f>IFERROR(_xlfn.XLOOKUP(HsgLista[[#This Row],[Vármegye]],Régiók[Vármegye],Régiók[NUTS2]),"")</f>
        <v>HU33</v>
      </c>
      <c r="AD76" s="12" t="str" cm="1">
        <f t="array" ref="AD76">_xlfn.XLOOKUP(HsgLista[[#This Row],[Helység jogállása]],_xlfn.ANCHORARRAY($AG$12),$AH$12:$AH$18)</f>
        <v>1 község</v>
      </c>
      <c r="AE76" s="4">
        <f>HsgLista[[#This Row],[Lakó-népesség]]*HsgLista[[#This Row],[Lakó-népesség]]</f>
        <v>172225</v>
      </c>
      <c r="AF76" s="1"/>
      <c r="AG76" s="4"/>
      <c r="AJ76" s="8"/>
      <c r="AK76" s="4"/>
      <c r="AS76" s="8"/>
      <c r="AT76" s="4"/>
      <c r="BJ76" s="1"/>
    </row>
    <row r="77" spans="1:62" x14ac:dyDescent="0.3">
      <c r="A77" s="33" t="s">
        <v>321</v>
      </c>
      <c r="B77" s="31">
        <v>29975</v>
      </c>
      <c r="C77" s="1" t="s">
        <v>40</v>
      </c>
      <c r="D77" s="1" t="s">
        <v>159</v>
      </c>
      <c r="E77" s="1" t="s">
        <v>160</v>
      </c>
      <c r="F77" s="1" t="s">
        <v>161</v>
      </c>
      <c r="G77" s="1" t="s">
        <v>162</v>
      </c>
      <c r="H77" s="1">
        <v>5</v>
      </c>
      <c r="I77" s="1" t="s">
        <v>322</v>
      </c>
      <c r="J77" s="4">
        <v>1706</v>
      </c>
      <c r="K77" s="4">
        <v>1811</v>
      </c>
      <c r="L77" s="4">
        <v>639</v>
      </c>
      <c r="T77" s="1">
        <v>1</v>
      </c>
      <c r="AA77" s="12" t="str">
        <f>_xlfn.XLOOKUP(HsgLista[[#This Row],[Lakó-népesség]],hsgméret[limit],hsgméret[név],,-1)</f>
        <v>apró</v>
      </c>
      <c r="AB77" s="12" t="str">
        <f>IFERROR(_xlfn.XLOOKUP(HsgLista[[#This Row],[Vármegye]],Régiók[Vármegye],Régiók[Régió]),"")</f>
        <v>Észak-Alföld</v>
      </c>
      <c r="AC77" s="12" t="str">
        <f>IFERROR(_xlfn.XLOOKUP(HsgLista[[#This Row],[Vármegye]],Régiók[Vármegye],Régiók[NUTS2]),"")</f>
        <v>HU32</v>
      </c>
      <c r="AD77" s="12" t="str" cm="1">
        <f t="array" ref="AD77">_xlfn.XLOOKUP(HsgLista[[#This Row],[Helység jogállása]],_xlfn.ANCHORARRAY($AG$12),$AH$12:$AH$18)</f>
        <v>1 község</v>
      </c>
      <c r="AE77" s="4">
        <f>HsgLista[[#This Row],[Lakó-népesség]]*HsgLista[[#This Row],[Lakó-népesség]]</f>
        <v>3279721</v>
      </c>
      <c r="AF77" s="1"/>
      <c r="AG77" s="4"/>
      <c r="AJ77" s="8"/>
      <c r="AK77" s="4"/>
      <c r="AS77" s="8"/>
      <c r="AT77" s="4"/>
      <c r="BJ77" s="1"/>
    </row>
    <row r="78" spans="1:62" x14ac:dyDescent="0.3">
      <c r="A78" s="33" t="s">
        <v>323</v>
      </c>
      <c r="B78" s="31">
        <v>28714</v>
      </c>
      <c r="C78" s="1" t="s">
        <v>40</v>
      </c>
      <c r="D78" s="1" t="s">
        <v>112</v>
      </c>
      <c r="E78" s="1" t="s">
        <v>324</v>
      </c>
      <c r="F78" s="1" t="s">
        <v>325</v>
      </c>
      <c r="G78" s="1" t="s">
        <v>326</v>
      </c>
      <c r="H78" s="1">
        <v>2</v>
      </c>
      <c r="I78" s="1" t="s">
        <v>38</v>
      </c>
      <c r="J78" s="4">
        <v>4327</v>
      </c>
      <c r="K78" s="4">
        <v>948</v>
      </c>
      <c r="L78" s="4">
        <v>457</v>
      </c>
      <c r="AA78" s="12" t="str">
        <f>_xlfn.XLOOKUP(HsgLista[[#This Row],[Lakó-népesség]],hsgméret[limit],hsgméret[név],,-1)</f>
        <v>apró</v>
      </c>
      <c r="AB78" s="12" t="str">
        <f>IFERROR(_xlfn.XLOOKUP(HsgLista[[#This Row],[Vármegye]],Régiók[Vármegye],Régiók[Régió]),"")</f>
        <v>Dél-Dunántúl</v>
      </c>
      <c r="AC78" s="12" t="str">
        <f>IFERROR(_xlfn.XLOOKUP(HsgLista[[#This Row],[Vármegye]],Régiók[Vármegye],Régiók[NUTS2]),"")</f>
        <v>HU23</v>
      </c>
      <c r="AD78" s="12" t="str" cm="1">
        <f t="array" ref="AD78">_xlfn.XLOOKUP(HsgLista[[#This Row],[Helység jogállása]],_xlfn.ANCHORARRAY($AG$12),$AH$12:$AH$18)</f>
        <v>1 község</v>
      </c>
      <c r="AE78" s="4">
        <f>HsgLista[[#This Row],[Lakó-népesség]]*HsgLista[[#This Row],[Lakó-népesség]]</f>
        <v>898704</v>
      </c>
      <c r="AF78" s="1"/>
      <c r="AG78" s="4"/>
      <c r="AJ78" s="8"/>
      <c r="AK78" s="4"/>
      <c r="AS78" s="8"/>
      <c r="AT78" s="4"/>
      <c r="BJ78" s="1"/>
    </row>
    <row r="79" spans="1:62" x14ac:dyDescent="0.3">
      <c r="A79" s="33" t="s">
        <v>327</v>
      </c>
      <c r="B79" s="31">
        <v>17987</v>
      </c>
      <c r="C79" s="1" t="s">
        <v>40</v>
      </c>
      <c r="D79" s="1" t="s">
        <v>47</v>
      </c>
      <c r="E79" s="1" t="s">
        <v>328</v>
      </c>
      <c r="F79" s="1" t="s">
        <v>329</v>
      </c>
      <c r="G79" s="1" t="s">
        <v>330</v>
      </c>
      <c r="H79" s="1">
        <v>1</v>
      </c>
      <c r="I79" s="1" t="s">
        <v>32</v>
      </c>
      <c r="J79" s="4">
        <v>1675</v>
      </c>
      <c r="K79" s="4">
        <v>2603</v>
      </c>
      <c r="L79" s="4">
        <v>1053</v>
      </c>
      <c r="AA79" s="12" t="str">
        <f>_xlfn.XLOOKUP(HsgLista[[#This Row],[Lakó-népesség]],hsgméret[limit],hsgméret[név],,-1)</f>
        <v>kicsi</v>
      </c>
      <c r="AB79" s="12" t="str">
        <f>IFERROR(_xlfn.XLOOKUP(HsgLista[[#This Row],[Vármegye]],Régiók[Vármegye],Régiók[Régió]),"")</f>
        <v>Észak-Magyarország</v>
      </c>
      <c r="AC79" s="12" t="str">
        <f>IFERROR(_xlfn.XLOOKUP(HsgLista[[#This Row],[Vármegye]],Régiók[Vármegye],Régiók[NUTS2]),"")</f>
        <v>HU31</v>
      </c>
      <c r="AD79" s="12" t="str" cm="1">
        <f t="array" ref="AD79">_xlfn.XLOOKUP(HsgLista[[#This Row],[Helység jogállása]],_xlfn.ANCHORARRAY($AG$12),$AH$12:$AH$18)</f>
        <v>1 község</v>
      </c>
      <c r="AE79" s="4">
        <f>HsgLista[[#This Row],[Lakó-népesség]]*HsgLista[[#This Row],[Lakó-népesség]]</f>
        <v>6775609</v>
      </c>
      <c r="AF79" s="1"/>
      <c r="AG79" s="4"/>
      <c r="AJ79" s="8"/>
      <c r="AK79" s="4"/>
      <c r="AS79" s="8"/>
      <c r="AT79" s="4"/>
      <c r="BJ79" s="1"/>
    </row>
    <row r="80" spans="1:62" x14ac:dyDescent="0.3">
      <c r="A80" s="33" t="s">
        <v>331</v>
      </c>
      <c r="B80" s="31">
        <v>12317</v>
      </c>
      <c r="C80" s="1" t="s">
        <v>40</v>
      </c>
      <c r="D80" s="1" t="s">
        <v>95</v>
      </c>
      <c r="E80" s="1" t="s">
        <v>306</v>
      </c>
      <c r="F80" s="1" t="s">
        <v>307</v>
      </c>
      <c r="G80" s="1" t="s">
        <v>308</v>
      </c>
      <c r="H80" s="1">
        <v>5</v>
      </c>
      <c r="I80" s="1" t="s">
        <v>332</v>
      </c>
      <c r="J80" s="4">
        <v>823</v>
      </c>
      <c r="K80" s="4">
        <v>223</v>
      </c>
      <c r="L80" s="4">
        <v>133</v>
      </c>
      <c r="AA80" s="12" t="str">
        <f>_xlfn.XLOOKUP(HsgLista[[#This Row],[Lakó-népesség]],hsgméret[limit],hsgméret[név],,-1)</f>
        <v>mikro</v>
      </c>
      <c r="AB80" s="12" t="str">
        <f>IFERROR(_xlfn.XLOOKUP(HsgLista[[#This Row],[Vármegye]],Régiók[Vármegye],Régiók[Régió]),"")</f>
        <v>Nyugat-Dunántúl</v>
      </c>
      <c r="AC80" s="12" t="str">
        <f>IFERROR(_xlfn.XLOOKUP(HsgLista[[#This Row],[Vármegye]],Régiók[Vármegye],Régiók[NUTS2]),"")</f>
        <v>HU22</v>
      </c>
      <c r="AD80" s="12" t="str" cm="1">
        <f t="array" ref="AD80">_xlfn.XLOOKUP(HsgLista[[#This Row],[Helység jogállása]],_xlfn.ANCHORARRAY($AG$12),$AH$12:$AH$18)</f>
        <v>1 község</v>
      </c>
      <c r="AE80" s="4">
        <f>HsgLista[[#This Row],[Lakó-népesség]]*HsgLista[[#This Row],[Lakó-népesség]]</f>
        <v>49729</v>
      </c>
      <c r="AF80" s="1"/>
      <c r="AG80" s="4"/>
      <c r="AJ80" s="8"/>
      <c r="AK80" s="4"/>
      <c r="AS80" s="8"/>
      <c r="AT80" s="4"/>
      <c r="BJ80" s="1"/>
    </row>
    <row r="81" spans="1:62" x14ac:dyDescent="0.3">
      <c r="A81" s="33" t="s">
        <v>333</v>
      </c>
      <c r="B81" s="31">
        <v>34227</v>
      </c>
      <c r="C81" s="1" t="s">
        <v>40</v>
      </c>
      <c r="D81" s="1" t="s">
        <v>86</v>
      </c>
      <c r="E81" s="1" t="s">
        <v>334</v>
      </c>
      <c r="F81" s="1" t="s">
        <v>335</v>
      </c>
      <c r="G81" s="1" t="s">
        <v>336</v>
      </c>
      <c r="H81" s="1">
        <v>5</v>
      </c>
      <c r="I81" s="1" t="s">
        <v>337</v>
      </c>
      <c r="J81" s="4">
        <v>483</v>
      </c>
      <c r="K81" s="4">
        <v>863</v>
      </c>
      <c r="L81" s="4">
        <v>393</v>
      </c>
      <c r="AA81" s="12" t="str">
        <f>_xlfn.XLOOKUP(HsgLista[[#This Row],[Lakó-népesség]],hsgméret[limit],hsgméret[név],,-1)</f>
        <v>apró</v>
      </c>
      <c r="AB81" s="12" t="str">
        <f>IFERROR(_xlfn.XLOOKUP(HsgLista[[#This Row],[Vármegye]],Régiók[Vármegye],Régiók[Régió]),"")</f>
        <v>Közép-Dunántúl</v>
      </c>
      <c r="AC81" s="12" t="str">
        <f>IFERROR(_xlfn.XLOOKUP(HsgLista[[#This Row],[Vármegye]],Régiók[Vármegye],Régiók[NUTS2]),"")</f>
        <v>HU21</v>
      </c>
      <c r="AD81" s="12" t="str" cm="1">
        <f t="array" ref="AD81">_xlfn.XLOOKUP(HsgLista[[#This Row],[Helység jogállása]],_xlfn.ANCHORARRAY($AG$12),$AH$12:$AH$18)</f>
        <v>1 község</v>
      </c>
      <c r="AE81" s="4">
        <f>HsgLista[[#This Row],[Lakó-népesség]]*HsgLista[[#This Row],[Lakó-népesség]]</f>
        <v>744769</v>
      </c>
      <c r="AF81" s="1"/>
      <c r="AG81" s="4"/>
      <c r="AJ81" s="8"/>
      <c r="AK81" s="4"/>
      <c r="AS81" s="8"/>
      <c r="AT81" s="4"/>
      <c r="BJ81" s="1"/>
    </row>
    <row r="82" spans="1:62" x14ac:dyDescent="0.3">
      <c r="A82" s="33" t="s">
        <v>338</v>
      </c>
      <c r="B82" s="31">
        <v>28370</v>
      </c>
      <c r="C82" s="1" t="s">
        <v>40</v>
      </c>
      <c r="D82" s="1" t="s">
        <v>80</v>
      </c>
      <c r="E82" s="1" t="s">
        <v>125</v>
      </c>
      <c r="F82" s="1" t="s">
        <v>126</v>
      </c>
      <c r="G82" s="1" t="s">
        <v>127</v>
      </c>
      <c r="H82" s="1">
        <v>5</v>
      </c>
      <c r="I82" s="1" t="s">
        <v>339</v>
      </c>
      <c r="J82" s="4">
        <v>729</v>
      </c>
      <c r="K82" s="4">
        <v>141</v>
      </c>
      <c r="L82" s="4">
        <v>80</v>
      </c>
      <c r="AA82" s="12" t="str">
        <f>_xlfn.XLOOKUP(HsgLista[[#This Row],[Lakó-népesség]],hsgméret[limit],hsgméret[név],,-1)</f>
        <v>mikro</v>
      </c>
      <c r="AB82" s="12" t="str">
        <f>IFERROR(_xlfn.XLOOKUP(HsgLista[[#This Row],[Vármegye]],Régiók[Vármegye],Régiók[Régió]),"")</f>
        <v>Közép-Dunántúl</v>
      </c>
      <c r="AC82" s="12" t="str">
        <f>IFERROR(_xlfn.XLOOKUP(HsgLista[[#This Row],[Vármegye]],Régiók[Vármegye],Régiók[NUTS2]),"")</f>
        <v>HU21</v>
      </c>
      <c r="AD82" s="12" t="str" cm="1">
        <f t="array" ref="AD82">_xlfn.XLOOKUP(HsgLista[[#This Row],[Helység jogállása]],_xlfn.ANCHORARRAY($AG$12),$AH$12:$AH$18)</f>
        <v>1 község</v>
      </c>
      <c r="AE82" s="4">
        <f>HsgLista[[#This Row],[Lakó-népesség]]*HsgLista[[#This Row],[Lakó-népesség]]</f>
        <v>19881</v>
      </c>
      <c r="AF82" s="1"/>
      <c r="AG82" s="4"/>
      <c r="AJ82" s="8"/>
      <c r="AK82" s="4"/>
      <c r="AS82" s="8"/>
      <c r="AT82" s="4"/>
      <c r="BJ82" s="1"/>
    </row>
    <row r="83" spans="1:62" x14ac:dyDescent="0.3">
      <c r="A83" s="33" t="s">
        <v>340</v>
      </c>
      <c r="B83" s="31">
        <v>20303</v>
      </c>
      <c r="C83" s="1" t="s">
        <v>40</v>
      </c>
      <c r="D83" s="1" t="s">
        <v>159</v>
      </c>
      <c r="E83" s="1" t="s">
        <v>341</v>
      </c>
      <c r="F83" s="1" t="s">
        <v>342</v>
      </c>
      <c r="G83" s="1" t="s">
        <v>343</v>
      </c>
      <c r="H83" s="1">
        <v>1</v>
      </c>
      <c r="I83" s="1" t="s">
        <v>32</v>
      </c>
      <c r="J83" s="4">
        <v>3199</v>
      </c>
      <c r="K83" s="4">
        <v>2192</v>
      </c>
      <c r="L83" s="4">
        <v>853</v>
      </c>
      <c r="AA83" s="12" t="str">
        <f>_xlfn.XLOOKUP(HsgLista[[#This Row],[Lakó-népesség]],hsgméret[limit],hsgméret[név],,-1)</f>
        <v>kicsi</v>
      </c>
      <c r="AB83" s="12" t="str">
        <f>IFERROR(_xlfn.XLOOKUP(HsgLista[[#This Row],[Vármegye]],Régiók[Vármegye],Régiók[Régió]),"")</f>
        <v>Észak-Alföld</v>
      </c>
      <c r="AC83" s="12" t="str">
        <f>IFERROR(_xlfn.XLOOKUP(HsgLista[[#This Row],[Vármegye]],Régiók[Vármegye],Régiók[NUTS2]),"")</f>
        <v>HU32</v>
      </c>
      <c r="AD83" s="12" t="str" cm="1">
        <f t="array" ref="AD83">_xlfn.XLOOKUP(HsgLista[[#This Row],[Helység jogállása]],_xlfn.ANCHORARRAY($AG$12),$AH$12:$AH$18)</f>
        <v>1 község</v>
      </c>
      <c r="AE83" s="4">
        <f>HsgLista[[#This Row],[Lakó-népesség]]*HsgLista[[#This Row],[Lakó-népesség]]</f>
        <v>4804864</v>
      </c>
      <c r="AF83" s="1"/>
      <c r="AG83" s="4"/>
      <c r="AJ83" s="8"/>
      <c r="AK83" s="4"/>
      <c r="AS83" s="8"/>
      <c r="AT83" s="4"/>
      <c r="BJ83" s="1"/>
    </row>
    <row r="84" spans="1:62" x14ac:dyDescent="0.3">
      <c r="A84" s="33" t="s">
        <v>344</v>
      </c>
      <c r="B84" s="31">
        <v>33561</v>
      </c>
      <c r="C84" s="1" t="s">
        <v>40</v>
      </c>
      <c r="D84" s="1" t="s">
        <v>75</v>
      </c>
      <c r="E84" s="1" t="s">
        <v>345</v>
      </c>
      <c r="F84" s="1" t="s">
        <v>346</v>
      </c>
      <c r="G84" s="1" t="s">
        <v>347</v>
      </c>
      <c r="H84" s="1">
        <v>5</v>
      </c>
      <c r="I84" s="1" t="s">
        <v>348</v>
      </c>
      <c r="J84" s="4">
        <v>7104</v>
      </c>
      <c r="K84" s="4">
        <v>1095</v>
      </c>
      <c r="L84" s="4">
        <v>428</v>
      </c>
      <c r="AA84" s="12" t="str">
        <f>_xlfn.XLOOKUP(HsgLista[[#This Row],[Lakó-népesség]],hsgméret[limit],hsgméret[név],,-1)</f>
        <v>apró</v>
      </c>
      <c r="AB84" s="12" t="str">
        <f>IFERROR(_xlfn.XLOOKUP(HsgLista[[#This Row],[Vármegye]],Régiók[Vármegye],Régiók[Régió]),"")</f>
        <v>Pest</v>
      </c>
      <c r="AC84" s="12" t="str">
        <f>IFERROR(_xlfn.XLOOKUP(HsgLista[[#This Row],[Vármegye]],Régiók[Vármegye],Régiók[NUTS2]),"")</f>
        <v>HU12</v>
      </c>
      <c r="AD84" s="12" t="str" cm="1">
        <f t="array" ref="AD84">_xlfn.XLOOKUP(HsgLista[[#This Row],[Helység jogállása]],_xlfn.ANCHORARRAY($AG$12),$AH$12:$AH$18)</f>
        <v>1 község</v>
      </c>
      <c r="AE84" s="4">
        <f>HsgLista[[#This Row],[Lakó-népesség]]*HsgLista[[#This Row],[Lakó-népesség]]</f>
        <v>1199025</v>
      </c>
      <c r="AF84" s="1"/>
      <c r="AG84" s="4"/>
      <c r="AJ84" s="8"/>
      <c r="AK84" s="4"/>
      <c r="AS84" s="8"/>
      <c r="AT84" s="4"/>
      <c r="BJ84" s="1"/>
    </row>
    <row r="85" spans="1:62" x14ac:dyDescent="0.3">
      <c r="A85" s="33" t="s">
        <v>349</v>
      </c>
      <c r="B85" s="31">
        <v>26125</v>
      </c>
      <c r="C85" s="1" t="s">
        <v>40</v>
      </c>
      <c r="D85" s="1" t="s">
        <v>251</v>
      </c>
      <c r="E85" s="1" t="s">
        <v>350</v>
      </c>
      <c r="F85" s="1" t="s">
        <v>351</v>
      </c>
      <c r="G85" s="1" t="s">
        <v>352</v>
      </c>
      <c r="H85" s="1">
        <v>2</v>
      </c>
      <c r="I85" s="1" t="s">
        <v>38</v>
      </c>
      <c r="J85" s="4">
        <v>1797</v>
      </c>
      <c r="K85" s="4">
        <v>910</v>
      </c>
      <c r="L85" s="4">
        <v>385</v>
      </c>
      <c r="R85" s="1">
        <v>1</v>
      </c>
      <c r="T85" s="1">
        <v>1</v>
      </c>
      <c r="AA85" s="12" t="str">
        <f>_xlfn.XLOOKUP(HsgLista[[#This Row],[Lakó-népesség]],hsgméret[limit],hsgméret[név],,-1)</f>
        <v>apró</v>
      </c>
      <c r="AB85" s="12" t="str">
        <f>IFERROR(_xlfn.XLOOKUP(HsgLista[[#This Row],[Vármegye]],Régiók[Vármegye],Régiók[Régió]),"")</f>
        <v>Dél-Dunántúl</v>
      </c>
      <c r="AC85" s="12" t="str">
        <f>IFERROR(_xlfn.XLOOKUP(HsgLista[[#This Row],[Vármegye]],Régiók[Vármegye],Régiók[NUTS2]),"")</f>
        <v>HU23</v>
      </c>
      <c r="AD85" s="12" t="str" cm="1">
        <f t="array" ref="AD85">_xlfn.XLOOKUP(HsgLista[[#This Row],[Helység jogállása]],_xlfn.ANCHORARRAY($AG$12),$AH$12:$AH$18)</f>
        <v>1 község</v>
      </c>
      <c r="AE85" s="4">
        <f>HsgLista[[#This Row],[Lakó-népesség]]*HsgLista[[#This Row],[Lakó-népesség]]</f>
        <v>828100</v>
      </c>
      <c r="AF85" s="1"/>
      <c r="AG85" s="4"/>
      <c r="AJ85" s="8"/>
      <c r="AK85" s="4"/>
      <c r="AS85" s="8"/>
      <c r="AT85" s="4"/>
      <c r="BJ85" s="1"/>
    </row>
    <row r="86" spans="1:62" x14ac:dyDescent="0.3">
      <c r="A86" s="33" t="s">
        <v>353</v>
      </c>
      <c r="B86" s="31">
        <v>14252</v>
      </c>
      <c r="C86" s="1" t="s">
        <v>40</v>
      </c>
      <c r="D86" s="1" t="s">
        <v>197</v>
      </c>
      <c r="E86" s="1" t="s">
        <v>317</v>
      </c>
      <c r="F86" s="1" t="s">
        <v>318</v>
      </c>
      <c r="G86" s="1" t="s">
        <v>319</v>
      </c>
      <c r="H86" s="1">
        <v>2</v>
      </c>
      <c r="I86" s="1" t="s">
        <v>38</v>
      </c>
      <c r="J86" s="4">
        <v>5384</v>
      </c>
      <c r="K86" s="4">
        <v>2777</v>
      </c>
      <c r="L86" s="4">
        <v>1509</v>
      </c>
      <c r="T86" s="1">
        <v>1</v>
      </c>
      <c r="U86" s="1">
        <v>1</v>
      </c>
      <c r="AA86" s="12" t="str">
        <f>_xlfn.XLOOKUP(HsgLista[[#This Row],[Lakó-népesség]],hsgméret[limit],hsgméret[név],,-1)</f>
        <v>kicsi</v>
      </c>
      <c r="AB86" s="12" t="str">
        <f>IFERROR(_xlfn.XLOOKUP(HsgLista[[#This Row],[Vármegye]],Régiók[Vármegye],Régiók[Régió]),"")</f>
        <v>Dél-Alföld</v>
      </c>
      <c r="AC86" s="12" t="str">
        <f>IFERROR(_xlfn.XLOOKUP(HsgLista[[#This Row],[Vármegye]],Régiók[Vármegye],Régiók[NUTS2]),"")</f>
        <v>HU33</v>
      </c>
      <c r="AD86" s="12" t="str" cm="1">
        <f t="array" ref="AD86">_xlfn.XLOOKUP(HsgLista[[#This Row],[Helység jogállása]],_xlfn.ANCHORARRAY($AG$12),$AH$12:$AH$18)</f>
        <v>1 község</v>
      </c>
      <c r="AE86" s="4">
        <f>HsgLista[[#This Row],[Lakó-népesség]]*HsgLista[[#This Row],[Lakó-népesség]]</f>
        <v>7711729</v>
      </c>
      <c r="AF86" s="1"/>
      <c r="AG86" s="4"/>
      <c r="AJ86" s="8"/>
      <c r="AK86" s="4"/>
      <c r="AS86" s="8"/>
      <c r="AT86" s="4"/>
      <c r="BJ86" s="1"/>
    </row>
    <row r="87" spans="1:62" x14ac:dyDescent="0.3">
      <c r="A87" s="33" t="s">
        <v>354</v>
      </c>
      <c r="B87" s="32">
        <v>8873</v>
      </c>
      <c r="C87" s="1" t="s">
        <v>40</v>
      </c>
      <c r="D87" s="1" t="s">
        <v>95</v>
      </c>
      <c r="E87" s="1" t="s">
        <v>294</v>
      </c>
      <c r="F87" s="1" t="s">
        <v>295</v>
      </c>
      <c r="G87" s="1" t="s">
        <v>296</v>
      </c>
      <c r="H87" s="1">
        <v>5</v>
      </c>
      <c r="I87" s="1" t="s">
        <v>296</v>
      </c>
      <c r="J87" s="4">
        <v>1286</v>
      </c>
      <c r="K87" s="4">
        <v>385</v>
      </c>
      <c r="L87" s="4">
        <v>161</v>
      </c>
      <c r="Y87" s="1">
        <v>1</v>
      </c>
      <c r="AA87" s="12" t="str">
        <f>_xlfn.XLOOKUP(HsgLista[[#This Row],[Lakó-népesség]],hsgméret[limit],hsgméret[név],,-1)</f>
        <v>mikro</v>
      </c>
      <c r="AB87" s="12" t="str">
        <f>IFERROR(_xlfn.XLOOKUP(HsgLista[[#This Row],[Vármegye]],Régiók[Vármegye],Régiók[Régió]),"")</f>
        <v>Nyugat-Dunántúl</v>
      </c>
      <c r="AC87" s="12" t="str">
        <f>IFERROR(_xlfn.XLOOKUP(HsgLista[[#This Row],[Vármegye]],Régiók[Vármegye],Régiók[NUTS2]),"")</f>
        <v>HU22</v>
      </c>
      <c r="AD87" s="12" t="str" cm="1">
        <f t="array" ref="AD87">_xlfn.XLOOKUP(HsgLista[[#This Row],[Helység jogállása]],_xlfn.ANCHORARRAY($AG$12),$AH$12:$AH$18)</f>
        <v>1 község</v>
      </c>
      <c r="AE87" s="4">
        <f>HsgLista[[#This Row],[Lakó-népesség]]*HsgLista[[#This Row],[Lakó-népesség]]</f>
        <v>148225</v>
      </c>
      <c r="AF87" s="1"/>
      <c r="AG87" s="4"/>
      <c r="AJ87" s="8"/>
      <c r="AK87" s="4"/>
      <c r="AS87" s="8"/>
      <c r="AT87" s="4"/>
      <c r="BJ87" s="1"/>
    </row>
    <row r="88" spans="1:62" x14ac:dyDescent="0.3">
      <c r="A88" s="33" t="s">
        <v>355</v>
      </c>
      <c r="B88" s="31">
        <v>27298</v>
      </c>
      <c r="C88" s="1" t="s">
        <v>40</v>
      </c>
      <c r="D88" s="1" t="s">
        <v>41</v>
      </c>
      <c r="E88" s="1" t="s">
        <v>356</v>
      </c>
      <c r="F88" s="1" t="s">
        <v>357</v>
      </c>
      <c r="G88" s="1" t="s">
        <v>358</v>
      </c>
      <c r="H88" s="1">
        <v>5</v>
      </c>
      <c r="I88" s="1" t="s">
        <v>358</v>
      </c>
      <c r="J88" s="4">
        <v>814</v>
      </c>
      <c r="K88" s="4">
        <v>116</v>
      </c>
      <c r="L88" s="4">
        <v>40</v>
      </c>
      <c r="AA88" s="12" t="str">
        <f>_xlfn.XLOOKUP(HsgLista[[#This Row],[Lakó-népesség]],hsgméret[limit],hsgméret[név],,-1)</f>
        <v>mikro</v>
      </c>
      <c r="AB88" s="12" t="str">
        <f>IFERROR(_xlfn.XLOOKUP(HsgLista[[#This Row],[Vármegye]],Régiók[Vármegye],Régiók[Régió]),"")</f>
        <v>Dél-Dunántúl</v>
      </c>
      <c r="AC88" s="12" t="str">
        <f>IFERROR(_xlfn.XLOOKUP(HsgLista[[#This Row],[Vármegye]],Régiók[Vármegye],Régiók[NUTS2]),"")</f>
        <v>HU23</v>
      </c>
      <c r="AD88" s="12" t="str" cm="1">
        <f t="array" ref="AD88">_xlfn.XLOOKUP(HsgLista[[#This Row],[Helység jogállása]],_xlfn.ANCHORARRAY($AG$12),$AH$12:$AH$18)</f>
        <v>1 község</v>
      </c>
      <c r="AE88" s="4">
        <f>HsgLista[[#This Row],[Lakó-népesség]]*HsgLista[[#This Row],[Lakó-népesség]]</f>
        <v>13456</v>
      </c>
      <c r="AF88" s="1"/>
      <c r="AG88" s="4"/>
      <c r="AJ88" s="8"/>
      <c r="AK88" s="4"/>
      <c r="AS88" s="8"/>
      <c r="AT88" s="4"/>
      <c r="BJ88" s="1"/>
    </row>
    <row r="89" spans="1:62" x14ac:dyDescent="0.3">
      <c r="A89" s="33" t="s">
        <v>359</v>
      </c>
      <c r="B89" s="32">
        <v>7241</v>
      </c>
      <c r="C89" s="1" t="s">
        <v>40</v>
      </c>
      <c r="D89" s="1" t="s">
        <v>47</v>
      </c>
      <c r="E89" s="1" t="s">
        <v>360</v>
      </c>
      <c r="F89" s="1" t="s">
        <v>361</v>
      </c>
      <c r="G89" s="1" t="s">
        <v>362</v>
      </c>
      <c r="H89" s="1">
        <v>1</v>
      </c>
      <c r="I89" s="1" t="s">
        <v>32</v>
      </c>
      <c r="J89" s="4">
        <v>2046</v>
      </c>
      <c r="K89" s="4">
        <v>2381</v>
      </c>
      <c r="L89" s="4">
        <v>1087</v>
      </c>
      <c r="T89" s="1">
        <v>1</v>
      </c>
      <c r="AA89" s="12" t="str">
        <f>_xlfn.XLOOKUP(HsgLista[[#This Row],[Lakó-népesség]],hsgméret[limit],hsgméret[név],,-1)</f>
        <v>kicsi</v>
      </c>
      <c r="AB89" s="12" t="str">
        <f>IFERROR(_xlfn.XLOOKUP(HsgLista[[#This Row],[Vármegye]],Régiók[Vármegye],Régiók[Régió]),"")</f>
        <v>Észak-Magyarország</v>
      </c>
      <c r="AC89" s="12" t="str">
        <f>IFERROR(_xlfn.XLOOKUP(HsgLista[[#This Row],[Vármegye]],Régiók[Vármegye],Régiók[NUTS2]),"")</f>
        <v>HU31</v>
      </c>
      <c r="AD89" s="12" t="str" cm="1">
        <f t="array" ref="AD89">_xlfn.XLOOKUP(HsgLista[[#This Row],[Helység jogállása]],_xlfn.ANCHORARRAY($AG$12),$AH$12:$AH$18)</f>
        <v>1 község</v>
      </c>
      <c r="AE89" s="4">
        <f>HsgLista[[#This Row],[Lakó-népesség]]*HsgLista[[#This Row],[Lakó-népesség]]</f>
        <v>5669161</v>
      </c>
      <c r="AF89" s="1"/>
      <c r="AG89" s="4"/>
      <c r="AJ89" s="8"/>
      <c r="AK89" s="4"/>
      <c r="AS89" s="8"/>
      <c r="AT89" s="4"/>
      <c r="BJ89" s="1"/>
    </row>
    <row r="90" spans="1:62" x14ac:dyDescent="0.3">
      <c r="A90" s="33" t="s">
        <v>348</v>
      </c>
      <c r="B90" s="31">
        <v>10108</v>
      </c>
      <c r="C90" s="1" t="s">
        <v>40</v>
      </c>
      <c r="D90" s="1" t="s">
        <v>75</v>
      </c>
      <c r="E90" s="1" t="s">
        <v>345</v>
      </c>
      <c r="F90" s="1" t="s">
        <v>346</v>
      </c>
      <c r="G90" s="1" t="s">
        <v>347</v>
      </c>
      <c r="H90" s="1">
        <v>2</v>
      </c>
      <c r="I90" s="1" t="s">
        <v>38</v>
      </c>
      <c r="J90" s="4">
        <v>1747</v>
      </c>
      <c r="K90" s="4">
        <v>1260</v>
      </c>
      <c r="L90" s="4">
        <v>530</v>
      </c>
      <c r="AA90" s="12" t="str">
        <f>_xlfn.XLOOKUP(HsgLista[[#This Row],[Lakó-népesség]],hsgméret[limit],hsgméret[név],,-1)</f>
        <v>apró</v>
      </c>
      <c r="AB90" s="12" t="str">
        <f>IFERROR(_xlfn.XLOOKUP(HsgLista[[#This Row],[Vármegye]],Régiók[Vármegye],Régiók[Régió]),"")</f>
        <v>Pest</v>
      </c>
      <c r="AC90" s="12" t="str">
        <f>IFERROR(_xlfn.XLOOKUP(HsgLista[[#This Row],[Vármegye]],Régiók[Vármegye],Régiók[NUTS2]),"")</f>
        <v>HU12</v>
      </c>
      <c r="AD90" s="12" t="str" cm="1">
        <f t="array" ref="AD90">_xlfn.XLOOKUP(HsgLista[[#This Row],[Helység jogállása]],_xlfn.ANCHORARRAY($AG$12),$AH$12:$AH$18)</f>
        <v>1 község</v>
      </c>
      <c r="AE90" s="4">
        <f>HsgLista[[#This Row],[Lakó-népesség]]*HsgLista[[#This Row],[Lakó-népesség]]</f>
        <v>1587600</v>
      </c>
      <c r="AF90" s="1"/>
      <c r="AG90" s="4"/>
      <c r="AJ90" s="8"/>
      <c r="AK90" s="4"/>
      <c r="AS90" s="8"/>
      <c r="AT90" s="4"/>
      <c r="BJ90" s="1"/>
    </row>
    <row r="91" spans="1:62" x14ac:dyDescent="0.3">
      <c r="A91" s="33" t="s">
        <v>363</v>
      </c>
      <c r="B91" s="31">
        <v>21148</v>
      </c>
      <c r="C91" s="1" t="s">
        <v>40</v>
      </c>
      <c r="D91" s="1" t="s">
        <v>140</v>
      </c>
      <c r="E91" s="1" t="s">
        <v>364</v>
      </c>
      <c r="F91" s="1" t="s">
        <v>365</v>
      </c>
      <c r="G91" s="1" t="s">
        <v>366</v>
      </c>
      <c r="H91" s="1">
        <v>2</v>
      </c>
      <c r="I91" s="1" t="s">
        <v>38</v>
      </c>
      <c r="J91" s="4">
        <v>3194</v>
      </c>
      <c r="K91" s="4">
        <v>2043</v>
      </c>
      <c r="L91" s="4">
        <v>979</v>
      </c>
      <c r="AA91" s="12" t="str">
        <f>_xlfn.XLOOKUP(HsgLista[[#This Row],[Lakó-népesség]],hsgméret[limit],hsgméret[név],,-1)</f>
        <v>kicsi</v>
      </c>
      <c r="AB91" s="12" t="str">
        <f>IFERROR(_xlfn.XLOOKUP(HsgLista[[#This Row],[Vármegye]],Régiók[Vármegye],Régiók[Régió]),"")</f>
        <v>Dél-Alföld</v>
      </c>
      <c r="AC91" s="12" t="str">
        <f>IFERROR(_xlfn.XLOOKUP(HsgLista[[#This Row],[Vármegye]],Régiók[Vármegye],Régiók[NUTS2]),"")</f>
        <v>HU33</v>
      </c>
      <c r="AD91" s="12" t="str" cm="1">
        <f t="array" ref="AD91">_xlfn.XLOOKUP(HsgLista[[#This Row],[Helység jogállása]],_xlfn.ANCHORARRAY($AG$12),$AH$12:$AH$18)</f>
        <v>1 község</v>
      </c>
      <c r="AE91" s="4">
        <f>HsgLista[[#This Row],[Lakó-népesség]]*HsgLista[[#This Row],[Lakó-népesség]]</f>
        <v>4173849</v>
      </c>
      <c r="AF91" s="1"/>
      <c r="AG91" s="4"/>
      <c r="AJ91" s="8"/>
      <c r="AK91" s="4"/>
      <c r="AS91" s="8"/>
      <c r="AT91" s="4"/>
      <c r="BJ91" s="1"/>
    </row>
    <row r="92" spans="1:62" x14ac:dyDescent="0.3">
      <c r="A92" s="33" t="s">
        <v>367</v>
      </c>
      <c r="B92" s="32">
        <v>9353</v>
      </c>
      <c r="C92" s="1" t="s">
        <v>40</v>
      </c>
      <c r="D92" s="1" t="s">
        <v>159</v>
      </c>
      <c r="E92" s="1" t="s">
        <v>368</v>
      </c>
      <c r="F92" s="1" t="s">
        <v>369</v>
      </c>
      <c r="G92" s="1" t="s">
        <v>370</v>
      </c>
      <c r="H92" s="1">
        <v>2</v>
      </c>
      <c r="I92" s="1" t="s">
        <v>38</v>
      </c>
      <c r="J92" s="4">
        <v>2112</v>
      </c>
      <c r="K92" s="4">
        <v>2024</v>
      </c>
      <c r="L92" s="4">
        <v>640</v>
      </c>
      <c r="T92" s="1">
        <v>1</v>
      </c>
      <c r="AA92" s="12" t="str">
        <f>_xlfn.XLOOKUP(HsgLista[[#This Row],[Lakó-népesség]],hsgméret[limit],hsgméret[név],,-1)</f>
        <v>kicsi</v>
      </c>
      <c r="AB92" s="12" t="str">
        <f>IFERROR(_xlfn.XLOOKUP(HsgLista[[#This Row],[Vármegye]],Régiók[Vármegye],Régiók[Régió]),"")</f>
        <v>Észak-Alföld</v>
      </c>
      <c r="AC92" s="12" t="str">
        <f>IFERROR(_xlfn.XLOOKUP(HsgLista[[#This Row],[Vármegye]],Régiók[Vármegye],Régiók[NUTS2]),"")</f>
        <v>HU32</v>
      </c>
      <c r="AD92" s="12" t="str" cm="1">
        <f t="array" ref="AD92">_xlfn.XLOOKUP(HsgLista[[#This Row],[Helység jogállása]],_xlfn.ANCHORARRAY($AG$12),$AH$12:$AH$18)</f>
        <v>1 község</v>
      </c>
      <c r="AE92" s="4">
        <f>HsgLista[[#This Row],[Lakó-népesség]]*HsgLista[[#This Row],[Lakó-népesség]]</f>
        <v>4096576</v>
      </c>
      <c r="AF92" s="1"/>
      <c r="AG92" s="4"/>
      <c r="AJ92" s="8"/>
      <c r="AK92" s="4"/>
      <c r="AS92" s="8"/>
      <c r="AT92" s="4"/>
      <c r="BJ92" s="1"/>
    </row>
    <row r="93" spans="1:62" x14ac:dyDescent="0.3">
      <c r="A93" s="33" t="s">
        <v>371</v>
      </c>
      <c r="B93" s="32">
        <v>6886</v>
      </c>
      <c r="C93" s="1" t="s">
        <v>40</v>
      </c>
      <c r="D93" s="1" t="s">
        <v>41</v>
      </c>
      <c r="E93" s="1" t="s">
        <v>42</v>
      </c>
      <c r="F93" s="1" t="s">
        <v>43</v>
      </c>
      <c r="G93" s="1" t="s">
        <v>44</v>
      </c>
      <c r="H93" s="1">
        <v>5</v>
      </c>
      <c r="I93" s="1" t="s">
        <v>372</v>
      </c>
      <c r="J93" s="4">
        <v>826</v>
      </c>
      <c r="K93" s="4">
        <v>321</v>
      </c>
      <c r="L93" s="4">
        <v>137</v>
      </c>
      <c r="P93" s="1">
        <v>1</v>
      </c>
      <c r="R93" s="1">
        <v>1</v>
      </c>
      <c r="T93" s="1">
        <v>1</v>
      </c>
      <c r="AA93" s="12" t="str">
        <f>_xlfn.XLOOKUP(HsgLista[[#This Row],[Lakó-népesség]],hsgméret[limit],hsgméret[név],,-1)</f>
        <v>mikro</v>
      </c>
      <c r="AB93" s="12" t="str">
        <f>IFERROR(_xlfn.XLOOKUP(HsgLista[[#This Row],[Vármegye]],Régiók[Vármegye],Régiók[Régió]),"")</f>
        <v>Dél-Dunántúl</v>
      </c>
      <c r="AC93" s="12" t="str">
        <f>IFERROR(_xlfn.XLOOKUP(HsgLista[[#This Row],[Vármegye]],Régiók[Vármegye],Régiók[NUTS2]),"")</f>
        <v>HU23</v>
      </c>
      <c r="AD93" s="12" t="str" cm="1">
        <f t="array" ref="AD93">_xlfn.XLOOKUP(HsgLista[[#This Row],[Helység jogállása]],_xlfn.ANCHORARRAY($AG$12),$AH$12:$AH$18)</f>
        <v>1 község</v>
      </c>
      <c r="AE93" s="4">
        <f>HsgLista[[#This Row],[Lakó-népesség]]*HsgLista[[#This Row],[Lakó-népesség]]</f>
        <v>103041</v>
      </c>
      <c r="AF93" s="1"/>
      <c r="AG93" s="4"/>
      <c r="AJ93" s="8"/>
      <c r="AK93" s="4"/>
      <c r="AS93" s="8"/>
      <c r="AT93" s="4"/>
      <c r="BJ93" s="1"/>
    </row>
    <row r="94" spans="1:62" x14ac:dyDescent="0.3">
      <c r="A94" s="33" t="s">
        <v>373</v>
      </c>
      <c r="B94" s="31">
        <v>26198</v>
      </c>
      <c r="C94" s="1" t="s">
        <v>40</v>
      </c>
      <c r="D94" s="1" t="s">
        <v>52</v>
      </c>
      <c r="E94" s="1" t="s">
        <v>53</v>
      </c>
      <c r="F94" s="1" t="s">
        <v>54</v>
      </c>
      <c r="G94" s="1" t="s">
        <v>55</v>
      </c>
      <c r="H94" s="1">
        <v>5</v>
      </c>
      <c r="I94" s="1" t="s">
        <v>56</v>
      </c>
      <c r="J94" s="4">
        <v>949</v>
      </c>
      <c r="K94" s="4">
        <v>51</v>
      </c>
      <c r="L94" s="4">
        <v>72</v>
      </c>
      <c r="AA94" s="12" t="str">
        <f>_xlfn.XLOOKUP(HsgLista[[#This Row],[Lakó-népesség]],hsgméret[limit],hsgméret[név],,-1)</f>
        <v>mikro</v>
      </c>
      <c r="AB94" s="12" t="str">
        <f>IFERROR(_xlfn.XLOOKUP(HsgLista[[#This Row],[Vármegye]],Régiók[Vármegye],Régiók[Régió]),"")</f>
        <v>Észak-Magyarország</v>
      </c>
      <c r="AC94" s="12" t="str">
        <f>IFERROR(_xlfn.XLOOKUP(HsgLista[[#This Row],[Vármegye]],Régiók[Vármegye],Régiók[NUTS2]),"")</f>
        <v>HU31</v>
      </c>
      <c r="AD94" s="12" t="str" cm="1">
        <f t="array" ref="AD94">_xlfn.XLOOKUP(HsgLista[[#This Row],[Helység jogállása]],_xlfn.ANCHORARRAY($AG$12),$AH$12:$AH$18)</f>
        <v>1 község</v>
      </c>
      <c r="AE94" s="4">
        <f>HsgLista[[#This Row],[Lakó-népesség]]*HsgLista[[#This Row],[Lakó-népesség]]</f>
        <v>2601</v>
      </c>
      <c r="AF94" s="1"/>
      <c r="AG94" s="4"/>
      <c r="AJ94" s="8"/>
      <c r="AK94" s="4"/>
      <c r="AS94" s="8"/>
      <c r="AT94" s="4"/>
      <c r="BJ94" s="1"/>
    </row>
    <row r="95" spans="1:62" x14ac:dyDescent="0.3">
      <c r="A95" s="33" t="s">
        <v>374</v>
      </c>
      <c r="B95" s="31">
        <v>14331</v>
      </c>
      <c r="C95" s="1" t="s">
        <v>196</v>
      </c>
      <c r="D95" s="1" t="s">
        <v>52</v>
      </c>
      <c r="E95" s="1" t="s">
        <v>375</v>
      </c>
      <c r="F95" s="1" t="s">
        <v>376</v>
      </c>
      <c r="G95" s="1" t="s">
        <v>377</v>
      </c>
      <c r="H95" s="1">
        <v>1</v>
      </c>
      <c r="I95" s="1" t="s">
        <v>32</v>
      </c>
      <c r="J95" s="4">
        <v>4687</v>
      </c>
      <c r="K95" s="4">
        <v>3514</v>
      </c>
      <c r="L95" s="4">
        <v>1120</v>
      </c>
      <c r="T95" s="1">
        <v>1</v>
      </c>
      <c r="AA95" s="12" t="str">
        <f>_xlfn.XLOOKUP(HsgLista[[#This Row],[Lakó-népesség]],hsgméret[limit],hsgméret[név],,-1)</f>
        <v>kicsi</v>
      </c>
      <c r="AB95" s="12" t="str">
        <f>IFERROR(_xlfn.XLOOKUP(HsgLista[[#This Row],[Vármegye]],Régiók[Vármegye],Régiók[Régió]),"")</f>
        <v>Észak-Magyarország</v>
      </c>
      <c r="AC95" s="12" t="str">
        <f>IFERROR(_xlfn.XLOOKUP(HsgLista[[#This Row],[Vármegye]],Régiók[Vármegye],Régiók[NUTS2]),"")</f>
        <v>HU31</v>
      </c>
      <c r="AD95" s="12" t="str" cm="1">
        <f t="array" ref="AD95">_xlfn.XLOOKUP(HsgLista[[#This Row],[Helység jogállása]],_xlfn.ANCHORARRAY($AG$12),$AH$12:$AH$18)</f>
        <v>1 község</v>
      </c>
      <c r="AE95" s="4">
        <f>HsgLista[[#This Row],[Lakó-népesség]]*HsgLista[[#This Row],[Lakó-népesség]]</f>
        <v>12348196</v>
      </c>
      <c r="AF95" s="1"/>
      <c r="AG95" s="4"/>
      <c r="AJ95" s="8"/>
      <c r="AK95" s="4"/>
      <c r="AS95" s="8"/>
      <c r="AT95" s="4"/>
      <c r="BJ95" s="1"/>
    </row>
    <row r="96" spans="1:62" x14ac:dyDescent="0.3">
      <c r="A96" s="33" t="s">
        <v>378</v>
      </c>
      <c r="B96" s="32">
        <v>3771</v>
      </c>
      <c r="C96" s="1" t="s">
        <v>40</v>
      </c>
      <c r="D96" s="1" t="s">
        <v>52</v>
      </c>
      <c r="E96" s="1" t="s">
        <v>313</v>
      </c>
      <c r="F96" s="1" t="s">
        <v>314</v>
      </c>
      <c r="G96" s="1" t="s">
        <v>315</v>
      </c>
      <c r="H96" s="1">
        <v>1</v>
      </c>
      <c r="I96" s="1" t="s">
        <v>32</v>
      </c>
      <c r="J96" s="4">
        <v>1754</v>
      </c>
      <c r="K96" s="4">
        <v>2244</v>
      </c>
      <c r="L96" s="4">
        <v>819</v>
      </c>
      <c r="AA96" s="12" t="str">
        <f>_xlfn.XLOOKUP(HsgLista[[#This Row],[Lakó-népesség]],hsgméret[limit],hsgméret[név],,-1)</f>
        <v>kicsi</v>
      </c>
      <c r="AB96" s="12" t="str">
        <f>IFERROR(_xlfn.XLOOKUP(HsgLista[[#This Row],[Vármegye]],Régiók[Vármegye],Régiók[Régió]),"")</f>
        <v>Észak-Magyarország</v>
      </c>
      <c r="AC96" s="12" t="str">
        <f>IFERROR(_xlfn.XLOOKUP(HsgLista[[#This Row],[Vármegye]],Régiók[Vármegye],Régiók[NUTS2]),"")</f>
        <v>HU31</v>
      </c>
      <c r="AD96" s="12" t="str" cm="1">
        <f t="array" ref="AD96">_xlfn.XLOOKUP(HsgLista[[#This Row],[Helység jogállása]],_xlfn.ANCHORARRAY($AG$12),$AH$12:$AH$18)</f>
        <v>1 község</v>
      </c>
      <c r="AE96" s="4">
        <f>HsgLista[[#This Row],[Lakó-népesség]]*HsgLista[[#This Row],[Lakó-népesség]]</f>
        <v>5035536</v>
      </c>
      <c r="AF96" s="1"/>
      <c r="AG96" s="4"/>
      <c r="AJ96" s="8"/>
      <c r="AK96" s="4"/>
      <c r="AS96" s="8"/>
      <c r="AT96" s="4"/>
      <c r="BJ96" s="1"/>
    </row>
    <row r="97" spans="1:62" x14ac:dyDescent="0.3">
      <c r="A97" s="33" t="s">
        <v>379</v>
      </c>
      <c r="B97" s="32">
        <v>3823</v>
      </c>
      <c r="C97" s="1" t="s">
        <v>40</v>
      </c>
      <c r="D97" s="1" t="s">
        <v>52</v>
      </c>
      <c r="E97" s="1" t="s">
        <v>380</v>
      </c>
      <c r="F97" s="1" t="s">
        <v>381</v>
      </c>
      <c r="G97" s="1" t="s">
        <v>382</v>
      </c>
      <c r="H97" s="1">
        <v>5</v>
      </c>
      <c r="I97" s="1" t="s">
        <v>382</v>
      </c>
      <c r="J97" s="4">
        <v>4641</v>
      </c>
      <c r="K97" s="4">
        <v>1017</v>
      </c>
      <c r="L97" s="4">
        <v>452</v>
      </c>
      <c r="T97" s="1">
        <v>1</v>
      </c>
      <c r="AA97" s="12" t="str">
        <f>_xlfn.XLOOKUP(HsgLista[[#This Row],[Lakó-népesség]],hsgméret[limit],hsgméret[név],,-1)</f>
        <v>apró</v>
      </c>
      <c r="AB97" s="12" t="str">
        <f>IFERROR(_xlfn.XLOOKUP(HsgLista[[#This Row],[Vármegye]],Régiók[Vármegye],Régiók[Régió]),"")</f>
        <v>Észak-Magyarország</v>
      </c>
      <c r="AC97" s="12" t="str">
        <f>IFERROR(_xlfn.XLOOKUP(HsgLista[[#This Row],[Vármegye]],Régiók[Vármegye],Régiók[NUTS2]),"")</f>
        <v>HU31</v>
      </c>
      <c r="AD97" s="12" t="str" cm="1">
        <f t="array" ref="AD97">_xlfn.XLOOKUP(HsgLista[[#This Row],[Helység jogállása]],_xlfn.ANCHORARRAY($AG$12),$AH$12:$AH$18)</f>
        <v>1 község</v>
      </c>
      <c r="AE97" s="4">
        <f>HsgLista[[#This Row],[Lakó-népesség]]*HsgLista[[#This Row],[Lakó-népesség]]</f>
        <v>1034289</v>
      </c>
      <c r="AF97" s="1"/>
      <c r="AG97" s="4"/>
      <c r="AJ97" s="8"/>
      <c r="AK97" s="4"/>
      <c r="AS97" s="8"/>
      <c r="AT97" s="4"/>
      <c r="BJ97" s="1"/>
    </row>
    <row r="98" spans="1:62" x14ac:dyDescent="0.3">
      <c r="A98" s="33" t="s">
        <v>383</v>
      </c>
      <c r="B98" s="31">
        <v>19062</v>
      </c>
      <c r="C98" s="1" t="s">
        <v>40</v>
      </c>
      <c r="D98" s="1" t="s">
        <v>197</v>
      </c>
      <c r="E98" s="1" t="s">
        <v>384</v>
      </c>
      <c r="F98" s="1" t="s">
        <v>385</v>
      </c>
      <c r="G98" s="1" t="s">
        <v>386</v>
      </c>
      <c r="H98" s="1">
        <v>5</v>
      </c>
      <c r="I98" s="1" t="s">
        <v>387</v>
      </c>
      <c r="J98" s="4">
        <v>4520</v>
      </c>
      <c r="K98" s="4">
        <v>384</v>
      </c>
      <c r="L98" s="4">
        <v>227</v>
      </c>
      <c r="AA98" s="12" t="str">
        <f>_xlfn.XLOOKUP(HsgLista[[#This Row],[Lakó-népesség]],hsgméret[limit],hsgméret[név],,-1)</f>
        <v>mikro</v>
      </c>
      <c r="AB98" s="12" t="str">
        <f>IFERROR(_xlfn.XLOOKUP(HsgLista[[#This Row],[Vármegye]],Régiók[Vármegye],Régiók[Régió]),"")</f>
        <v>Dél-Alföld</v>
      </c>
      <c r="AC98" s="12" t="str">
        <f>IFERROR(_xlfn.XLOOKUP(HsgLista[[#This Row],[Vármegye]],Régiók[Vármegye],Régiók[NUTS2]),"")</f>
        <v>HU33</v>
      </c>
      <c r="AD98" s="12" t="str" cm="1">
        <f t="array" ref="AD98">_xlfn.XLOOKUP(HsgLista[[#This Row],[Helység jogállása]],_xlfn.ANCHORARRAY($AG$12),$AH$12:$AH$18)</f>
        <v>1 község</v>
      </c>
      <c r="AE98" s="4">
        <f>HsgLista[[#This Row],[Lakó-népesség]]*HsgLista[[#This Row],[Lakó-népesség]]</f>
        <v>147456</v>
      </c>
      <c r="AF98" s="1"/>
      <c r="AG98" s="4"/>
      <c r="AJ98" s="8"/>
      <c r="AK98" s="4"/>
      <c r="AS98" s="8"/>
      <c r="AT98" s="4"/>
      <c r="BJ98" s="1"/>
    </row>
    <row r="99" spans="1:62" x14ac:dyDescent="0.3">
      <c r="A99" s="33" t="s">
        <v>388</v>
      </c>
      <c r="B99" s="31">
        <v>32249</v>
      </c>
      <c r="C99" s="1" t="s">
        <v>40</v>
      </c>
      <c r="D99" s="1" t="s">
        <v>66</v>
      </c>
      <c r="E99" s="1" t="s">
        <v>389</v>
      </c>
      <c r="F99" s="1" t="s">
        <v>390</v>
      </c>
      <c r="G99" s="1" t="s">
        <v>391</v>
      </c>
      <c r="H99" s="1">
        <v>5</v>
      </c>
      <c r="I99" s="1" t="s">
        <v>392</v>
      </c>
      <c r="J99" s="4">
        <v>1425</v>
      </c>
      <c r="K99" s="4">
        <v>269</v>
      </c>
      <c r="L99" s="4">
        <v>143</v>
      </c>
      <c r="AA99" s="12" t="str">
        <f>_xlfn.XLOOKUP(HsgLista[[#This Row],[Lakó-népesség]],hsgméret[limit],hsgméret[név],,-1)</f>
        <v>mikro</v>
      </c>
      <c r="AB99" s="12" t="str">
        <f>IFERROR(_xlfn.XLOOKUP(HsgLista[[#This Row],[Vármegye]],Régiók[Vármegye],Régiók[Régió]),"")</f>
        <v>Nyugat-Dunántúl</v>
      </c>
      <c r="AC99" s="12" t="str">
        <f>IFERROR(_xlfn.XLOOKUP(HsgLista[[#This Row],[Vármegye]],Régiók[Vármegye],Régiók[NUTS2]),"")</f>
        <v>HU22</v>
      </c>
      <c r="AD99" s="12" t="str" cm="1">
        <f t="array" ref="AD99">_xlfn.XLOOKUP(HsgLista[[#This Row],[Helység jogállása]],_xlfn.ANCHORARRAY($AG$12),$AH$12:$AH$18)</f>
        <v>1 község</v>
      </c>
      <c r="AE99" s="4">
        <f>HsgLista[[#This Row],[Lakó-népesség]]*HsgLista[[#This Row],[Lakó-népesség]]</f>
        <v>72361</v>
      </c>
      <c r="AF99" s="1"/>
      <c r="AG99" s="4"/>
      <c r="AJ99" s="8"/>
      <c r="AK99" s="4"/>
      <c r="AS99" s="8"/>
      <c r="AT99" s="4"/>
      <c r="BJ99" s="1"/>
    </row>
    <row r="100" spans="1:62" x14ac:dyDescent="0.3">
      <c r="A100" s="33" t="s">
        <v>393</v>
      </c>
      <c r="B100" s="32">
        <v>3319</v>
      </c>
      <c r="C100" s="1" t="s">
        <v>40</v>
      </c>
      <c r="D100" s="1" t="s">
        <v>224</v>
      </c>
      <c r="E100" s="1" t="s">
        <v>394</v>
      </c>
      <c r="F100" s="1" t="s">
        <v>395</v>
      </c>
      <c r="G100" s="1" t="s">
        <v>396</v>
      </c>
      <c r="H100" s="1">
        <v>5</v>
      </c>
      <c r="I100" s="1" t="s">
        <v>397</v>
      </c>
      <c r="J100" s="4">
        <v>1981</v>
      </c>
      <c r="K100" s="4">
        <v>500</v>
      </c>
      <c r="L100" s="4">
        <v>234</v>
      </c>
      <c r="AA100" s="12" t="str">
        <f>_xlfn.XLOOKUP(HsgLista[[#This Row],[Lakó-népesség]],hsgméret[limit],hsgméret[név],,-1)</f>
        <v>apró</v>
      </c>
      <c r="AB100" s="12" t="str">
        <f>IFERROR(_xlfn.XLOOKUP(HsgLista[[#This Row],[Vármegye]],Régiók[Vármegye],Régiók[Régió]),"")</f>
        <v>Észak-Alföld</v>
      </c>
      <c r="AC100" s="12" t="str">
        <f>IFERROR(_xlfn.XLOOKUP(HsgLista[[#This Row],[Vármegye]],Régiók[Vármegye],Régiók[NUTS2]),"")</f>
        <v>HU32</v>
      </c>
      <c r="AD100" s="12" t="str" cm="1">
        <f t="array" ref="AD100">_xlfn.XLOOKUP(HsgLista[[#This Row],[Helység jogállása]],_xlfn.ANCHORARRAY($AG$12),$AH$12:$AH$18)</f>
        <v>1 község</v>
      </c>
      <c r="AE100" s="4">
        <f>HsgLista[[#This Row],[Lakó-népesség]]*HsgLista[[#This Row],[Lakó-népesség]]</f>
        <v>250000</v>
      </c>
      <c r="AF100" s="1"/>
      <c r="AG100" s="4"/>
      <c r="AJ100" s="8"/>
      <c r="AK100" s="4"/>
      <c r="AS100" s="8"/>
      <c r="AT100" s="4"/>
      <c r="BJ100" s="1"/>
    </row>
    <row r="101" spans="1:62" x14ac:dyDescent="0.3">
      <c r="A101" s="33" t="s">
        <v>398</v>
      </c>
      <c r="B101" s="31">
        <v>10339</v>
      </c>
      <c r="C101" s="1" t="s">
        <v>196</v>
      </c>
      <c r="D101" s="1" t="s">
        <v>197</v>
      </c>
      <c r="E101" s="1" t="s">
        <v>399</v>
      </c>
      <c r="F101" s="1" t="s">
        <v>400</v>
      </c>
      <c r="G101" s="1" t="s">
        <v>401</v>
      </c>
      <c r="H101" s="1">
        <v>1</v>
      </c>
      <c r="I101" s="1" t="s">
        <v>32</v>
      </c>
      <c r="J101" s="4">
        <v>12254</v>
      </c>
      <c r="K101" s="4">
        <v>3682</v>
      </c>
      <c r="L101" s="4">
        <v>1900</v>
      </c>
      <c r="AA101" s="12" t="str">
        <f>_xlfn.XLOOKUP(HsgLista[[#This Row],[Lakó-népesség]],hsgméret[limit],hsgméret[név],,-1)</f>
        <v>kicsi</v>
      </c>
      <c r="AB101" s="12" t="str">
        <f>IFERROR(_xlfn.XLOOKUP(HsgLista[[#This Row],[Vármegye]],Régiók[Vármegye],Régiók[Régió]),"")</f>
        <v>Dél-Alföld</v>
      </c>
      <c r="AC101" s="12" t="str">
        <f>IFERROR(_xlfn.XLOOKUP(HsgLista[[#This Row],[Vármegye]],Régiók[Vármegye],Régiók[NUTS2]),"")</f>
        <v>HU33</v>
      </c>
      <c r="AD101" s="12" t="str" cm="1">
        <f t="array" ref="AD101">_xlfn.XLOOKUP(HsgLista[[#This Row],[Helység jogállása]],_xlfn.ANCHORARRAY($AG$12),$AH$12:$AH$18)</f>
        <v>1 község</v>
      </c>
      <c r="AE101" s="4">
        <f>HsgLista[[#This Row],[Lakó-népesség]]*HsgLista[[#This Row],[Lakó-népesség]]</f>
        <v>13557124</v>
      </c>
      <c r="AF101" s="1"/>
      <c r="AG101" s="4"/>
      <c r="AJ101" s="8"/>
      <c r="AK101" s="4"/>
      <c r="AS101" s="8"/>
      <c r="AT101" s="4"/>
      <c r="BJ101" s="1"/>
    </row>
    <row r="102" spans="1:62" x14ac:dyDescent="0.3">
      <c r="A102" s="33" t="s">
        <v>402</v>
      </c>
      <c r="B102" s="31">
        <v>26921</v>
      </c>
      <c r="C102" s="1" t="s">
        <v>40</v>
      </c>
      <c r="D102" s="1" t="s">
        <v>66</v>
      </c>
      <c r="E102" s="1" t="s">
        <v>403</v>
      </c>
      <c r="F102" s="1" t="s">
        <v>404</v>
      </c>
      <c r="G102" s="1" t="s">
        <v>405</v>
      </c>
      <c r="H102" s="1">
        <v>5</v>
      </c>
      <c r="I102" s="1" t="s">
        <v>406</v>
      </c>
      <c r="J102" s="4">
        <v>3911</v>
      </c>
      <c r="K102" s="4">
        <v>2165</v>
      </c>
      <c r="L102" s="4">
        <v>895</v>
      </c>
      <c r="AA102" s="12" t="str">
        <f>_xlfn.XLOOKUP(HsgLista[[#This Row],[Lakó-népesség]],hsgméret[limit],hsgméret[név],,-1)</f>
        <v>kicsi</v>
      </c>
      <c r="AB102" s="12" t="str">
        <f>IFERROR(_xlfn.XLOOKUP(HsgLista[[#This Row],[Vármegye]],Régiók[Vármegye],Régiók[Régió]),"")</f>
        <v>Nyugat-Dunántúl</v>
      </c>
      <c r="AC102" s="12" t="str">
        <f>IFERROR(_xlfn.XLOOKUP(HsgLista[[#This Row],[Vármegye]],Régiók[Vármegye],Régiók[NUTS2]),"")</f>
        <v>HU22</v>
      </c>
      <c r="AD102" s="12" t="str" cm="1">
        <f t="array" ref="AD102">_xlfn.XLOOKUP(HsgLista[[#This Row],[Helység jogállása]],_xlfn.ANCHORARRAY($AG$12),$AH$12:$AH$18)</f>
        <v>1 község</v>
      </c>
      <c r="AE102" s="4">
        <f>HsgLista[[#This Row],[Lakó-népesség]]*HsgLista[[#This Row],[Lakó-népesség]]</f>
        <v>4687225</v>
      </c>
      <c r="AF102" s="1"/>
      <c r="AG102" s="4"/>
      <c r="AJ102" s="8"/>
      <c r="AK102" s="4"/>
      <c r="AS102" s="8"/>
      <c r="AT102" s="4"/>
      <c r="BJ102" s="1"/>
    </row>
    <row r="103" spans="1:62" x14ac:dyDescent="0.3">
      <c r="A103" s="33" t="s">
        <v>311</v>
      </c>
      <c r="B103" s="32">
        <v>4233</v>
      </c>
      <c r="C103" s="1" t="s">
        <v>40</v>
      </c>
      <c r="D103" s="1" t="s">
        <v>52</v>
      </c>
      <c r="E103" s="1" t="s">
        <v>58</v>
      </c>
      <c r="F103" s="1" t="s">
        <v>59</v>
      </c>
      <c r="G103" s="1" t="s">
        <v>60</v>
      </c>
      <c r="H103" s="1">
        <v>2</v>
      </c>
      <c r="I103" s="1" t="s">
        <v>38</v>
      </c>
      <c r="J103" s="4">
        <v>2536</v>
      </c>
      <c r="K103" s="4">
        <v>1872</v>
      </c>
      <c r="L103" s="4">
        <v>620</v>
      </c>
      <c r="T103" s="1">
        <v>1</v>
      </c>
      <c r="AA103" s="12" t="str">
        <f>_xlfn.XLOOKUP(HsgLista[[#This Row],[Lakó-népesség]],hsgméret[limit],hsgméret[név],,-1)</f>
        <v>apró</v>
      </c>
      <c r="AB103" s="12" t="str">
        <f>IFERROR(_xlfn.XLOOKUP(HsgLista[[#This Row],[Vármegye]],Régiók[Vármegye],Régiók[Régió]),"")</f>
        <v>Észak-Magyarország</v>
      </c>
      <c r="AC103" s="12" t="str">
        <f>IFERROR(_xlfn.XLOOKUP(HsgLista[[#This Row],[Vármegye]],Régiók[Vármegye],Régiók[NUTS2]),"")</f>
        <v>HU31</v>
      </c>
      <c r="AD103" s="12" t="str" cm="1">
        <f t="array" ref="AD103">_xlfn.XLOOKUP(HsgLista[[#This Row],[Helység jogállása]],_xlfn.ANCHORARRAY($AG$12),$AH$12:$AH$18)</f>
        <v>1 község</v>
      </c>
      <c r="AE103" s="4">
        <f>HsgLista[[#This Row],[Lakó-népesség]]*HsgLista[[#This Row],[Lakó-népesség]]</f>
        <v>3504384</v>
      </c>
      <c r="AF103" s="1"/>
      <c r="AG103" s="4"/>
      <c r="AJ103" s="8"/>
      <c r="AK103" s="4"/>
      <c r="AS103" s="8"/>
      <c r="AT103" s="4"/>
      <c r="BJ103" s="1"/>
    </row>
    <row r="104" spans="1:62" x14ac:dyDescent="0.3">
      <c r="A104" s="33" t="s">
        <v>407</v>
      </c>
      <c r="B104" s="31">
        <v>23852</v>
      </c>
      <c r="C104" s="1" t="s">
        <v>40</v>
      </c>
      <c r="D104" s="1" t="s">
        <v>86</v>
      </c>
      <c r="E104" s="1" t="s">
        <v>106</v>
      </c>
      <c r="F104" s="1" t="s">
        <v>107</v>
      </c>
      <c r="G104" s="1" t="s">
        <v>108</v>
      </c>
      <c r="H104" s="1">
        <v>2</v>
      </c>
      <c r="I104" s="1" t="s">
        <v>38</v>
      </c>
      <c r="J104" s="4">
        <v>1868</v>
      </c>
      <c r="K104" s="4">
        <v>1401</v>
      </c>
      <c r="L104" s="4">
        <v>673</v>
      </c>
      <c r="AA104" s="12" t="str">
        <f>_xlfn.XLOOKUP(HsgLista[[#This Row],[Lakó-népesség]],hsgméret[limit],hsgméret[név],,-1)</f>
        <v>apró</v>
      </c>
      <c r="AB104" s="12" t="str">
        <f>IFERROR(_xlfn.XLOOKUP(HsgLista[[#This Row],[Vármegye]],Régiók[Vármegye],Régiók[Régió]),"")</f>
        <v>Közép-Dunántúl</v>
      </c>
      <c r="AC104" s="12" t="str">
        <f>IFERROR(_xlfn.XLOOKUP(HsgLista[[#This Row],[Vármegye]],Régiók[Vármegye],Régiók[NUTS2]),"")</f>
        <v>HU21</v>
      </c>
      <c r="AD104" s="12" t="str" cm="1">
        <f t="array" ref="AD104">_xlfn.XLOOKUP(HsgLista[[#This Row],[Helység jogállása]],_xlfn.ANCHORARRAY($AG$12),$AH$12:$AH$18)</f>
        <v>1 község</v>
      </c>
      <c r="AE104" s="4">
        <f>HsgLista[[#This Row],[Lakó-népesség]]*HsgLista[[#This Row],[Lakó-népesség]]</f>
        <v>1962801</v>
      </c>
      <c r="AF104" s="1"/>
      <c r="AG104" s="4"/>
      <c r="AJ104" s="8"/>
      <c r="AK104" s="4"/>
      <c r="AS104" s="8"/>
      <c r="AT104" s="4"/>
      <c r="BJ104" s="1"/>
    </row>
    <row r="105" spans="1:62" x14ac:dyDescent="0.3">
      <c r="A105" s="33" t="s">
        <v>408</v>
      </c>
      <c r="B105" s="31">
        <v>16188</v>
      </c>
      <c r="C105" s="1" t="s">
        <v>27</v>
      </c>
      <c r="D105" s="1" t="s">
        <v>75</v>
      </c>
      <c r="E105" s="1" t="s">
        <v>409</v>
      </c>
      <c r="F105" s="1" t="s">
        <v>410</v>
      </c>
      <c r="G105" s="1" t="s">
        <v>408</v>
      </c>
      <c r="H105" s="1">
        <v>1</v>
      </c>
      <c r="I105" s="1" t="s">
        <v>32</v>
      </c>
      <c r="J105" s="4">
        <v>1620</v>
      </c>
      <c r="K105" s="4">
        <v>6129</v>
      </c>
      <c r="L105" s="4">
        <v>2645</v>
      </c>
      <c r="AA105" s="12" t="str">
        <f>_xlfn.XLOOKUP(HsgLista[[#This Row],[Lakó-népesség]],hsgméret[limit],hsgméret[név],,-1)</f>
        <v>kicsi</v>
      </c>
      <c r="AB105" s="12" t="str">
        <f>IFERROR(_xlfn.XLOOKUP(HsgLista[[#This Row],[Vármegye]],Régiók[Vármegye],Régiók[Régió]),"")</f>
        <v>Pest</v>
      </c>
      <c r="AC105" s="12" t="str">
        <f>IFERROR(_xlfn.XLOOKUP(HsgLista[[#This Row],[Vármegye]],Régiók[Vármegye],Régiók[NUTS2]),"")</f>
        <v>HU12</v>
      </c>
      <c r="AD105" s="12" t="str" cm="1">
        <f t="array" ref="AD105">_xlfn.XLOOKUP(HsgLista[[#This Row],[Helység jogállása]],_xlfn.ANCHORARRAY($AG$12),$AH$12:$AH$18)</f>
        <v>2 város</v>
      </c>
      <c r="AE105" s="4">
        <f>HsgLista[[#This Row],[Lakó-népesség]]*HsgLista[[#This Row],[Lakó-népesség]]</f>
        <v>37564641</v>
      </c>
      <c r="AF105" s="1"/>
      <c r="AG105" s="4"/>
      <c r="AJ105" s="8"/>
      <c r="AK105" s="4"/>
      <c r="AS105" s="8"/>
      <c r="AT105" s="4"/>
      <c r="BJ105" s="1"/>
    </row>
    <row r="106" spans="1:62" x14ac:dyDescent="0.3">
      <c r="A106" s="33" t="s">
        <v>411</v>
      </c>
      <c r="B106" s="32">
        <v>7339</v>
      </c>
      <c r="C106" s="1" t="s">
        <v>40</v>
      </c>
      <c r="D106" s="1" t="s">
        <v>80</v>
      </c>
      <c r="E106" s="1" t="s">
        <v>264</v>
      </c>
      <c r="F106" s="1" t="s">
        <v>265</v>
      </c>
      <c r="G106" s="1" t="s">
        <v>266</v>
      </c>
      <c r="H106" s="1">
        <v>5</v>
      </c>
      <c r="I106" s="1" t="s">
        <v>412</v>
      </c>
      <c r="J106" s="4">
        <v>832</v>
      </c>
      <c r="K106" s="4">
        <v>482</v>
      </c>
      <c r="L106" s="4">
        <v>202</v>
      </c>
      <c r="AA106" s="12" t="str">
        <f>_xlfn.XLOOKUP(HsgLista[[#This Row],[Lakó-népesség]],hsgméret[limit],hsgméret[név],,-1)</f>
        <v>mikro</v>
      </c>
      <c r="AB106" s="12" t="str">
        <f>IFERROR(_xlfn.XLOOKUP(HsgLista[[#This Row],[Vármegye]],Régiók[Vármegye],Régiók[Régió]),"")</f>
        <v>Közép-Dunántúl</v>
      </c>
      <c r="AC106" s="12" t="str">
        <f>IFERROR(_xlfn.XLOOKUP(HsgLista[[#This Row],[Vármegye]],Régiók[Vármegye],Régiók[NUTS2]),"")</f>
        <v>HU21</v>
      </c>
      <c r="AD106" s="12" t="str" cm="1">
        <f t="array" ref="AD106">_xlfn.XLOOKUP(HsgLista[[#This Row],[Helység jogállása]],_xlfn.ANCHORARRAY($AG$12),$AH$12:$AH$18)</f>
        <v>1 község</v>
      </c>
      <c r="AE106" s="4">
        <f>HsgLista[[#This Row],[Lakó-népesség]]*HsgLista[[#This Row],[Lakó-népesség]]</f>
        <v>232324</v>
      </c>
      <c r="AF106" s="1"/>
      <c r="AG106" s="4"/>
      <c r="AJ106" s="8"/>
      <c r="AK106" s="4"/>
      <c r="AS106" s="8"/>
      <c r="AT106" s="4"/>
      <c r="BJ106" s="1"/>
    </row>
    <row r="107" spans="1:62" x14ac:dyDescent="0.3">
      <c r="A107" s="33" t="s">
        <v>413</v>
      </c>
      <c r="B107" s="31">
        <v>28583</v>
      </c>
      <c r="C107" s="1" t="s">
        <v>40</v>
      </c>
      <c r="D107" s="1" t="s">
        <v>41</v>
      </c>
      <c r="E107" s="1" t="s">
        <v>42</v>
      </c>
      <c r="F107" s="1" t="s">
        <v>43</v>
      </c>
      <c r="G107" s="1" t="s">
        <v>44</v>
      </c>
      <c r="H107" s="1">
        <v>5</v>
      </c>
      <c r="I107" s="1" t="s">
        <v>414</v>
      </c>
      <c r="J107" s="4">
        <v>809</v>
      </c>
      <c r="K107" s="4">
        <v>159</v>
      </c>
      <c r="L107" s="4">
        <v>87</v>
      </c>
      <c r="AA107" s="12" t="str">
        <f>_xlfn.XLOOKUP(HsgLista[[#This Row],[Lakó-népesség]],hsgméret[limit],hsgméret[név],,-1)</f>
        <v>mikro</v>
      </c>
      <c r="AB107" s="12" t="str">
        <f>IFERROR(_xlfn.XLOOKUP(HsgLista[[#This Row],[Vármegye]],Régiók[Vármegye],Régiók[Régió]),"")</f>
        <v>Dél-Dunántúl</v>
      </c>
      <c r="AC107" s="12" t="str">
        <f>IFERROR(_xlfn.XLOOKUP(HsgLista[[#This Row],[Vármegye]],Régiók[Vármegye],Régiók[NUTS2]),"")</f>
        <v>HU23</v>
      </c>
      <c r="AD107" s="12" t="str" cm="1">
        <f t="array" ref="AD107">_xlfn.XLOOKUP(HsgLista[[#This Row],[Helység jogállása]],_xlfn.ANCHORARRAY($AG$12),$AH$12:$AH$18)</f>
        <v>1 község</v>
      </c>
      <c r="AE107" s="4">
        <f>HsgLista[[#This Row],[Lakó-népesség]]*HsgLista[[#This Row],[Lakó-népesség]]</f>
        <v>25281</v>
      </c>
      <c r="AF107" s="1"/>
      <c r="AG107" s="4"/>
      <c r="AJ107" s="8"/>
      <c r="AK107" s="4"/>
      <c r="AS107" s="8"/>
      <c r="AT107" s="4"/>
      <c r="BJ107" s="1"/>
    </row>
    <row r="108" spans="1:62" x14ac:dyDescent="0.3">
      <c r="A108" s="33" t="s">
        <v>415</v>
      </c>
      <c r="B108" s="32">
        <v>6503</v>
      </c>
      <c r="C108" s="1" t="s">
        <v>40</v>
      </c>
      <c r="D108" s="1" t="s">
        <v>47</v>
      </c>
      <c r="E108" s="1" t="s">
        <v>416</v>
      </c>
      <c r="F108" s="1" t="s">
        <v>417</v>
      </c>
      <c r="G108" s="1" t="s">
        <v>47</v>
      </c>
      <c r="H108" s="1">
        <v>2</v>
      </c>
      <c r="I108" s="1" t="s">
        <v>38</v>
      </c>
      <c r="J108" s="4">
        <v>5044</v>
      </c>
      <c r="K108" s="4">
        <v>1440</v>
      </c>
      <c r="L108" s="4">
        <v>517</v>
      </c>
      <c r="T108" s="1">
        <v>1</v>
      </c>
      <c r="AA108" s="12" t="str">
        <f>_xlfn.XLOOKUP(HsgLista[[#This Row],[Lakó-népesség]],hsgméret[limit],hsgméret[név],,-1)</f>
        <v>apró</v>
      </c>
      <c r="AB108" s="12" t="str">
        <f>IFERROR(_xlfn.XLOOKUP(HsgLista[[#This Row],[Vármegye]],Régiók[Vármegye],Régiók[Régió]),"")</f>
        <v>Észak-Magyarország</v>
      </c>
      <c r="AC108" s="12" t="str">
        <f>IFERROR(_xlfn.XLOOKUP(HsgLista[[#This Row],[Vármegye]],Régiók[Vármegye],Régiók[NUTS2]),"")</f>
        <v>HU31</v>
      </c>
      <c r="AD108" s="12" t="str" cm="1">
        <f t="array" ref="AD108">_xlfn.XLOOKUP(HsgLista[[#This Row],[Helység jogállása]],_xlfn.ANCHORARRAY($AG$12),$AH$12:$AH$18)</f>
        <v>1 község</v>
      </c>
      <c r="AE108" s="4">
        <f>HsgLista[[#This Row],[Lakó-népesség]]*HsgLista[[#This Row],[Lakó-népesség]]</f>
        <v>2073600</v>
      </c>
      <c r="AF108" s="1"/>
      <c r="AG108" s="4"/>
      <c r="AJ108" s="8"/>
      <c r="AK108" s="4"/>
      <c r="AS108" s="8"/>
      <c r="AT108" s="4"/>
      <c r="BJ108" s="1"/>
    </row>
    <row r="109" spans="1:62" x14ac:dyDescent="0.3">
      <c r="A109" s="33" t="s">
        <v>418</v>
      </c>
      <c r="B109" s="31">
        <v>16090</v>
      </c>
      <c r="C109" s="1" t="s">
        <v>40</v>
      </c>
      <c r="D109" s="1" t="s">
        <v>47</v>
      </c>
      <c r="E109" s="1" t="s">
        <v>48</v>
      </c>
      <c r="F109" s="1" t="s">
        <v>49</v>
      </c>
      <c r="G109" s="1" t="s">
        <v>50</v>
      </c>
      <c r="H109" s="1">
        <v>5</v>
      </c>
      <c r="I109" s="1" t="s">
        <v>419</v>
      </c>
      <c r="J109" s="4">
        <v>3376</v>
      </c>
      <c r="K109" s="4">
        <v>1748</v>
      </c>
      <c r="L109" s="4">
        <v>741</v>
      </c>
      <c r="AA109" s="12" t="str">
        <f>_xlfn.XLOOKUP(HsgLista[[#This Row],[Lakó-népesség]],hsgméret[limit],hsgméret[név],,-1)</f>
        <v>apró</v>
      </c>
      <c r="AB109" s="12" t="str">
        <f>IFERROR(_xlfn.XLOOKUP(HsgLista[[#This Row],[Vármegye]],Régiók[Vármegye],Régiók[Régió]),"")</f>
        <v>Észak-Magyarország</v>
      </c>
      <c r="AC109" s="12" t="str">
        <f>IFERROR(_xlfn.XLOOKUP(HsgLista[[#This Row],[Vármegye]],Régiók[Vármegye],Régiók[NUTS2]),"")</f>
        <v>HU31</v>
      </c>
      <c r="AD109" s="12" t="str" cm="1">
        <f t="array" ref="AD109">_xlfn.XLOOKUP(HsgLista[[#This Row],[Helység jogállása]],_xlfn.ANCHORARRAY($AG$12),$AH$12:$AH$18)</f>
        <v>1 község</v>
      </c>
      <c r="AE109" s="4">
        <f>HsgLista[[#This Row],[Lakó-népesség]]*HsgLista[[#This Row],[Lakó-népesség]]</f>
        <v>3055504</v>
      </c>
      <c r="AF109" s="1"/>
      <c r="AG109" s="4"/>
      <c r="AJ109" s="8"/>
      <c r="AK109" s="4"/>
      <c r="AS109" s="8"/>
      <c r="AT109" s="4"/>
      <c r="BJ109" s="1"/>
    </row>
    <row r="110" spans="1:62" x14ac:dyDescent="0.3">
      <c r="A110" s="33" t="s">
        <v>420</v>
      </c>
      <c r="B110" s="31">
        <v>32735</v>
      </c>
      <c r="C110" s="1" t="s">
        <v>40</v>
      </c>
      <c r="D110" s="1" t="s">
        <v>251</v>
      </c>
      <c r="E110" s="1" t="s">
        <v>421</v>
      </c>
      <c r="F110" s="1" t="s">
        <v>422</v>
      </c>
      <c r="G110" s="1" t="s">
        <v>423</v>
      </c>
      <c r="H110" s="1">
        <v>5</v>
      </c>
      <c r="I110" s="1" t="s">
        <v>423</v>
      </c>
      <c r="J110" s="4">
        <v>2064</v>
      </c>
      <c r="K110" s="4">
        <v>702</v>
      </c>
      <c r="L110" s="4">
        <v>346</v>
      </c>
      <c r="AA110" s="12" t="str">
        <f>_xlfn.XLOOKUP(HsgLista[[#This Row],[Lakó-népesség]],hsgméret[limit],hsgméret[név],,-1)</f>
        <v>apró</v>
      </c>
      <c r="AB110" s="12" t="str">
        <f>IFERROR(_xlfn.XLOOKUP(HsgLista[[#This Row],[Vármegye]],Régiók[Vármegye],Régiók[Régió]),"")</f>
        <v>Dél-Dunántúl</v>
      </c>
      <c r="AC110" s="12" t="str">
        <f>IFERROR(_xlfn.XLOOKUP(HsgLista[[#This Row],[Vármegye]],Régiók[Vármegye],Régiók[NUTS2]),"")</f>
        <v>HU23</v>
      </c>
      <c r="AD110" s="12" t="str" cm="1">
        <f t="array" ref="AD110">_xlfn.XLOOKUP(HsgLista[[#This Row],[Helység jogállása]],_xlfn.ANCHORARRAY($AG$12),$AH$12:$AH$18)</f>
        <v>1 község</v>
      </c>
      <c r="AE110" s="4">
        <f>HsgLista[[#This Row],[Lakó-népesség]]*HsgLista[[#This Row],[Lakó-népesség]]</f>
        <v>492804</v>
      </c>
      <c r="AF110" s="1"/>
      <c r="AG110" s="4"/>
      <c r="AJ110" s="8"/>
      <c r="AK110" s="4"/>
      <c r="AS110" s="8"/>
      <c r="AT110" s="4"/>
      <c r="BJ110" s="1"/>
    </row>
    <row r="111" spans="1:62" x14ac:dyDescent="0.3">
      <c r="A111" s="33" t="s">
        <v>424</v>
      </c>
      <c r="B111" s="32">
        <v>5403</v>
      </c>
      <c r="C111" s="1" t="s">
        <v>40</v>
      </c>
      <c r="D111" s="1" t="s">
        <v>41</v>
      </c>
      <c r="E111" s="1" t="s">
        <v>425</v>
      </c>
      <c r="F111" s="1" t="s">
        <v>426</v>
      </c>
      <c r="G111" s="1" t="s">
        <v>427</v>
      </c>
      <c r="H111" s="1">
        <v>2</v>
      </c>
      <c r="I111" s="1" t="s">
        <v>38</v>
      </c>
      <c r="J111" s="4">
        <v>1885</v>
      </c>
      <c r="K111" s="4">
        <v>661</v>
      </c>
      <c r="L111" s="4">
        <v>310</v>
      </c>
      <c r="R111" s="1">
        <v>1</v>
      </c>
      <c r="T111" s="1">
        <v>1</v>
      </c>
      <c r="AA111" s="12" t="str">
        <f>_xlfn.XLOOKUP(HsgLista[[#This Row],[Lakó-népesség]],hsgméret[limit],hsgméret[név],,-1)</f>
        <v>apró</v>
      </c>
      <c r="AB111" s="12" t="str">
        <f>IFERROR(_xlfn.XLOOKUP(HsgLista[[#This Row],[Vármegye]],Régiók[Vármegye],Régiók[Régió]),"")</f>
        <v>Dél-Dunántúl</v>
      </c>
      <c r="AC111" s="12" t="str">
        <f>IFERROR(_xlfn.XLOOKUP(HsgLista[[#This Row],[Vármegye]],Régiók[Vármegye],Régiók[NUTS2]),"")</f>
        <v>HU23</v>
      </c>
      <c r="AD111" s="12" t="str" cm="1">
        <f t="array" ref="AD111">_xlfn.XLOOKUP(HsgLista[[#This Row],[Helység jogállása]],_xlfn.ANCHORARRAY($AG$12),$AH$12:$AH$18)</f>
        <v>1 község</v>
      </c>
      <c r="AE111" s="4">
        <f>HsgLista[[#This Row],[Lakó-népesség]]*HsgLista[[#This Row],[Lakó-népesség]]</f>
        <v>436921</v>
      </c>
      <c r="AF111" s="1"/>
      <c r="AG111" s="4"/>
      <c r="AJ111" s="8"/>
      <c r="AK111" s="4"/>
      <c r="AS111" s="8"/>
      <c r="AT111" s="4"/>
      <c r="BJ111" s="1"/>
    </row>
    <row r="112" spans="1:62" x14ac:dyDescent="0.3">
      <c r="A112" s="33" t="s">
        <v>428</v>
      </c>
      <c r="B112" s="32">
        <v>9663</v>
      </c>
      <c r="C112" s="1" t="s">
        <v>40</v>
      </c>
      <c r="D112" s="1" t="s">
        <v>41</v>
      </c>
      <c r="E112" s="1" t="s">
        <v>289</v>
      </c>
      <c r="F112" s="1" t="s">
        <v>290</v>
      </c>
      <c r="G112" s="1" t="s">
        <v>291</v>
      </c>
      <c r="H112" s="1">
        <v>5</v>
      </c>
      <c r="I112" s="1" t="s">
        <v>429</v>
      </c>
      <c r="J112" s="4">
        <v>425</v>
      </c>
      <c r="K112" s="4">
        <v>92</v>
      </c>
      <c r="L112" s="4">
        <v>60</v>
      </c>
      <c r="T112" s="1">
        <v>1</v>
      </c>
      <c r="AA112" s="12" t="str">
        <f>_xlfn.XLOOKUP(HsgLista[[#This Row],[Lakó-népesség]],hsgméret[limit],hsgméret[név],,-1)</f>
        <v>mikro</v>
      </c>
      <c r="AB112" s="12" t="str">
        <f>IFERROR(_xlfn.XLOOKUP(HsgLista[[#This Row],[Vármegye]],Régiók[Vármegye],Régiók[Régió]),"")</f>
        <v>Dél-Dunántúl</v>
      </c>
      <c r="AC112" s="12" t="str">
        <f>IFERROR(_xlfn.XLOOKUP(HsgLista[[#This Row],[Vármegye]],Régiók[Vármegye],Régiók[NUTS2]),"")</f>
        <v>HU23</v>
      </c>
      <c r="AD112" s="12" t="str" cm="1">
        <f t="array" ref="AD112">_xlfn.XLOOKUP(HsgLista[[#This Row],[Helység jogállása]],_xlfn.ANCHORARRAY($AG$12),$AH$12:$AH$18)</f>
        <v>1 község</v>
      </c>
      <c r="AE112" s="4">
        <f>HsgLista[[#This Row],[Lakó-népesség]]*HsgLista[[#This Row],[Lakó-népesség]]</f>
        <v>8464</v>
      </c>
      <c r="AF112" s="1"/>
      <c r="AG112" s="4"/>
      <c r="AJ112" s="8"/>
      <c r="AK112" s="4"/>
      <c r="AS112" s="8"/>
      <c r="AT112" s="4"/>
      <c r="BJ112" s="1"/>
    </row>
    <row r="113" spans="1:62" x14ac:dyDescent="0.3">
      <c r="A113" s="33" t="s">
        <v>430</v>
      </c>
      <c r="B113" s="31">
        <v>30474</v>
      </c>
      <c r="C113" s="1" t="s">
        <v>40</v>
      </c>
      <c r="D113" s="1" t="s">
        <v>112</v>
      </c>
      <c r="E113" s="1" t="s">
        <v>431</v>
      </c>
      <c r="F113" s="1" t="s">
        <v>432</v>
      </c>
      <c r="G113" s="1" t="s">
        <v>433</v>
      </c>
      <c r="H113" s="1">
        <v>5</v>
      </c>
      <c r="I113" s="1" t="s">
        <v>434</v>
      </c>
      <c r="J113" s="4">
        <v>3099</v>
      </c>
      <c r="K113" s="4">
        <v>1344</v>
      </c>
      <c r="L113" s="4">
        <v>685</v>
      </c>
      <c r="T113" s="1">
        <v>1</v>
      </c>
      <c r="AA113" s="12" t="str">
        <f>_xlfn.XLOOKUP(HsgLista[[#This Row],[Lakó-népesség]],hsgméret[limit],hsgméret[név],,-1)</f>
        <v>apró</v>
      </c>
      <c r="AB113" s="12" t="str">
        <f>IFERROR(_xlfn.XLOOKUP(HsgLista[[#This Row],[Vármegye]],Régiók[Vármegye],Régiók[Régió]),"")</f>
        <v>Dél-Dunántúl</v>
      </c>
      <c r="AC113" s="12" t="str">
        <f>IFERROR(_xlfn.XLOOKUP(HsgLista[[#This Row],[Vármegye]],Régiók[Vármegye],Régiók[NUTS2]),"")</f>
        <v>HU23</v>
      </c>
      <c r="AD113" s="12" t="str" cm="1">
        <f t="array" ref="AD113">_xlfn.XLOOKUP(HsgLista[[#This Row],[Helység jogállása]],_xlfn.ANCHORARRAY($AG$12),$AH$12:$AH$18)</f>
        <v>1 község</v>
      </c>
      <c r="AE113" s="4">
        <f>HsgLista[[#This Row],[Lakó-népesség]]*HsgLista[[#This Row],[Lakó-népesség]]</f>
        <v>1806336</v>
      </c>
      <c r="AF113" s="1"/>
      <c r="AG113" s="4"/>
      <c r="AJ113" s="8"/>
      <c r="AK113" s="4"/>
      <c r="AS113" s="8"/>
      <c r="AT113" s="4"/>
      <c r="BJ113" s="1"/>
    </row>
    <row r="114" spans="1:62" x14ac:dyDescent="0.3">
      <c r="A114" s="33" t="s">
        <v>435</v>
      </c>
      <c r="B114" s="31">
        <v>19363</v>
      </c>
      <c r="C114" s="1" t="s">
        <v>27</v>
      </c>
      <c r="D114" s="1" t="s">
        <v>86</v>
      </c>
      <c r="E114" s="1" t="s">
        <v>87</v>
      </c>
      <c r="F114" s="1" t="s">
        <v>88</v>
      </c>
      <c r="G114" s="1" t="s">
        <v>89</v>
      </c>
      <c r="H114" s="1">
        <v>2</v>
      </c>
      <c r="I114" s="1" t="s">
        <v>38</v>
      </c>
      <c r="J114" s="4">
        <v>3354</v>
      </c>
      <c r="K114" s="4">
        <v>3397</v>
      </c>
      <c r="L114" s="4">
        <v>1388</v>
      </c>
      <c r="AA114" s="12" t="str">
        <f>_xlfn.XLOOKUP(HsgLista[[#This Row],[Lakó-népesség]],hsgméret[limit],hsgméret[név],,-1)</f>
        <v>kicsi</v>
      </c>
      <c r="AB114" s="12" t="str">
        <f>IFERROR(_xlfn.XLOOKUP(HsgLista[[#This Row],[Vármegye]],Régiók[Vármegye],Régiók[Régió]),"")</f>
        <v>Közép-Dunántúl</v>
      </c>
      <c r="AC114" s="12" t="str">
        <f>IFERROR(_xlfn.XLOOKUP(HsgLista[[#This Row],[Vármegye]],Régiók[Vármegye],Régiók[NUTS2]),"")</f>
        <v>HU21</v>
      </c>
      <c r="AD114" s="12" t="str" cm="1">
        <f t="array" ref="AD114">_xlfn.XLOOKUP(HsgLista[[#This Row],[Helység jogállása]],_xlfn.ANCHORARRAY($AG$12),$AH$12:$AH$18)</f>
        <v>2 város</v>
      </c>
      <c r="AE114" s="4">
        <f>HsgLista[[#This Row],[Lakó-népesség]]*HsgLista[[#This Row],[Lakó-népesség]]</f>
        <v>11539609</v>
      </c>
      <c r="AF114" s="1"/>
      <c r="AG114" s="4"/>
      <c r="AJ114" s="8"/>
      <c r="AK114" s="4"/>
      <c r="AS114" s="8"/>
      <c r="AT114" s="4"/>
      <c r="BJ114" s="1"/>
    </row>
    <row r="115" spans="1:62" x14ac:dyDescent="0.3">
      <c r="A115" s="33" t="s">
        <v>436</v>
      </c>
      <c r="B115" s="31">
        <v>28316</v>
      </c>
      <c r="C115" s="1" t="s">
        <v>40</v>
      </c>
      <c r="D115" s="1" t="s">
        <v>112</v>
      </c>
      <c r="E115" s="1" t="s">
        <v>324</v>
      </c>
      <c r="F115" s="1" t="s">
        <v>325</v>
      </c>
      <c r="G115" s="1" t="s">
        <v>326</v>
      </c>
      <c r="H115" s="1">
        <v>5</v>
      </c>
      <c r="I115" s="1" t="s">
        <v>326</v>
      </c>
      <c r="J115" s="4">
        <v>2193</v>
      </c>
      <c r="K115" s="4">
        <v>779</v>
      </c>
      <c r="L115" s="4">
        <v>341</v>
      </c>
      <c r="AA115" s="12" t="str">
        <f>_xlfn.XLOOKUP(HsgLista[[#This Row],[Lakó-népesség]],hsgméret[limit],hsgméret[név],,-1)</f>
        <v>apró</v>
      </c>
      <c r="AB115" s="12" t="str">
        <f>IFERROR(_xlfn.XLOOKUP(HsgLista[[#This Row],[Vármegye]],Régiók[Vármegye],Régiók[Régió]),"")</f>
        <v>Dél-Dunántúl</v>
      </c>
      <c r="AC115" s="12" t="str">
        <f>IFERROR(_xlfn.XLOOKUP(HsgLista[[#This Row],[Vármegye]],Régiók[Vármegye],Régiók[NUTS2]),"")</f>
        <v>HU23</v>
      </c>
      <c r="AD115" s="12" t="str" cm="1">
        <f t="array" ref="AD115">_xlfn.XLOOKUP(HsgLista[[#This Row],[Helység jogállása]],_xlfn.ANCHORARRAY($AG$12),$AH$12:$AH$18)</f>
        <v>1 község</v>
      </c>
      <c r="AE115" s="4">
        <f>HsgLista[[#This Row],[Lakó-népesség]]*HsgLista[[#This Row],[Lakó-népesség]]</f>
        <v>606841</v>
      </c>
      <c r="AF115" s="1"/>
      <c r="AG115" s="4"/>
      <c r="AJ115" s="8"/>
      <c r="AK115" s="4"/>
      <c r="AS115" s="8"/>
      <c r="AT115" s="4"/>
      <c r="BJ115" s="1"/>
    </row>
    <row r="116" spans="1:62" x14ac:dyDescent="0.3">
      <c r="A116" s="33" t="s">
        <v>437</v>
      </c>
      <c r="B116" s="31">
        <v>21263</v>
      </c>
      <c r="C116" s="1" t="s">
        <v>40</v>
      </c>
      <c r="D116" s="1" t="s">
        <v>202</v>
      </c>
      <c r="E116" s="1" t="s">
        <v>203</v>
      </c>
      <c r="F116" s="1" t="s">
        <v>204</v>
      </c>
      <c r="G116" s="1" t="s">
        <v>205</v>
      </c>
      <c r="H116" s="1">
        <v>5</v>
      </c>
      <c r="I116" s="1" t="s">
        <v>438</v>
      </c>
      <c r="J116" s="4">
        <v>1252</v>
      </c>
      <c r="K116" s="4">
        <v>507</v>
      </c>
      <c r="L116" s="4">
        <v>240</v>
      </c>
      <c r="AA116" s="12" t="str">
        <f>_xlfn.XLOOKUP(HsgLista[[#This Row],[Lakó-népesség]],hsgméret[limit],hsgméret[név],,-1)</f>
        <v>apró</v>
      </c>
      <c r="AB116" s="12" t="str">
        <f>IFERROR(_xlfn.XLOOKUP(HsgLista[[#This Row],[Vármegye]],Régiók[Vármegye],Régiók[Régió]),"")</f>
        <v>Nyugat-Dunántúl</v>
      </c>
      <c r="AC116" s="12" t="str">
        <f>IFERROR(_xlfn.XLOOKUP(HsgLista[[#This Row],[Vármegye]],Régiók[Vármegye],Régiók[NUTS2]),"")</f>
        <v>HU22</v>
      </c>
      <c r="AD116" s="12" t="str" cm="1">
        <f t="array" ref="AD116">_xlfn.XLOOKUP(HsgLista[[#This Row],[Helység jogállása]],_xlfn.ANCHORARRAY($AG$12),$AH$12:$AH$18)</f>
        <v>1 község</v>
      </c>
      <c r="AE116" s="4">
        <f>HsgLista[[#This Row],[Lakó-népesség]]*HsgLista[[#This Row],[Lakó-népesség]]</f>
        <v>257049</v>
      </c>
      <c r="AF116" s="1"/>
      <c r="AG116" s="4"/>
      <c r="AJ116" s="8"/>
      <c r="AK116" s="4"/>
      <c r="AS116" s="8"/>
      <c r="AT116" s="4"/>
      <c r="BJ116" s="1"/>
    </row>
    <row r="117" spans="1:62" x14ac:dyDescent="0.3">
      <c r="A117" s="33" t="s">
        <v>439</v>
      </c>
      <c r="B117" s="31">
        <v>15042</v>
      </c>
      <c r="C117" s="1" t="s">
        <v>40</v>
      </c>
      <c r="D117" s="1" t="s">
        <v>66</v>
      </c>
      <c r="E117" s="1" t="s">
        <v>154</v>
      </c>
      <c r="F117" s="1" t="s">
        <v>155</v>
      </c>
      <c r="G117" s="1" t="s">
        <v>156</v>
      </c>
      <c r="H117" s="1">
        <v>5</v>
      </c>
      <c r="I117" s="1" t="s">
        <v>440</v>
      </c>
      <c r="J117" s="4">
        <v>2167</v>
      </c>
      <c r="K117" s="4">
        <v>1066</v>
      </c>
      <c r="L117" s="4">
        <v>490</v>
      </c>
      <c r="AA117" s="12" t="str">
        <f>_xlfn.XLOOKUP(HsgLista[[#This Row],[Lakó-népesség]],hsgméret[limit],hsgméret[név],,-1)</f>
        <v>apró</v>
      </c>
      <c r="AB117" s="12" t="str">
        <f>IFERROR(_xlfn.XLOOKUP(HsgLista[[#This Row],[Vármegye]],Régiók[Vármegye],Régiók[Régió]),"")</f>
        <v>Nyugat-Dunántúl</v>
      </c>
      <c r="AC117" s="12" t="str">
        <f>IFERROR(_xlfn.XLOOKUP(HsgLista[[#This Row],[Vármegye]],Régiók[Vármegye],Régiók[NUTS2]),"")</f>
        <v>HU22</v>
      </c>
      <c r="AD117" s="12" t="str" cm="1">
        <f t="array" ref="AD117">_xlfn.XLOOKUP(HsgLista[[#This Row],[Helység jogállása]],_xlfn.ANCHORARRAY($AG$12),$AH$12:$AH$18)</f>
        <v>1 község</v>
      </c>
      <c r="AE117" s="4">
        <f>HsgLista[[#This Row],[Lakó-népesség]]*HsgLista[[#This Row],[Lakó-népesség]]</f>
        <v>1136356</v>
      </c>
      <c r="AF117" s="1"/>
      <c r="AG117" s="4"/>
      <c r="AJ117" s="8"/>
      <c r="AK117" s="4"/>
      <c r="AS117" s="8"/>
      <c r="AT117" s="4"/>
      <c r="BJ117" s="1"/>
    </row>
    <row r="118" spans="1:62" x14ac:dyDescent="0.3">
      <c r="A118" s="33" t="s">
        <v>441</v>
      </c>
      <c r="B118" s="31">
        <v>10719</v>
      </c>
      <c r="C118" s="1" t="s">
        <v>27</v>
      </c>
      <c r="D118" s="1" t="s">
        <v>140</v>
      </c>
      <c r="E118" s="1" t="s">
        <v>442</v>
      </c>
      <c r="F118" s="1" t="s">
        <v>443</v>
      </c>
      <c r="G118" s="1" t="s">
        <v>441</v>
      </c>
      <c r="H118" s="1">
        <v>2</v>
      </c>
      <c r="I118" s="1" t="s">
        <v>38</v>
      </c>
      <c r="J118" s="4">
        <v>10829</v>
      </c>
      <c r="K118" s="4">
        <v>6042</v>
      </c>
      <c r="L118" s="4">
        <v>3109</v>
      </c>
      <c r="P118" s="1">
        <v>1</v>
      </c>
      <c r="R118" s="1">
        <v>1</v>
      </c>
      <c r="T118" s="1">
        <v>1</v>
      </c>
      <c r="AA118" s="12" t="str">
        <f>_xlfn.XLOOKUP(HsgLista[[#This Row],[Lakó-népesség]],hsgméret[limit],hsgméret[név],,-1)</f>
        <v>kicsi</v>
      </c>
      <c r="AB118" s="12" t="str">
        <f>IFERROR(_xlfn.XLOOKUP(HsgLista[[#This Row],[Vármegye]],Régiók[Vármegye],Régiók[Régió]),"")</f>
        <v>Dél-Alföld</v>
      </c>
      <c r="AC118" s="12" t="str">
        <f>IFERROR(_xlfn.XLOOKUP(HsgLista[[#This Row],[Vármegye]],Régiók[Vármegye],Régiók[NUTS2]),"")</f>
        <v>HU33</v>
      </c>
      <c r="AD118" s="12" t="str" cm="1">
        <f t="array" ref="AD118">_xlfn.XLOOKUP(HsgLista[[#This Row],[Helység jogállása]],_xlfn.ANCHORARRAY($AG$12),$AH$12:$AH$18)</f>
        <v>2 város</v>
      </c>
      <c r="AE118" s="4">
        <f>HsgLista[[#This Row],[Lakó-népesség]]*HsgLista[[#This Row],[Lakó-népesség]]</f>
        <v>36505764</v>
      </c>
      <c r="AF118" s="1"/>
      <c r="AG118" s="4"/>
      <c r="AJ118" s="8"/>
      <c r="AK118" s="4"/>
      <c r="AS118" s="8"/>
      <c r="AT118" s="4"/>
      <c r="BJ118" s="1"/>
    </row>
    <row r="119" spans="1:62" x14ac:dyDescent="0.3">
      <c r="A119" s="33" t="s">
        <v>444</v>
      </c>
      <c r="B119" s="31">
        <v>10180</v>
      </c>
      <c r="C119" s="1" t="s">
        <v>196</v>
      </c>
      <c r="D119" s="1" t="s">
        <v>140</v>
      </c>
      <c r="E119" s="1" t="s">
        <v>445</v>
      </c>
      <c r="F119" s="1" t="s">
        <v>443</v>
      </c>
      <c r="G119" s="1" t="s">
        <v>441</v>
      </c>
      <c r="H119" s="1">
        <v>1</v>
      </c>
      <c r="I119" s="1" t="s">
        <v>32</v>
      </c>
      <c r="J119" s="4">
        <v>6393</v>
      </c>
      <c r="K119" s="4">
        <v>2258</v>
      </c>
      <c r="L119" s="4">
        <v>1176</v>
      </c>
      <c r="P119" s="1">
        <v>1</v>
      </c>
      <c r="R119" s="1">
        <v>1</v>
      </c>
      <c r="AA119" s="12" t="str">
        <f>_xlfn.XLOOKUP(HsgLista[[#This Row],[Lakó-népesség]],hsgméret[limit],hsgméret[név],,-1)</f>
        <v>kicsi</v>
      </c>
      <c r="AB119" s="12" t="str">
        <f>IFERROR(_xlfn.XLOOKUP(HsgLista[[#This Row],[Vármegye]],Régiók[Vármegye],Régiók[Régió]),"")</f>
        <v>Dél-Alföld</v>
      </c>
      <c r="AC119" s="12" t="str">
        <f>IFERROR(_xlfn.XLOOKUP(HsgLista[[#This Row],[Vármegye]],Régiók[Vármegye],Régiók[NUTS2]),"")</f>
        <v>HU33</v>
      </c>
      <c r="AD119" s="12" t="str" cm="1">
        <f t="array" ref="AD119">_xlfn.XLOOKUP(HsgLista[[#This Row],[Helység jogállása]],_xlfn.ANCHORARRAY($AG$12),$AH$12:$AH$18)</f>
        <v>1 község</v>
      </c>
      <c r="AE119" s="4">
        <f>HsgLista[[#This Row],[Lakó-népesség]]*HsgLista[[#This Row],[Lakó-népesség]]</f>
        <v>5098564</v>
      </c>
      <c r="AF119" s="1"/>
      <c r="AG119" s="4"/>
      <c r="AJ119" s="8"/>
      <c r="AK119" s="4"/>
      <c r="AS119" s="8"/>
      <c r="AT119" s="4"/>
      <c r="BJ119" s="1"/>
    </row>
    <row r="120" spans="1:62" x14ac:dyDescent="0.3">
      <c r="A120" s="33" t="s">
        <v>446</v>
      </c>
      <c r="B120" s="31">
        <v>27234</v>
      </c>
      <c r="C120" s="1" t="s">
        <v>40</v>
      </c>
      <c r="D120" s="1" t="s">
        <v>140</v>
      </c>
      <c r="E120" s="1" t="s">
        <v>445</v>
      </c>
      <c r="F120" s="1" t="s">
        <v>443</v>
      </c>
      <c r="G120" s="1" t="s">
        <v>441</v>
      </c>
      <c r="H120" s="1">
        <v>5</v>
      </c>
      <c r="I120" s="1" t="s">
        <v>447</v>
      </c>
      <c r="J120" s="4">
        <v>7752</v>
      </c>
      <c r="K120" s="4">
        <v>1028</v>
      </c>
      <c r="L120" s="4">
        <v>419</v>
      </c>
      <c r="R120" s="1">
        <v>1</v>
      </c>
      <c r="AA120" s="12" t="str">
        <f>_xlfn.XLOOKUP(HsgLista[[#This Row],[Lakó-népesség]],hsgméret[limit],hsgméret[név],,-1)</f>
        <v>apró</v>
      </c>
      <c r="AB120" s="12" t="str">
        <f>IFERROR(_xlfn.XLOOKUP(HsgLista[[#This Row],[Vármegye]],Régiók[Vármegye],Régiók[Régió]),"")</f>
        <v>Dél-Alföld</v>
      </c>
      <c r="AC120" s="12" t="str">
        <f>IFERROR(_xlfn.XLOOKUP(HsgLista[[#This Row],[Vármegye]],Régiók[Vármegye],Régiók[NUTS2]),"")</f>
        <v>HU33</v>
      </c>
      <c r="AD120" s="12" t="str" cm="1">
        <f t="array" ref="AD120">_xlfn.XLOOKUP(HsgLista[[#This Row],[Helység jogállása]],_xlfn.ANCHORARRAY($AG$12),$AH$12:$AH$18)</f>
        <v>1 község</v>
      </c>
      <c r="AE120" s="4">
        <f>HsgLista[[#This Row],[Lakó-népesség]]*HsgLista[[#This Row],[Lakó-népesség]]</f>
        <v>1056784</v>
      </c>
      <c r="AF120" s="1"/>
      <c r="AG120" s="4"/>
      <c r="AJ120" s="8"/>
      <c r="AK120" s="4"/>
      <c r="AS120" s="8"/>
      <c r="AT120" s="4"/>
      <c r="BJ120" s="1"/>
    </row>
    <row r="121" spans="1:62" x14ac:dyDescent="0.3">
      <c r="A121" s="33" t="s">
        <v>448</v>
      </c>
      <c r="B121" s="32">
        <v>8697</v>
      </c>
      <c r="C121" s="1" t="s">
        <v>40</v>
      </c>
      <c r="D121" s="1" t="s">
        <v>140</v>
      </c>
      <c r="E121" s="1" t="s">
        <v>449</v>
      </c>
      <c r="F121" s="1" t="s">
        <v>450</v>
      </c>
      <c r="G121" s="1" t="s">
        <v>451</v>
      </c>
      <c r="H121" s="1">
        <v>5</v>
      </c>
      <c r="I121" s="1" t="s">
        <v>452</v>
      </c>
      <c r="J121" s="4">
        <v>1474</v>
      </c>
      <c r="K121" s="4">
        <v>125</v>
      </c>
      <c r="L121" s="4">
        <v>86</v>
      </c>
      <c r="AA121" s="12" t="str">
        <f>_xlfn.XLOOKUP(HsgLista[[#This Row],[Lakó-népesség]],hsgméret[limit],hsgméret[név],,-1)</f>
        <v>mikro</v>
      </c>
      <c r="AB121" s="12" t="str">
        <f>IFERROR(_xlfn.XLOOKUP(HsgLista[[#This Row],[Vármegye]],Régiók[Vármegye],Régiók[Régió]),"")</f>
        <v>Dél-Alföld</v>
      </c>
      <c r="AC121" s="12" t="str">
        <f>IFERROR(_xlfn.XLOOKUP(HsgLista[[#This Row],[Vármegye]],Régiók[Vármegye],Régiók[NUTS2]),"")</f>
        <v>HU33</v>
      </c>
      <c r="AD121" s="12" t="str" cm="1">
        <f t="array" ref="AD121">_xlfn.XLOOKUP(HsgLista[[#This Row],[Helység jogállása]],_xlfn.ANCHORARRAY($AG$12),$AH$12:$AH$18)</f>
        <v>1 község</v>
      </c>
      <c r="AE121" s="4">
        <f>HsgLista[[#This Row],[Lakó-népesség]]*HsgLista[[#This Row],[Lakó-népesség]]</f>
        <v>15625</v>
      </c>
      <c r="AF121" s="1"/>
      <c r="AG121" s="4"/>
      <c r="AJ121" s="8"/>
      <c r="AK121" s="4"/>
      <c r="AS121" s="8"/>
      <c r="AT121" s="4"/>
      <c r="BJ121" s="1"/>
    </row>
    <row r="122" spans="1:62" x14ac:dyDescent="0.3">
      <c r="A122" s="33" t="s">
        <v>453</v>
      </c>
      <c r="B122" s="31">
        <v>30155</v>
      </c>
      <c r="C122" s="1" t="s">
        <v>40</v>
      </c>
      <c r="D122" s="1" t="s">
        <v>140</v>
      </c>
      <c r="E122" s="1" t="s">
        <v>445</v>
      </c>
      <c r="F122" s="1" t="s">
        <v>443</v>
      </c>
      <c r="G122" s="1" t="s">
        <v>441</v>
      </c>
      <c r="H122" s="1">
        <v>5</v>
      </c>
      <c r="I122" s="1" t="s">
        <v>441</v>
      </c>
      <c r="J122" s="4">
        <v>3883</v>
      </c>
      <c r="K122" s="4">
        <v>297</v>
      </c>
      <c r="L122" s="4">
        <v>211</v>
      </c>
      <c r="AA122" s="12" t="str">
        <f>_xlfn.XLOOKUP(HsgLista[[#This Row],[Lakó-népesség]],hsgméret[limit],hsgméret[név],,-1)</f>
        <v>mikro</v>
      </c>
      <c r="AB122" s="12" t="str">
        <f>IFERROR(_xlfn.XLOOKUP(HsgLista[[#This Row],[Vármegye]],Régiók[Vármegye],Régiók[Régió]),"")</f>
        <v>Dél-Alföld</v>
      </c>
      <c r="AC122" s="12" t="str">
        <f>IFERROR(_xlfn.XLOOKUP(HsgLista[[#This Row],[Vármegye]],Régiók[Vármegye],Régiók[NUTS2]),"")</f>
        <v>HU33</v>
      </c>
      <c r="AD122" s="12" t="str" cm="1">
        <f t="array" ref="AD122">_xlfn.XLOOKUP(HsgLista[[#This Row],[Helység jogállása]],_xlfn.ANCHORARRAY($AG$12),$AH$12:$AH$18)</f>
        <v>1 község</v>
      </c>
      <c r="AE122" s="4">
        <f>HsgLista[[#This Row],[Lakó-népesség]]*HsgLista[[#This Row],[Lakó-népesség]]</f>
        <v>88209</v>
      </c>
      <c r="AF122" s="1"/>
      <c r="AG122" s="4"/>
      <c r="AJ122" s="8"/>
      <c r="AK122" s="4"/>
      <c r="AS122" s="8"/>
      <c r="AT122" s="4"/>
      <c r="BJ122" s="1"/>
    </row>
    <row r="123" spans="1:62" x14ac:dyDescent="0.3">
      <c r="A123" s="33" t="s">
        <v>84</v>
      </c>
      <c r="B123" s="31">
        <v>22327</v>
      </c>
      <c r="C123" s="1" t="s">
        <v>27</v>
      </c>
      <c r="D123" s="1" t="s">
        <v>80</v>
      </c>
      <c r="E123" s="1" t="s">
        <v>81</v>
      </c>
      <c r="F123" s="1" t="s">
        <v>82</v>
      </c>
      <c r="G123" s="1" t="s">
        <v>83</v>
      </c>
      <c r="H123" s="1">
        <v>2</v>
      </c>
      <c r="I123" s="1" t="s">
        <v>38</v>
      </c>
      <c r="J123" s="4">
        <v>3270</v>
      </c>
      <c r="K123" s="4">
        <v>2149</v>
      </c>
      <c r="L123" s="4">
        <v>1179</v>
      </c>
      <c r="AA123" s="12" t="str">
        <f>_xlfn.XLOOKUP(HsgLista[[#This Row],[Lakó-népesség]],hsgméret[limit],hsgméret[név],,-1)</f>
        <v>kicsi</v>
      </c>
      <c r="AB123" s="12" t="str">
        <f>IFERROR(_xlfn.XLOOKUP(HsgLista[[#This Row],[Vármegye]],Régiók[Vármegye],Régiók[Régió]),"")</f>
        <v>Közép-Dunántúl</v>
      </c>
      <c r="AC123" s="12" t="str">
        <f>IFERROR(_xlfn.XLOOKUP(HsgLista[[#This Row],[Vármegye]],Régiók[Vármegye],Régiók[NUTS2]),"")</f>
        <v>HU21</v>
      </c>
      <c r="AD123" s="12" t="str" cm="1">
        <f t="array" ref="AD123">_xlfn.XLOOKUP(HsgLista[[#This Row],[Helység jogállása]],_xlfn.ANCHORARRAY($AG$12),$AH$12:$AH$18)</f>
        <v>2 város</v>
      </c>
      <c r="AE123" s="4">
        <f>HsgLista[[#This Row],[Lakó-népesség]]*HsgLista[[#This Row],[Lakó-népesség]]</f>
        <v>4618201</v>
      </c>
      <c r="AF123" s="1"/>
      <c r="AG123" s="4"/>
      <c r="AJ123" s="8"/>
      <c r="AK123" s="4"/>
      <c r="AS123" s="8"/>
      <c r="AT123" s="4"/>
      <c r="BJ123" s="1"/>
    </row>
    <row r="124" spans="1:62" x14ac:dyDescent="0.3">
      <c r="A124" s="33" t="s">
        <v>454</v>
      </c>
      <c r="B124" s="32">
        <v>3267</v>
      </c>
      <c r="C124" s="1" t="s">
        <v>40</v>
      </c>
      <c r="D124" s="1" t="s">
        <v>80</v>
      </c>
      <c r="E124" s="1" t="s">
        <v>81</v>
      </c>
      <c r="F124" s="1" t="s">
        <v>82</v>
      </c>
      <c r="G124" s="1" t="s">
        <v>83</v>
      </c>
      <c r="H124" s="1">
        <v>5</v>
      </c>
      <c r="I124" s="1" t="s">
        <v>455</v>
      </c>
      <c r="J124" s="4">
        <v>1025</v>
      </c>
      <c r="K124" s="4">
        <v>873</v>
      </c>
      <c r="L124" s="4">
        <v>503</v>
      </c>
      <c r="AA124" s="12" t="str">
        <f>_xlfn.XLOOKUP(HsgLista[[#This Row],[Lakó-népesség]],hsgméret[limit],hsgméret[név],,-1)</f>
        <v>apró</v>
      </c>
      <c r="AB124" s="12" t="str">
        <f>IFERROR(_xlfn.XLOOKUP(HsgLista[[#This Row],[Vármegye]],Régiók[Vármegye],Régiók[Régió]),"")</f>
        <v>Közép-Dunántúl</v>
      </c>
      <c r="AC124" s="12" t="str">
        <f>IFERROR(_xlfn.XLOOKUP(HsgLista[[#This Row],[Vármegye]],Régiók[Vármegye],Régiók[NUTS2]),"")</f>
        <v>HU21</v>
      </c>
      <c r="AD124" s="12" t="str" cm="1">
        <f t="array" ref="AD124">_xlfn.XLOOKUP(HsgLista[[#This Row],[Helység jogállása]],_xlfn.ANCHORARRAY($AG$12),$AH$12:$AH$18)</f>
        <v>1 község</v>
      </c>
      <c r="AE124" s="4">
        <f>HsgLista[[#This Row],[Lakó-népesség]]*HsgLista[[#This Row],[Lakó-népesség]]</f>
        <v>762129</v>
      </c>
      <c r="AF124" s="1"/>
      <c r="AG124" s="4"/>
      <c r="AJ124" s="8"/>
      <c r="AK124" s="4"/>
      <c r="AS124" s="8"/>
      <c r="AT124" s="4"/>
      <c r="BJ124" s="1"/>
    </row>
    <row r="125" spans="1:62" x14ac:dyDescent="0.3">
      <c r="A125" s="33" t="s">
        <v>456</v>
      </c>
      <c r="B125" s="32">
        <v>9131</v>
      </c>
      <c r="C125" s="1" t="s">
        <v>196</v>
      </c>
      <c r="D125" s="1" t="s">
        <v>75</v>
      </c>
      <c r="E125" s="1" t="s">
        <v>457</v>
      </c>
      <c r="F125" s="1" t="s">
        <v>410</v>
      </c>
      <c r="G125" s="1" t="s">
        <v>408</v>
      </c>
      <c r="H125" s="1">
        <v>1</v>
      </c>
      <c r="I125" s="1" t="s">
        <v>32</v>
      </c>
      <c r="J125" s="4">
        <v>2355</v>
      </c>
      <c r="K125" s="4">
        <v>3682</v>
      </c>
      <c r="L125" s="4">
        <v>1340</v>
      </c>
      <c r="AA125" s="12" t="str">
        <f>_xlfn.XLOOKUP(HsgLista[[#This Row],[Lakó-népesség]],hsgméret[limit],hsgméret[név],,-1)</f>
        <v>kicsi</v>
      </c>
      <c r="AB125" s="12" t="str">
        <f>IFERROR(_xlfn.XLOOKUP(HsgLista[[#This Row],[Vármegye]],Régiók[Vármegye],Régiók[Régió]),"")</f>
        <v>Pest</v>
      </c>
      <c r="AC125" s="12" t="str">
        <f>IFERROR(_xlfn.XLOOKUP(HsgLista[[#This Row],[Vármegye]],Régiók[Vármegye],Régiók[NUTS2]),"")</f>
        <v>HU12</v>
      </c>
      <c r="AD125" s="12" t="str" cm="1">
        <f t="array" ref="AD125">_xlfn.XLOOKUP(HsgLista[[#This Row],[Helység jogállása]],_xlfn.ANCHORARRAY($AG$12),$AH$12:$AH$18)</f>
        <v>1 község</v>
      </c>
      <c r="AE125" s="4">
        <f>HsgLista[[#This Row],[Lakó-népesség]]*HsgLista[[#This Row],[Lakó-népesség]]</f>
        <v>13557124</v>
      </c>
      <c r="AF125" s="1"/>
      <c r="AG125" s="4"/>
      <c r="AJ125" s="8"/>
      <c r="AK125" s="4"/>
      <c r="AS125" s="8"/>
      <c r="AT125" s="4"/>
      <c r="BJ125" s="1"/>
    </row>
    <row r="126" spans="1:62" x14ac:dyDescent="0.3">
      <c r="A126" s="33" t="s">
        <v>458</v>
      </c>
      <c r="B126" s="31">
        <v>20011</v>
      </c>
      <c r="C126" s="1" t="s">
        <v>196</v>
      </c>
      <c r="D126" s="1" t="s">
        <v>224</v>
      </c>
      <c r="E126" s="1" t="s">
        <v>225</v>
      </c>
      <c r="F126" s="1" t="s">
        <v>226</v>
      </c>
      <c r="G126" s="1" t="s">
        <v>227</v>
      </c>
      <c r="H126" s="1">
        <v>1</v>
      </c>
      <c r="I126" s="1" t="s">
        <v>32</v>
      </c>
      <c r="J126" s="4">
        <v>4702</v>
      </c>
      <c r="K126" s="4">
        <v>2350</v>
      </c>
      <c r="L126" s="4">
        <v>936</v>
      </c>
      <c r="T126" s="1">
        <v>1</v>
      </c>
      <c r="AA126" s="12" t="str">
        <f>_xlfn.XLOOKUP(HsgLista[[#This Row],[Lakó-népesség]],hsgméret[limit],hsgméret[név],,-1)</f>
        <v>kicsi</v>
      </c>
      <c r="AB126" s="12" t="str">
        <f>IFERROR(_xlfn.XLOOKUP(HsgLista[[#This Row],[Vármegye]],Régiók[Vármegye],Régiók[Régió]),"")</f>
        <v>Észak-Alföld</v>
      </c>
      <c r="AC126" s="12" t="str">
        <f>IFERROR(_xlfn.XLOOKUP(HsgLista[[#This Row],[Vármegye]],Régiók[Vármegye],Régiók[NUTS2]),"")</f>
        <v>HU32</v>
      </c>
      <c r="AD126" s="12" t="str" cm="1">
        <f t="array" ref="AD126">_xlfn.XLOOKUP(HsgLista[[#This Row],[Helység jogállása]],_xlfn.ANCHORARRAY($AG$12),$AH$12:$AH$18)</f>
        <v>1 község</v>
      </c>
      <c r="AE126" s="4">
        <f>HsgLista[[#This Row],[Lakó-népesség]]*HsgLista[[#This Row],[Lakó-népesség]]</f>
        <v>5522500</v>
      </c>
      <c r="AF126" s="1"/>
      <c r="AG126" s="4"/>
      <c r="AJ126" s="8"/>
      <c r="AK126" s="4"/>
      <c r="AS126" s="8"/>
      <c r="AT126" s="4"/>
      <c r="BJ126" s="1"/>
    </row>
    <row r="127" spans="1:62" x14ac:dyDescent="0.3">
      <c r="A127" s="33" t="s">
        <v>459</v>
      </c>
      <c r="B127" s="31">
        <v>11059</v>
      </c>
      <c r="C127" s="1" t="s">
        <v>40</v>
      </c>
      <c r="D127" s="1" t="s">
        <v>202</v>
      </c>
      <c r="E127" s="1" t="s">
        <v>284</v>
      </c>
      <c r="F127" s="1" t="s">
        <v>285</v>
      </c>
      <c r="G127" s="1" t="s">
        <v>285</v>
      </c>
      <c r="H127" s="1">
        <v>5</v>
      </c>
      <c r="I127" s="1" t="s">
        <v>460</v>
      </c>
      <c r="J127" s="4">
        <v>486</v>
      </c>
      <c r="K127" s="4">
        <v>43</v>
      </c>
      <c r="L127" s="4">
        <v>38</v>
      </c>
      <c r="AA127" s="12" t="str">
        <f>_xlfn.XLOOKUP(HsgLista[[#This Row],[Lakó-népesség]],hsgméret[limit],hsgméret[név],,-1)</f>
        <v>mikro</v>
      </c>
      <c r="AB127" s="12" t="str">
        <f>IFERROR(_xlfn.XLOOKUP(HsgLista[[#This Row],[Vármegye]],Régiók[Vármegye],Régiók[Régió]),"")</f>
        <v>Nyugat-Dunántúl</v>
      </c>
      <c r="AC127" s="12" t="str">
        <f>IFERROR(_xlfn.XLOOKUP(HsgLista[[#This Row],[Vármegye]],Régiók[Vármegye],Régiók[NUTS2]),"")</f>
        <v>HU22</v>
      </c>
      <c r="AD127" s="12" t="str" cm="1">
        <f t="array" ref="AD127">_xlfn.XLOOKUP(HsgLista[[#This Row],[Helység jogállása]],_xlfn.ANCHORARRAY($AG$12),$AH$12:$AH$18)</f>
        <v>1 község</v>
      </c>
      <c r="AE127" s="4">
        <f>HsgLista[[#This Row],[Lakó-népesség]]*HsgLista[[#This Row],[Lakó-népesség]]</f>
        <v>1849</v>
      </c>
      <c r="AF127" s="1"/>
      <c r="AG127" s="4"/>
      <c r="AJ127" s="8"/>
      <c r="AK127" s="4"/>
      <c r="AS127" s="8"/>
      <c r="AT127" s="4"/>
      <c r="BJ127" s="1"/>
    </row>
    <row r="128" spans="1:62" x14ac:dyDescent="0.3">
      <c r="A128" s="33" t="s">
        <v>461</v>
      </c>
      <c r="B128" s="31">
        <v>30368</v>
      </c>
      <c r="C128" s="1" t="s">
        <v>40</v>
      </c>
      <c r="D128" s="1" t="s">
        <v>202</v>
      </c>
      <c r="E128" s="1" t="s">
        <v>203</v>
      </c>
      <c r="F128" s="1" t="s">
        <v>204</v>
      </c>
      <c r="G128" s="1" t="s">
        <v>205</v>
      </c>
      <c r="H128" s="1">
        <v>2</v>
      </c>
      <c r="I128" s="1" t="s">
        <v>38</v>
      </c>
      <c r="J128" s="4">
        <v>1637</v>
      </c>
      <c r="K128" s="4">
        <v>1197</v>
      </c>
      <c r="L128" s="4">
        <v>471</v>
      </c>
      <c r="AA128" s="12" t="str">
        <f>_xlfn.XLOOKUP(HsgLista[[#This Row],[Lakó-népesség]],hsgméret[limit],hsgméret[név],,-1)</f>
        <v>apró</v>
      </c>
      <c r="AB128" s="12" t="str">
        <f>IFERROR(_xlfn.XLOOKUP(HsgLista[[#This Row],[Vármegye]],Régiók[Vármegye],Régiók[Régió]),"")</f>
        <v>Nyugat-Dunántúl</v>
      </c>
      <c r="AC128" s="12" t="str">
        <f>IFERROR(_xlfn.XLOOKUP(HsgLista[[#This Row],[Vármegye]],Régiók[Vármegye],Régiók[NUTS2]),"")</f>
        <v>HU22</v>
      </c>
      <c r="AD128" s="12" t="str" cm="1">
        <f t="array" ref="AD128">_xlfn.XLOOKUP(HsgLista[[#This Row],[Helység jogállása]],_xlfn.ANCHORARRAY($AG$12),$AH$12:$AH$18)</f>
        <v>1 község</v>
      </c>
      <c r="AE128" s="4">
        <f>HsgLista[[#This Row],[Lakó-népesség]]*HsgLista[[#This Row],[Lakó-népesség]]</f>
        <v>1432809</v>
      </c>
      <c r="AF128" s="1"/>
      <c r="AG128" s="4"/>
      <c r="AJ128" s="8"/>
      <c r="AK128" s="4"/>
      <c r="AS128" s="8"/>
      <c r="AT128" s="4"/>
      <c r="BJ128" s="1"/>
    </row>
    <row r="129" spans="1:62" x14ac:dyDescent="0.3">
      <c r="A129" s="33" t="s">
        <v>462</v>
      </c>
      <c r="B129" s="31">
        <v>28769</v>
      </c>
      <c r="C129" s="1" t="s">
        <v>40</v>
      </c>
      <c r="D129" s="1" t="s">
        <v>66</v>
      </c>
      <c r="E129" s="1" t="s">
        <v>101</v>
      </c>
      <c r="F129" s="1" t="s">
        <v>102</v>
      </c>
      <c r="G129" s="1" t="s">
        <v>103</v>
      </c>
      <c r="H129" s="1">
        <v>5</v>
      </c>
      <c r="I129" s="1" t="s">
        <v>463</v>
      </c>
      <c r="J129" s="4">
        <v>2406</v>
      </c>
      <c r="K129" s="4">
        <v>1272</v>
      </c>
      <c r="L129" s="4">
        <v>553</v>
      </c>
      <c r="AA129" s="12" t="str">
        <f>_xlfn.XLOOKUP(HsgLista[[#This Row],[Lakó-népesség]],hsgméret[limit],hsgméret[név],,-1)</f>
        <v>apró</v>
      </c>
      <c r="AB129" s="12" t="str">
        <f>IFERROR(_xlfn.XLOOKUP(HsgLista[[#This Row],[Vármegye]],Régiók[Vármegye],Régiók[Régió]),"")</f>
        <v>Nyugat-Dunántúl</v>
      </c>
      <c r="AC129" s="12" t="str">
        <f>IFERROR(_xlfn.XLOOKUP(HsgLista[[#This Row],[Vármegye]],Régiók[Vármegye],Régiók[NUTS2]),"")</f>
        <v>HU22</v>
      </c>
      <c r="AD129" s="12" t="str" cm="1">
        <f t="array" ref="AD129">_xlfn.XLOOKUP(HsgLista[[#This Row],[Helység jogállása]],_xlfn.ANCHORARRAY($AG$12),$AH$12:$AH$18)</f>
        <v>1 község</v>
      </c>
      <c r="AE129" s="4">
        <f>HsgLista[[#This Row],[Lakó-népesség]]*HsgLista[[#This Row],[Lakó-népesség]]</f>
        <v>1617984</v>
      </c>
      <c r="AF129" s="1"/>
      <c r="AG129" s="4"/>
      <c r="AJ129" s="8"/>
      <c r="AK129" s="4"/>
      <c r="AS129" s="8"/>
      <c r="AT129" s="4"/>
      <c r="BJ129" s="1"/>
    </row>
    <row r="130" spans="1:62" x14ac:dyDescent="0.3">
      <c r="A130" s="33" t="s">
        <v>464</v>
      </c>
      <c r="B130" s="31">
        <v>29212</v>
      </c>
      <c r="C130" s="1" t="s">
        <v>40</v>
      </c>
      <c r="D130" s="1" t="s">
        <v>86</v>
      </c>
      <c r="E130" s="1" t="s">
        <v>465</v>
      </c>
      <c r="F130" s="1" t="s">
        <v>466</v>
      </c>
      <c r="G130" s="1" t="s">
        <v>467</v>
      </c>
      <c r="H130" s="1">
        <v>1</v>
      </c>
      <c r="I130" s="1" t="s">
        <v>32</v>
      </c>
      <c r="J130" s="4">
        <v>2112</v>
      </c>
      <c r="K130" s="4">
        <v>2892</v>
      </c>
      <c r="L130" s="4">
        <v>1672</v>
      </c>
      <c r="R130" s="1">
        <v>1</v>
      </c>
      <c r="AA130" s="12" t="str">
        <f>_xlfn.XLOOKUP(HsgLista[[#This Row],[Lakó-népesség]],hsgméret[limit],hsgméret[név],,-1)</f>
        <v>kicsi</v>
      </c>
      <c r="AB130" s="12" t="str">
        <f>IFERROR(_xlfn.XLOOKUP(HsgLista[[#This Row],[Vármegye]],Régiók[Vármegye],Régiók[Régió]),"")</f>
        <v>Közép-Dunántúl</v>
      </c>
      <c r="AC130" s="12" t="str">
        <f>IFERROR(_xlfn.XLOOKUP(HsgLista[[#This Row],[Vármegye]],Régiók[Vármegye],Régiók[NUTS2]),"")</f>
        <v>HU21</v>
      </c>
      <c r="AD130" s="12" t="str" cm="1">
        <f t="array" ref="AD130">_xlfn.XLOOKUP(HsgLista[[#This Row],[Helység jogállása]],_xlfn.ANCHORARRAY($AG$12),$AH$12:$AH$18)</f>
        <v>1 község</v>
      </c>
      <c r="AE130" s="4">
        <f>HsgLista[[#This Row],[Lakó-népesség]]*HsgLista[[#This Row],[Lakó-népesség]]</f>
        <v>8363664</v>
      </c>
      <c r="AF130" s="1"/>
      <c r="AG130" s="4"/>
      <c r="AJ130" s="8"/>
      <c r="AK130" s="4"/>
      <c r="AS130" s="8"/>
      <c r="AT130" s="4"/>
      <c r="BJ130" s="1"/>
    </row>
    <row r="131" spans="1:62" x14ac:dyDescent="0.3">
      <c r="A131" s="33" t="s">
        <v>451</v>
      </c>
      <c r="B131" s="32">
        <v>3522</v>
      </c>
      <c r="C131" s="1" t="s">
        <v>468</v>
      </c>
      <c r="D131" s="1" t="s">
        <v>140</v>
      </c>
      <c r="E131" s="1" t="s">
        <v>469</v>
      </c>
      <c r="F131" s="1" t="s">
        <v>450</v>
      </c>
      <c r="G131" s="1" t="s">
        <v>451</v>
      </c>
      <c r="H131" s="1">
        <v>1</v>
      </c>
      <c r="I131" s="1" t="s">
        <v>32</v>
      </c>
      <c r="J131" s="4">
        <v>17789</v>
      </c>
      <c r="K131" s="4">
        <v>32759</v>
      </c>
      <c r="L131" s="4">
        <v>17296</v>
      </c>
      <c r="P131" s="1">
        <v>1</v>
      </c>
      <c r="R131" s="1">
        <v>1</v>
      </c>
      <c r="T131" s="1">
        <v>1</v>
      </c>
      <c r="W131" s="1">
        <v>1</v>
      </c>
      <c r="AA131" s="12" t="str">
        <f>_xlfn.XLOOKUP(HsgLista[[#This Row],[Lakó-népesség]],hsgméret[limit],hsgméret[név],,-1)</f>
        <v>közép</v>
      </c>
      <c r="AB131" s="12" t="str">
        <f>IFERROR(_xlfn.XLOOKUP(HsgLista[[#This Row],[Vármegye]],Régiók[Vármegye],Régiók[Régió]),"")</f>
        <v>Dél-Alföld</v>
      </c>
      <c r="AC131" s="12" t="str">
        <f>IFERROR(_xlfn.XLOOKUP(HsgLista[[#This Row],[Vármegye]],Régiók[Vármegye],Régiók[NUTS2]),"")</f>
        <v>HU33</v>
      </c>
      <c r="AD131" s="12" t="str" cm="1">
        <f t="array" ref="AD131">_xlfn.XLOOKUP(HsgLista[[#This Row],[Helység jogállása]],_xlfn.ANCHORARRAY($AG$12),$AH$12:$AH$18)</f>
        <v>3 m.j.város</v>
      </c>
      <c r="AE131" s="4">
        <f>HsgLista[[#This Row],[Lakó-népesség]]*HsgLista[[#This Row],[Lakó-népesség]]</f>
        <v>1073152081</v>
      </c>
      <c r="AF131" s="1"/>
      <c r="AG131" s="4"/>
      <c r="AJ131" s="8"/>
      <c r="AK131" s="4"/>
      <c r="AS131" s="8"/>
      <c r="AT131" s="4"/>
      <c r="BJ131" s="1"/>
    </row>
    <row r="132" spans="1:62" x14ac:dyDescent="0.3">
      <c r="A132" s="33" t="s">
        <v>470</v>
      </c>
      <c r="B132" s="31">
        <v>17020</v>
      </c>
      <c r="C132" s="1" t="s">
        <v>40</v>
      </c>
      <c r="D132" s="1" t="s">
        <v>95</v>
      </c>
      <c r="E132" s="1" t="s">
        <v>471</v>
      </c>
      <c r="F132" s="1" t="s">
        <v>472</v>
      </c>
      <c r="G132" s="1" t="s">
        <v>473</v>
      </c>
      <c r="H132" s="1">
        <v>5</v>
      </c>
      <c r="I132" s="1" t="s">
        <v>474</v>
      </c>
      <c r="J132" s="4">
        <v>2185</v>
      </c>
      <c r="K132" s="4">
        <v>472</v>
      </c>
      <c r="L132" s="4">
        <v>244</v>
      </c>
      <c r="AA132" s="12" t="str">
        <f>_xlfn.XLOOKUP(HsgLista[[#This Row],[Lakó-népesség]],hsgméret[limit],hsgméret[név],,-1)</f>
        <v>mikro</v>
      </c>
      <c r="AB132" s="12" t="str">
        <f>IFERROR(_xlfn.XLOOKUP(HsgLista[[#This Row],[Vármegye]],Régiók[Vármegye],Régiók[Régió]),"")</f>
        <v>Nyugat-Dunántúl</v>
      </c>
      <c r="AC132" s="12" t="str">
        <f>IFERROR(_xlfn.XLOOKUP(HsgLista[[#This Row],[Vármegye]],Régiók[Vármegye],Régiók[NUTS2]),"")</f>
        <v>HU22</v>
      </c>
      <c r="AD132" s="12" t="str" cm="1">
        <f t="array" ref="AD132">_xlfn.XLOOKUP(HsgLista[[#This Row],[Helység jogállása]],_xlfn.ANCHORARRAY($AG$12),$AH$12:$AH$18)</f>
        <v>1 község</v>
      </c>
      <c r="AE132" s="4">
        <f>HsgLista[[#This Row],[Lakó-népesség]]*HsgLista[[#This Row],[Lakó-népesség]]</f>
        <v>222784</v>
      </c>
      <c r="AF132" s="1"/>
      <c r="AG132" s="4"/>
      <c r="AJ132" s="8"/>
      <c r="AK132" s="4"/>
      <c r="AS132" s="8"/>
      <c r="AT132" s="4"/>
      <c r="BJ132" s="1"/>
    </row>
    <row r="133" spans="1:62" x14ac:dyDescent="0.3">
      <c r="A133" s="33" t="s">
        <v>475</v>
      </c>
      <c r="B133" s="31">
        <v>16744</v>
      </c>
      <c r="C133" s="1" t="s">
        <v>40</v>
      </c>
      <c r="D133" s="1" t="s">
        <v>86</v>
      </c>
      <c r="E133" s="1" t="s">
        <v>334</v>
      </c>
      <c r="F133" s="1" t="s">
        <v>335</v>
      </c>
      <c r="G133" s="1" t="s">
        <v>336</v>
      </c>
      <c r="H133" s="1">
        <v>2</v>
      </c>
      <c r="I133" s="1" t="s">
        <v>38</v>
      </c>
      <c r="J133" s="4">
        <v>3726</v>
      </c>
      <c r="K133" s="4">
        <v>1833</v>
      </c>
      <c r="L133" s="4">
        <v>782</v>
      </c>
      <c r="AA133" s="12" t="str">
        <f>_xlfn.XLOOKUP(HsgLista[[#This Row],[Lakó-népesség]],hsgméret[limit],hsgméret[név],,-1)</f>
        <v>apró</v>
      </c>
      <c r="AB133" s="12" t="str">
        <f>IFERROR(_xlfn.XLOOKUP(HsgLista[[#This Row],[Vármegye]],Régiók[Vármegye],Régiók[Régió]),"")</f>
        <v>Közép-Dunántúl</v>
      </c>
      <c r="AC133" s="12" t="str">
        <f>IFERROR(_xlfn.XLOOKUP(HsgLista[[#This Row],[Vármegye]],Régiók[Vármegye],Régiók[NUTS2]),"")</f>
        <v>HU21</v>
      </c>
      <c r="AD133" s="12" t="str" cm="1">
        <f t="array" ref="AD133">_xlfn.XLOOKUP(HsgLista[[#This Row],[Helység jogállása]],_xlfn.ANCHORARRAY($AG$12),$AH$12:$AH$18)</f>
        <v>1 község</v>
      </c>
      <c r="AE133" s="4">
        <f>HsgLista[[#This Row],[Lakó-népesség]]*HsgLista[[#This Row],[Lakó-népesség]]</f>
        <v>3359889</v>
      </c>
      <c r="AF133" s="1"/>
      <c r="AG133" s="4"/>
      <c r="AJ133" s="8"/>
      <c r="AK133" s="4"/>
      <c r="AS133" s="8"/>
      <c r="AT133" s="4"/>
      <c r="BJ133" s="1"/>
    </row>
    <row r="134" spans="1:62" x14ac:dyDescent="0.3">
      <c r="A134" s="33" t="s">
        <v>476</v>
      </c>
      <c r="B134" s="31">
        <v>29355</v>
      </c>
      <c r="C134" s="1" t="s">
        <v>40</v>
      </c>
      <c r="D134" s="1" t="s">
        <v>86</v>
      </c>
      <c r="E134" s="1" t="s">
        <v>334</v>
      </c>
      <c r="F134" s="1" t="s">
        <v>335</v>
      </c>
      <c r="G134" s="1" t="s">
        <v>336</v>
      </c>
      <c r="H134" s="1">
        <v>2</v>
      </c>
      <c r="I134" s="1" t="s">
        <v>38</v>
      </c>
      <c r="J134" s="4">
        <v>1643</v>
      </c>
      <c r="K134" s="4">
        <v>1617</v>
      </c>
      <c r="L134" s="4">
        <v>551</v>
      </c>
      <c r="T134" s="1">
        <v>1</v>
      </c>
      <c r="AA134" s="12" t="str">
        <f>_xlfn.XLOOKUP(HsgLista[[#This Row],[Lakó-népesség]],hsgméret[limit],hsgméret[név],,-1)</f>
        <v>apró</v>
      </c>
      <c r="AB134" s="12" t="str">
        <f>IFERROR(_xlfn.XLOOKUP(HsgLista[[#This Row],[Vármegye]],Régiók[Vármegye],Régiók[Régió]),"")</f>
        <v>Közép-Dunántúl</v>
      </c>
      <c r="AC134" s="12" t="str">
        <f>IFERROR(_xlfn.XLOOKUP(HsgLista[[#This Row],[Vármegye]],Régiók[Vármegye],Régiók[NUTS2]),"")</f>
        <v>HU21</v>
      </c>
      <c r="AD134" s="12" t="str" cm="1">
        <f t="array" ref="AD134">_xlfn.XLOOKUP(HsgLista[[#This Row],[Helység jogállása]],_xlfn.ANCHORARRAY($AG$12),$AH$12:$AH$18)</f>
        <v>1 község</v>
      </c>
      <c r="AE134" s="4">
        <f>HsgLista[[#This Row],[Lakó-népesség]]*HsgLista[[#This Row],[Lakó-népesség]]</f>
        <v>2614689</v>
      </c>
      <c r="AF134" s="1"/>
      <c r="AG134" s="4"/>
      <c r="AJ134" s="8"/>
      <c r="AK134" s="4"/>
      <c r="AS134" s="8"/>
      <c r="AT134" s="4"/>
      <c r="BJ134" s="1"/>
    </row>
    <row r="135" spans="1:62" x14ac:dyDescent="0.3">
      <c r="A135" s="33" t="s">
        <v>477</v>
      </c>
      <c r="B135" s="32">
        <v>4738</v>
      </c>
      <c r="C135" s="1" t="s">
        <v>40</v>
      </c>
      <c r="D135" s="1" t="s">
        <v>202</v>
      </c>
      <c r="E135" s="1" t="s">
        <v>203</v>
      </c>
      <c r="F135" s="1" t="s">
        <v>204</v>
      </c>
      <c r="G135" s="1" t="s">
        <v>205</v>
      </c>
      <c r="H135" s="1">
        <v>2</v>
      </c>
      <c r="I135" s="1" t="s">
        <v>38</v>
      </c>
      <c r="J135" s="4">
        <v>2305</v>
      </c>
      <c r="K135" s="4">
        <v>1515</v>
      </c>
      <c r="L135" s="4">
        <v>579</v>
      </c>
      <c r="T135" s="1">
        <v>1</v>
      </c>
      <c r="AA135" s="12" t="str">
        <f>_xlfn.XLOOKUP(HsgLista[[#This Row],[Lakó-népesség]],hsgméret[limit],hsgméret[név],,-1)</f>
        <v>apró</v>
      </c>
      <c r="AB135" s="12" t="str">
        <f>IFERROR(_xlfn.XLOOKUP(HsgLista[[#This Row],[Vármegye]],Régiók[Vármegye],Régiók[Régió]),"")</f>
        <v>Nyugat-Dunántúl</v>
      </c>
      <c r="AC135" s="12" t="str">
        <f>IFERROR(_xlfn.XLOOKUP(HsgLista[[#This Row],[Vármegye]],Régiók[Vármegye],Régiók[NUTS2]),"")</f>
        <v>HU22</v>
      </c>
      <c r="AD135" s="12" t="str" cm="1">
        <f t="array" ref="AD135">_xlfn.XLOOKUP(HsgLista[[#This Row],[Helység jogállása]],_xlfn.ANCHORARRAY($AG$12),$AH$12:$AH$18)</f>
        <v>1 község</v>
      </c>
      <c r="AE135" s="4">
        <f>HsgLista[[#This Row],[Lakó-népesség]]*HsgLista[[#This Row],[Lakó-népesség]]</f>
        <v>2295225</v>
      </c>
      <c r="AF135" s="1"/>
      <c r="AG135" s="4"/>
      <c r="AJ135" s="8"/>
      <c r="AK135" s="4"/>
      <c r="AS135" s="8"/>
      <c r="AT135" s="4"/>
      <c r="BJ135" s="1"/>
    </row>
    <row r="136" spans="1:62" x14ac:dyDescent="0.3">
      <c r="A136" s="33" t="s">
        <v>478</v>
      </c>
      <c r="B136" s="31">
        <v>14395</v>
      </c>
      <c r="C136" s="1" t="s">
        <v>40</v>
      </c>
      <c r="D136" s="1" t="s">
        <v>112</v>
      </c>
      <c r="E136" s="1" t="s">
        <v>479</v>
      </c>
      <c r="F136" s="1" t="s">
        <v>480</v>
      </c>
      <c r="G136" s="1" t="s">
        <v>481</v>
      </c>
      <c r="H136" s="1">
        <v>5</v>
      </c>
      <c r="I136" s="1" t="s">
        <v>482</v>
      </c>
      <c r="J136" s="4">
        <v>592</v>
      </c>
      <c r="K136" s="4">
        <v>160</v>
      </c>
      <c r="L136" s="4">
        <v>80</v>
      </c>
      <c r="AA136" s="12" t="str">
        <f>_xlfn.XLOOKUP(HsgLista[[#This Row],[Lakó-népesség]],hsgméret[limit],hsgméret[név],,-1)</f>
        <v>mikro</v>
      </c>
      <c r="AB136" s="12" t="str">
        <f>IFERROR(_xlfn.XLOOKUP(HsgLista[[#This Row],[Vármegye]],Régiók[Vármegye],Régiók[Régió]),"")</f>
        <v>Dél-Dunántúl</v>
      </c>
      <c r="AC136" s="12" t="str">
        <f>IFERROR(_xlfn.XLOOKUP(HsgLista[[#This Row],[Vármegye]],Régiók[Vármegye],Régiók[NUTS2]),"")</f>
        <v>HU23</v>
      </c>
      <c r="AD136" s="12" t="str" cm="1">
        <f t="array" ref="AD136">_xlfn.XLOOKUP(HsgLista[[#This Row],[Helység jogállása]],_xlfn.ANCHORARRAY($AG$12),$AH$12:$AH$18)</f>
        <v>1 község</v>
      </c>
      <c r="AE136" s="4">
        <f>HsgLista[[#This Row],[Lakó-népesség]]*HsgLista[[#This Row],[Lakó-népesség]]</f>
        <v>25600</v>
      </c>
      <c r="AF136" s="1"/>
      <c r="AG136" s="4"/>
      <c r="AJ136" s="8"/>
      <c r="AK136" s="4"/>
      <c r="AS136" s="8"/>
      <c r="AT136" s="4"/>
      <c r="BJ136" s="1"/>
    </row>
    <row r="137" spans="1:62" x14ac:dyDescent="0.3">
      <c r="A137" s="33" t="s">
        <v>483</v>
      </c>
      <c r="B137" s="31">
        <v>22275</v>
      </c>
      <c r="C137" s="1" t="s">
        <v>40</v>
      </c>
      <c r="D137" s="1" t="s">
        <v>41</v>
      </c>
      <c r="E137" s="1" t="s">
        <v>135</v>
      </c>
      <c r="F137" s="1" t="s">
        <v>136</v>
      </c>
      <c r="G137" s="1" t="s">
        <v>137</v>
      </c>
      <c r="H137" s="1">
        <v>5</v>
      </c>
      <c r="I137" s="1" t="s">
        <v>484</v>
      </c>
      <c r="J137" s="4">
        <v>1065</v>
      </c>
      <c r="K137" s="4">
        <v>262</v>
      </c>
      <c r="L137" s="4">
        <v>134</v>
      </c>
      <c r="T137" s="1">
        <v>1</v>
      </c>
      <c r="AA137" s="12" t="str">
        <f>_xlfn.XLOOKUP(HsgLista[[#This Row],[Lakó-népesség]],hsgméret[limit],hsgméret[név],,-1)</f>
        <v>mikro</v>
      </c>
      <c r="AB137" s="12" t="str">
        <f>IFERROR(_xlfn.XLOOKUP(HsgLista[[#This Row],[Vármegye]],Régiók[Vármegye],Régiók[Régió]),"")</f>
        <v>Dél-Dunántúl</v>
      </c>
      <c r="AC137" s="12" t="str">
        <f>IFERROR(_xlfn.XLOOKUP(HsgLista[[#This Row],[Vármegye]],Régiók[Vármegye],Régiók[NUTS2]),"")</f>
        <v>HU23</v>
      </c>
      <c r="AD137" s="12" t="str" cm="1">
        <f t="array" ref="AD137">_xlfn.XLOOKUP(HsgLista[[#This Row],[Helység jogállása]],_xlfn.ANCHORARRAY($AG$12),$AH$12:$AH$18)</f>
        <v>1 község</v>
      </c>
      <c r="AE137" s="4">
        <f>HsgLista[[#This Row],[Lakó-népesség]]*HsgLista[[#This Row],[Lakó-népesség]]</f>
        <v>68644</v>
      </c>
      <c r="AF137" s="1"/>
      <c r="AG137" s="4"/>
      <c r="AJ137" s="8"/>
      <c r="AK137" s="4"/>
      <c r="AS137" s="8"/>
      <c r="AT137" s="4"/>
      <c r="BJ137" s="1"/>
    </row>
    <row r="138" spans="1:62" x14ac:dyDescent="0.3">
      <c r="A138" s="33" t="s">
        <v>485</v>
      </c>
      <c r="B138" s="31">
        <v>15167</v>
      </c>
      <c r="C138" s="1" t="s">
        <v>40</v>
      </c>
      <c r="D138" s="1" t="s">
        <v>224</v>
      </c>
      <c r="E138" s="1" t="s">
        <v>394</v>
      </c>
      <c r="F138" s="1" t="s">
        <v>395</v>
      </c>
      <c r="G138" s="1" t="s">
        <v>396</v>
      </c>
      <c r="H138" s="1">
        <v>5</v>
      </c>
      <c r="I138" s="1" t="s">
        <v>486</v>
      </c>
      <c r="J138" s="4">
        <v>3503</v>
      </c>
      <c r="K138" s="4">
        <v>1082</v>
      </c>
      <c r="L138" s="4">
        <v>596</v>
      </c>
      <c r="AA138" s="12" t="str">
        <f>_xlfn.XLOOKUP(HsgLista[[#This Row],[Lakó-népesség]],hsgméret[limit],hsgméret[név],,-1)</f>
        <v>apró</v>
      </c>
      <c r="AB138" s="12" t="str">
        <f>IFERROR(_xlfn.XLOOKUP(HsgLista[[#This Row],[Vármegye]],Régiók[Vármegye],Régiók[Régió]),"")</f>
        <v>Észak-Alföld</v>
      </c>
      <c r="AC138" s="12" t="str">
        <f>IFERROR(_xlfn.XLOOKUP(HsgLista[[#This Row],[Vármegye]],Régiók[Vármegye],Régiók[NUTS2]),"")</f>
        <v>HU32</v>
      </c>
      <c r="AD138" s="12" t="str" cm="1">
        <f t="array" ref="AD138">_xlfn.XLOOKUP(HsgLista[[#This Row],[Helység jogállása]],_xlfn.ANCHORARRAY($AG$12),$AH$12:$AH$18)</f>
        <v>1 község</v>
      </c>
      <c r="AE138" s="4">
        <f>HsgLista[[#This Row],[Lakó-népesség]]*HsgLista[[#This Row],[Lakó-népesség]]</f>
        <v>1170724</v>
      </c>
      <c r="AF138" s="1"/>
      <c r="AG138" s="4"/>
      <c r="AJ138" s="8"/>
      <c r="AK138" s="4"/>
      <c r="AS138" s="8"/>
      <c r="AT138" s="4"/>
      <c r="BJ138" s="1"/>
    </row>
    <row r="139" spans="1:62" x14ac:dyDescent="0.3">
      <c r="A139" s="33" t="s">
        <v>487</v>
      </c>
      <c r="B139" s="32">
        <v>8299</v>
      </c>
      <c r="C139" s="1" t="s">
        <v>40</v>
      </c>
      <c r="D139" s="1" t="s">
        <v>41</v>
      </c>
      <c r="E139" s="1" t="s">
        <v>42</v>
      </c>
      <c r="F139" s="1" t="s">
        <v>43</v>
      </c>
      <c r="G139" s="1" t="s">
        <v>44</v>
      </c>
      <c r="H139" s="1">
        <v>5</v>
      </c>
      <c r="I139" s="1" t="s">
        <v>45</v>
      </c>
      <c r="J139" s="4">
        <v>1507</v>
      </c>
      <c r="K139" s="4">
        <v>342</v>
      </c>
      <c r="L139" s="4">
        <v>138</v>
      </c>
      <c r="T139" s="1">
        <v>1</v>
      </c>
      <c r="AA139" s="12" t="str">
        <f>_xlfn.XLOOKUP(HsgLista[[#This Row],[Lakó-népesség]],hsgméret[limit],hsgméret[név],,-1)</f>
        <v>mikro</v>
      </c>
      <c r="AB139" s="12" t="str">
        <f>IFERROR(_xlfn.XLOOKUP(HsgLista[[#This Row],[Vármegye]],Régiók[Vármegye],Régiók[Régió]),"")</f>
        <v>Dél-Dunántúl</v>
      </c>
      <c r="AC139" s="12" t="str">
        <f>IFERROR(_xlfn.XLOOKUP(HsgLista[[#This Row],[Vármegye]],Régiók[Vármegye],Régiók[NUTS2]),"")</f>
        <v>HU23</v>
      </c>
      <c r="AD139" s="12" t="str" cm="1">
        <f t="array" ref="AD139">_xlfn.XLOOKUP(HsgLista[[#This Row],[Helység jogállása]],_xlfn.ANCHORARRAY($AG$12),$AH$12:$AH$18)</f>
        <v>1 község</v>
      </c>
      <c r="AE139" s="4">
        <f>HsgLista[[#This Row],[Lakó-népesség]]*HsgLista[[#This Row],[Lakó-népesség]]</f>
        <v>116964</v>
      </c>
      <c r="AF139" s="1"/>
      <c r="AG139" s="4"/>
      <c r="AJ139" s="8"/>
      <c r="AK139" s="4"/>
      <c r="AS139" s="8"/>
      <c r="AT139" s="4"/>
      <c r="BJ139" s="1"/>
    </row>
    <row r="140" spans="1:62" x14ac:dyDescent="0.3">
      <c r="A140" s="33" t="s">
        <v>488</v>
      </c>
      <c r="B140" s="31">
        <v>24244</v>
      </c>
      <c r="C140" s="1" t="s">
        <v>40</v>
      </c>
      <c r="D140" s="1" t="s">
        <v>86</v>
      </c>
      <c r="E140" s="1" t="s">
        <v>106</v>
      </c>
      <c r="F140" s="1" t="s">
        <v>107</v>
      </c>
      <c r="G140" s="1" t="s">
        <v>108</v>
      </c>
      <c r="H140" s="1">
        <v>5</v>
      </c>
      <c r="I140" s="1" t="s">
        <v>489</v>
      </c>
      <c r="J140" s="4">
        <v>1506</v>
      </c>
      <c r="K140" s="4">
        <v>380</v>
      </c>
      <c r="L140" s="4">
        <v>202</v>
      </c>
      <c r="AA140" s="12" t="str">
        <f>_xlfn.XLOOKUP(HsgLista[[#This Row],[Lakó-népesség]],hsgméret[limit],hsgméret[név],,-1)</f>
        <v>mikro</v>
      </c>
      <c r="AB140" s="12" t="str">
        <f>IFERROR(_xlfn.XLOOKUP(HsgLista[[#This Row],[Vármegye]],Régiók[Vármegye],Régiók[Régió]),"")</f>
        <v>Közép-Dunántúl</v>
      </c>
      <c r="AC140" s="12" t="str">
        <f>IFERROR(_xlfn.XLOOKUP(HsgLista[[#This Row],[Vármegye]],Régiók[Vármegye],Régiók[NUTS2]),"")</f>
        <v>HU21</v>
      </c>
      <c r="AD140" s="12" t="str" cm="1">
        <f t="array" ref="AD140">_xlfn.XLOOKUP(HsgLista[[#This Row],[Helység jogállása]],_xlfn.ANCHORARRAY($AG$12),$AH$12:$AH$18)</f>
        <v>1 község</v>
      </c>
      <c r="AE140" s="4">
        <f>HsgLista[[#This Row],[Lakó-népesség]]*HsgLista[[#This Row],[Lakó-népesség]]</f>
        <v>144400</v>
      </c>
      <c r="AF140" s="1"/>
      <c r="AG140" s="4"/>
      <c r="AJ140" s="8"/>
      <c r="AK140" s="4"/>
      <c r="AS140" s="8"/>
      <c r="AT140" s="4"/>
      <c r="BJ140" s="1"/>
    </row>
    <row r="141" spans="1:62" x14ac:dyDescent="0.3">
      <c r="A141" s="33" t="s">
        <v>490</v>
      </c>
      <c r="B141" s="31">
        <v>23746</v>
      </c>
      <c r="C141" s="1" t="s">
        <v>40</v>
      </c>
      <c r="D141" s="1" t="s">
        <v>80</v>
      </c>
      <c r="E141" s="1" t="s">
        <v>491</v>
      </c>
      <c r="F141" s="1" t="s">
        <v>492</v>
      </c>
      <c r="G141" s="1" t="s">
        <v>493</v>
      </c>
      <c r="H141" s="1">
        <v>2</v>
      </c>
      <c r="I141" s="1" t="s">
        <v>38</v>
      </c>
      <c r="J141" s="4">
        <v>2436</v>
      </c>
      <c r="K141" s="4">
        <v>1108</v>
      </c>
      <c r="L141" s="4">
        <v>571</v>
      </c>
      <c r="AA141" s="12" t="str">
        <f>_xlfn.XLOOKUP(HsgLista[[#This Row],[Lakó-népesség]],hsgméret[limit],hsgméret[név],,-1)</f>
        <v>apró</v>
      </c>
      <c r="AB141" s="12" t="str">
        <f>IFERROR(_xlfn.XLOOKUP(HsgLista[[#This Row],[Vármegye]],Régiók[Vármegye],Régiók[Régió]),"")</f>
        <v>Közép-Dunántúl</v>
      </c>
      <c r="AC141" s="12" t="str">
        <f>IFERROR(_xlfn.XLOOKUP(HsgLista[[#This Row],[Vármegye]],Régiók[Vármegye],Régiók[NUTS2]),"")</f>
        <v>HU21</v>
      </c>
      <c r="AD141" s="12" t="str" cm="1">
        <f t="array" ref="AD141">_xlfn.XLOOKUP(HsgLista[[#This Row],[Helység jogállása]],_xlfn.ANCHORARRAY($AG$12),$AH$12:$AH$18)</f>
        <v>1 község</v>
      </c>
      <c r="AE141" s="4">
        <f>HsgLista[[#This Row],[Lakó-népesség]]*HsgLista[[#This Row],[Lakó-népesség]]</f>
        <v>1227664</v>
      </c>
      <c r="AF141" s="1"/>
      <c r="AG141" s="4"/>
      <c r="AJ141" s="8"/>
      <c r="AK141" s="4"/>
      <c r="AS141" s="8"/>
      <c r="AT141" s="4"/>
      <c r="BJ141" s="1"/>
    </row>
    <row r="142" spans="1:62" x14ac:dyDescent="0.3">
      <c r="A142" s="33" t="s">
        <v>494</v>
      </c>
      <c r="B142" s="32">
        <v>8730</v>
      </c>
      <c r="C142" s="1" t="s">
        <v>196</v>
      </c>
      <c r="D142" s="1" t="s">
        <v>28</v>
      </c>
      <c r="E142" s="1" t="s">
        <v>495</v>
      </c>
      <c r="F142" s="1" t="s">
        <v>496</v>
      </c>
      <c r="G142" s="1" t="s">
        <v>497</v>
      </c>
      <c r="H142" s="1">
        <v>2</v>
      </c>
      <c r="I142" s="1" t="s">
        <v>38</v>
      </c>
      <c r="J142" s="4">
        <v>3813</v>
      </c>
      <c r="K142" s="4">
        <v>2946</v>
      </c>
      <c r="L142" s="4">
        <v>1213</v>
      </c>
      <c r="T142" s="1">
        <v>1</v>
      </c>
      <c r="X142" s="1">
        <v>1</v>
      </c>
      <c r="AA142" s="12" t="str">
        <f>_xlfn.XLOOKUP(HsgLista[[#This Row],[Lakó-népesség]],hsgméret[limit],hsgméret[név],,-1)</f>
        <v>kicsi</v>
      </c>
      <c r="AB142" s="12" t="str">
        <f>IFERROR(_xlfn.XLOOKUP(HsgLista[[#This Row],[Vármegye]],Régiók[Vármegye],Régiók[Régió]),"")</f>
        <v>Közép-Dunántúl</v>
      </c>
      <c r="AC142" s="12" t="str">
        <f>IFERROR(_xlfn.XLOOKUP(HsgLista[[#This Row],[Vármegye]],Régiók[Vármegye],Régiók[NUTS2]),"")</f>
        <v>HU21</v>
      </c>
      <c r="AD142" s="12" t="str" cm="1">
        <f t="array" ref="AD142">_xlfn.XLOOKUP(HsgLista[[#This Row],[Helység jogállása]],_xlfn.ANCHORARRAY($AG$12),$AH$12:$AH$18)</f>
        <v>1 község</v>
      </c>
      <c r="AE142" s="4">
        <f>HsgLista[[#This Row],[Lakó-népesség]]*HsgLista[[#This Row],[Lakó-népesség]]</f>
        <v>8678916</v>
      </c>
      <c r="AF142" s="1"/>
      <c r="AG142" s="4"/>
      <c r="AJ142" s="8"/>
      <c r="AK142" s="4"/>
      <c r="AS142" s="8"/>
      <c r="AT142" s="4"/>
      <c r="BJ142" s="1"/>
    </row>
    <row r="143" spans="1:62" x14ac:dyDescent="0.3">
      <c r="A143" s="33" t="s">
        <v>498</v>
      </c>
      <c r="B143" s="31">
        <v>28936</v>
      </c>
      <c r="C143" s="1" t="s">
        <v>40</v>
      </c>
      <c r="D143" s="1" t="s">
        <v>66</v>
      </c>
      <c r="E143" s="1" t="s">
        <v>499</v>
      </c>
      <c r="F143" s="1" t="s">
        <v>500</v>
      </c>
      <c r="G143" s="1" t="s">
        <v>501</v>
      </c>
      <c r="H143" s="1">
        <v>5</v>
      </c>
      <c r="I143" s="1" t="s">
        <v>502</v>
      </c>
      <c r="J143" s="4">
        <v>685</v>
      </c>
      <c r="K143" s="4">
        <v>160</v>
      </c>
      <c r="L143" s="4">
        <v>112</v>
      </c>
      <c r="AA143" s="12" t="str">
        <f>_xlfn.XLOOKUP(HsgLista[[#This Row],[Lakó-népesség]],hsgméret[limit],hsgméret[név],,-1)</f>
        <v>mikro</v>
      </c>
      <c r="AB143" s="12" t="str">
        <f>IFERROR(_xlfn.XLOOKUP(HsgLista[[#This Row],[Vármegye]],Régiók[Vármegye],Régiók[Régió]),"")</f>
        <v>Nyugat-Dunántúl</v>
      </c>
      <c r="AC143" s="12" t="str">
        <f>IFERROR(_xlfn.XLOOKUP(HsgLista[[#This Row],[Vármegye]],Régiók[Vármegye],Régiók[NUTS2]),"")</f>
        <v>HU22</v>
      </c>
      <c r="AD143" s="12" t="str" cm="1">
        <f t="array" ref="AD143">_xlfn.XLOOKUP(HsgLista[[#This Row],[Helység jogállása]],_xlfn.ANCHORARRAY($AG$12),$AH$12:$AH$18)</f>
        <v>1 község</v>
      </c>
      <c r="AE143" s="4">
        <f>HsgLista[[#This Row],[Lakó-népesség]]*HsgLista[[#This Row],[Lakó-népesség]]</f>
        <v>25600</v>
      </c>
      <c r="AF143" s="1"/>
      <c r="AG143" s="4"/>
      <c r="AJ143" s="8"/>
      <c r="AK143" s="4"/>
      <c r="AS143" s="8"/>
      <c r="AT143" s="4"/>
      <c r="BJ143" s="1"/>
    </row>
    <row r="144" spans="1:62" x14ac:dyDescent="0.3">
      <c r="A144" s="33" t="s">
        <v>503</v>
      </c>
      <c r="B144" s="31">
        <v>29513</v>
      </c>
      <c r="C144" s="1" t="s">
        <v>40</v>
      </c>
      <c r="D144" s="1" t="s">
        <v>80</v>
      </c>
      <c r="E144" s="1" t="s">
        <v>117</v>
      </c>
      <c r="F144" s="1" t="s">
        <v>118</v>
      </c>
      <c r="G144" s="1" t="s">
        <v>119</v>
      </c>
      <c r="H144" s="1">
        <v>5</v>
      </c>
      <c r="I144" s="1" t="s">
        <v>116</v>
      </c>
      <c r="J144" s="4">
        <v>4716</v>
      </c>
      <c r="K144" s="4">
        <v>665</v>
      </c>
      <c r="L144" s="4">
        <v>280</v>
      </c>
      <c r="R144" s="1">
        <v>1</v>
      </c>
      <c r="AA144" s="12" t="str">
        <f>_xlfn.XLOOKUP(HsgLista[[#This Row],[Lakó-népesség]],hsgméret[limit],hsgméret[név],,-1)</f>
        <v>apró</v>
      </c>
      <c r="AB144" s="12" t="str">
        <f>IFERROR(_xlfn.XLOOKUP(HsgLista[[#This Row],[Vármegye]],Régiók[Vármegye],Régiók[Régió]),"")</f>
        <v>Közép-Dunántúl</v>
      </c>
      <c r="AC144" s="12" t="str">
        <f>IFERROR(_xlfn.XLOOKUP(HsgLista[[#This Row],[Vármegye]],Régiók[Vármegye],Régiók[NUTS2]),"")</f>
        <v>HU21</v>
      </c>
      <c r="AD144" s="12" t="str" cm="1">
        <f t="array" ref="AD144">_xlfn.XLOOKUP(HsgLista[[#This Row],[Helység jogállása]],_xlfn.ANCHORARRAY($AG$12),$AH$12:$AH$18)</f>
        <v>1 község</v>
      </c>
      <c r="AE144" s="4">
        <f>HsgLista[[#This Row],[Lakó-népesség]]*HsgLista[[#This Row],[Lakó-népesség]]</f>
        <v>442225</v>
      </c>
      <c r="AF144" s="1"/>
      <c r="AG144" s="4"/>
      <c r="AJ144" s="8"/>
      <c r="AK144" s="4"/>
      <c r="AS144" s="8"/>
      <c r="AT144" s="4"/>
      <c r="BJ144" s="1"/>
    </row>
    <row r="145" spans="1:62" x14ac:dyDescent="0.3">
      <c r="A145" s="33" t="s">
        <v>504</v>
      </c>
      <c r="B145" s="32">
        <v>7287</v>
      </c>
      <c r="C145" s="1" t="s">
        <v>40</v>
      </c>
      <c r="D145" s="1" t="s">
        <v>80</v>
      </c>
      <c r="E145" s="1" t="s">
        <v>117</v>
      </c>
      <c r="F145" s="1" t="s">
        <v>118</v>
      </c>
      <c r="G145" s="1" t="s">
        <v>119</v>
      </c>
      <c r="H145" s="1">
        <v>5</v>
      </c>
      <c r="I145" s="1" t="s">
        <v>505</v>
      </c>
      <c r="J145" s="4">
        <v>683</v>
      </c>
      <c r="K145" s="4">
        <v>175</v>
      </c>
      <c r="L145" s="4">
        <v>117</v>
      </c>
      <c r="R145" s="1">
        <v>1</v>
      </c>
      <c r="AA145" s="12" t="str">
        <f>_xlfn.XLOOKUP(HsgLista[[#This Row],[Lakó-népesség]],hsgméret[limit],hsgméret[név],,-1)</f>
        <v>mikro</v>
      </c>
      <c r="AB145" s="12" t="str">
        <f>IFERROR(_xlfn.XLOOKUP(HsgLista[[#This Row],[Vármegye]],Régiók[Vármegye],Régiók[Régió]),"")</f>
        <v>Közép-Dunántúl</v>
      </c>
      <c r="AC145" s="12" t="str">
        <f>IFERROR(_xlfn.XLOOKUP(HsgLista[[#This Row],[Vármegye]],Régiók[Vármegye],Régiók[NUTS2]),"")</f>
        <v>HU21</v>
      </c>
      <c r="AD145" s="12" t="str" cm="1">
        <f t="array" ref="AD145">_xlfn.XLOOKUP(HsgLista[[#This Row],[Helység jogállása]],_xlfn.ANCHORARRAY($AG$12),$AH$12:$AH$18)</f>
        <v>1 község</v>
      </c>
      <c r="AE145" s="4">
        <f>HsgLista[[#This Row],[Lakó-népesség]]*HsgLista[[#This Row],[Lakó-népesség]]</f>
        <v>30625</v>
      </c>
      <c r="AF145" s="1"/>
      <c r="AG145" s="4"/>
      <c r="AJ145" s="8"/>
      <c r="AK145" s="4"/>
      <c r="AS145" s="8"/>
      <c r="AT145" s="4"/>
      <c r="BJ145" s="1"/>
    </row>
    <row r="146" spans="1:62" x14ac:dyDescent="0.3">
      <c r="A146" s="33" t="s">
        <v>506</v>
      </c>
      <c r="B146" s="31">
        <v>23153</v>
      </c>
      <c r="C146" s="1" t="s">
        <v>40</v>
      </c>
      <c r="D146" s="1" t="s">
        <v>28</v>
      </c>
      <c r="E146" s="1" t="s">
        <v>29</v>
      </c>
      <c r="F146" s="1" t="s">
        <v>30</v>
      </c>
      <c r="G146" s="1" t="s">
        <v>31</v>
      </c>
      <c r="H146" s="1">
        <v>5</v>
      </c>
      <c r="I146" s="1" t="s">
        <v>507</v>
      </c>
      <c r="J146" s="4">
        <v>1245</v>
      </c>
      <c r="K146" s="4">
        <v>154</v>
      </c>
      <c r="L146" s="4">
        <v>90</v>
      </c>
      <c r="AA146" s="12" t="str">
        <f>_xlfn.XLOOKUP(HsgLista[[#This Row],[Lakó-népesség]],hsgméret[limit],hsgméret[név],,-1)</f>
        <v>mikro</v>
      </c>
      <c r="AB146" s="12" t="str">
        <f>IFERROR(_xlfn.XLOOKUP(HsgLista[[#This Row],[Vármegye]],Régiók[Vármegye],Régiók[Régió]),"")</f>
        <v>Közép-Dunántúl</v>
      </c>
      <c r="AC146" s="12" t="str">
        <f>IFERROR(_xlfn.XLOOKUP(HsgLista[[#This Row],[Vármegye]],Régiók[Vármegye],Régiók[NUTS2]),"")</f>
        <v>HU21</v>
      </c>
      <c r="AD146" s="12" t="str" cm="1">
        <f t="array" ref="AD146">_xlfn.XLOOKUP(HsgLista[[#This Row],[Helység jogállása]],_xlfn.ANCHORARRAY($AG$12),$AH$12:$AH$18)</f>
        <v>1 község</v>
      </c>
      <c r="AE146" s="4">
        <f>HsgLista[[#This Row],[Lakó-népesség]]*HsgLista[[#This Row],[Lakó-népesség]]</f>
        <v>23716</v>
      </c>
      <c r="AF146" s="1"/>
      <c r="AG146" s="4"/>
      <c r="AJ146" s="8"/>
      <c r="AK146" s="4"/>
      <c r="AS146" s="8"/>
      <c r="AT146" s="4"/>
      <c r="BJ146" s="1"/>
    </row>
    <row r="147" spans="1:62" x14ac:dyDescent="0.3">
      <c r="A147" s="33" t="s">
        <v>508</v>
      </c>
      <c r="B147" s="31">
        <v>25991</v>
      </c>
      <c r="C147" s="1" t="s">
        <v>40</v>
      </c>
      <c r="D147" s="1" t="s">
        <v>80</v>
      </c>
      <c r="E147" s="1" t="s">
        <v>491</v>
      </c>
      <c r="F147" s="1" t="s">
        <v>492</v>
      </c>
      <c r="G147" s="1" t="s">
        <v>493</v>
      </c>
      <c r="H147" s="1">
        <v>5</v>
      </c>
      <c r="I147" s="1" t="s">
        <v>509</v>
      </c>
      <c r="J147" s="4">
        <v>1493</v>
      </c>
      <c r="K147" s="4">
        <v>916</v>
      </c>
      <c r="L147" s="4">
        <v>368</v>
      </c>
      <c r="R147" s="1">
        <v>1</v>
      </c>
      <c r="AA147" s="12" t="str">
        <f>_xlfn.XLOOKUP(HsgLista[[#This Row],[Lakó-népesség]],hsgméret[limit],hsgméret[név],,-1)</f>
        <v>apró</v>
      </c>
      <c r="AB147" s="12" t="str">
        <f>IFERROR(_xlfn.XLOOKUP(HsgLista[[#This Row],[Vármegye]],Régiók[Vármegye],Régiók[Régió]),"")</f>
        <v>Közép-Dunántúl</v>
      </c>
      <c r="AC147" s="12" t="str">
        <f>IFERROR(_xlfn.XLOOKUP(HsgLista[[#This Row],[Vármegye]],Régiók[Vármegye],Régiók[NUTS2]),"")</f>
        <v>HU21</v>
      </c>
      <c r="AD147" s="12" t="str" cm="1">
        <f t="array" ref="AD147">_xlfn.XLOOKUP(HsgLista[[#This Row],[Helység jogállása]],_xlfn.ANCHORARRAY($AG$12),$AH$12:$AH$18)</f>
        <v>1 község</v>
      </c>
      <c r="AE147" s="4">
        <f>HsgLista[[#This Row],[Lakó-népesség]]*HsgLista[[#This Row],[Lakó-népesség]]</f>
        <v>839056</v>
      </c>
      <c r="AF147" s="1"/>
      <c r="AG147" s="4"/>
      <c r="AJ147" s="8"/>
      <c r="AK147" s="4"/>
      <c r="AS147" s="8"/>
      <c r="AT147" s="4"/>
      <c r="BJ147" s="1"/>
    </row>
    <row r="148" spans="1:62" x14ac:dyDescent="0.3">
      <c r="A148" s="33" t="s">
        <v>510</v>
      </c>
      <c r="B148" s="31">
        <v>30410</v>
      </c>
      <c r="C148" s="1" t="s">
        <v>40</v>
      </c>
      <c r="D148" s="1" t="s">
        <v>80</v>
      </c>
      <c r="E148" s="1" t="s">
        <v>491</v>
      </c>
      <c r="F148" s="1" t="s">
        <v>492</v>
      </c>
      <c r="G148" s="1" t="s">
        <v>493</v>
      </c>
      <c r="H148" s="1">
        <v>5</v>
      </c>
      <c r="I148" s="1" t="s">
        <v>509</v>
      </c>
      <c r="J148" s="4">
        <v>1420</v>
      </c>
      <c r="K148" s="4">
        <v>439</v>
      </c>
      <c r="L148" s="4">
        <v>208</v>
      </c>
      <c r="R148" s="1">
        <v>1</v>
      </c>
      <c r="AA148" s="12" t="str">
        <f>_xlfn.XLOOKUP(HsgLista[[#This Row],[Lakó-népesség]],hsgméret[limit],hsgméret[név],,-1)</f>
        <v>mikro</v>
      </c>
      <c r="AB148" s="12" t="str">
        <f>IFERROR(_xlfn.XLOOKUP(HsgLista[[#This Row],[Vármegye]],Régiók[Vármegye],Régiók[Régió]),"")</f>
        <v>Közép-Dunántúl</v>
      </c>
      <c r="AC148" s="12" t="str">
        <f>IFERROR(_xlfn.XLOOKUP(HsgLista[[#This Row],[Vármegye]],Régiók[Vármegye],Régiók[NUTS2]),"")</f>
        <v>HU21</v>
      </c>
      <c r="AD148" s="12" t="str" cm="1">
        <f t="array" ref="AD148">_xlfn.XLOOKUP(HsgLista[[#This Row],[Helység jogállása]],_xlfn.ANCHORARRAY($AG$12),$AH$12:$AH$18)</f>
        <v>1 község</v>
      </c>
      <c r="AE148" s="4">
        <f>HsgLista[[#This Row],[Lakó-népesség]]*HsgLista[[#This Row],[Lakó-népesség]]</f>
        <v>192721</v>
      </c>
      <c r="AF148" s="1"/>
      <c r="AG148" s="4"/>
      <c r="AJ148" s="8"/>
      <c r="AK148" s="4"/>
      <c r="AS148" s="8"/>
      <c r="AT148" s="4"/>
      <c r="BJ148" s="1"/>
    </row>
    <row r="149" spans="1:62" x14ac:dyDescent="0.3">
      <c r="A149" s="33" t="s">
        <v>511</v>
      </c>
      <c r="B149" s="31">
        <v>22062</v>
      </c>
      <c r="C149" s="1" t="s">
        <v>40</v>
      </c>
      <c r="D149" s="1" t="s">
        <v>66</v>
      </c>
      <c r="E149" s="1" t="s">
        <v>499</v>
      </c>
      <c r="F149" s="1" t="s">
        <v>500</v>
      </c>
      <c r="G149" s="1" t="s">
        <v>501</v>
      </c>
      <c r="H149" s="1">
        <v>5</v>
      </c>
      <c r="I149" s="1" t="s">
        <v>512</v>
      </c>
      <c r="J149" s="4">
        <v>1002</v>
      </c>
      <c r="K149" s="4">
        <v>287</v>
      </c>
      <c r="L149" s="4">
        <v>129</v>
      </c>
      <c r="AA149" s="12" t="str">
        <f>_xlfn.XLOOKUP(HsgLista[[#This Row],[Lakó-népesség]],hsgméret[limit],hsgméret[név],,-1)</f>
        <v>mikro</v>
      </c>
      <c r="AB149" s="12" t="str">
        <f>IFERROR(_xlfn.XLOOKUP(HsgLista[[#This Row],[Vármegye]],Régiók[Vármegye],Régiók[Régió]),"")</f>
        <v>Nyugat-Dunántúl</v>
      </c>
      <c r="AC149" s="12" t="str">
        <f>IFERROR(_xlfn.XLOOKUP(HsgLista[[#This Row],[Vármegye]],Régiók[Vármegye],Régiók[NUTS2]),"")</f>
        <v>HU22</v>
      </c>
      <c r="AD149" s="12" t="str" cm="1">
        <f t="array" ref="AD149">_xlfn.XLOOKUP(HsgLista[[#This Row],[Helység jogállása]],_xlfn.ANCHORARRAY($AG$12),$AH$12:$AH$18)</f>
        <v>1 község</v>
      </c>
      <c r="AE149" s="4">
        <f>HsgLista[[#This Row],[Lakó-népesség]]*HsgLista[[#This Row],[Lakó-népesség]]</f>
        <v>82369</v>
      </c>
      <c r="AF149" s="1"/>
      <c r="AG149" s="4"/>
      <c r="AJ149" s="8"/>
      <c r="AK149" s="4"/>
      <c r="AS149" s="8"/>
      <c r="AT149" s="4"/>
      <c r="BJ149" s="1"/>
    </row>
    <row r="150" spans="1:62" x14ac:dyDescent="0.3">
      <c r="A150" s="33" t="s">
        <v>513</v>
      </c>
      <c r="B150" s="32">
        <v>6327</v>
      </c>
      <c r="C150" s="1" t="s">
        <v>40</v>
      </c>
      <c r="D150" s="1" t="s">
        <v>80</v>
      </c>
      <c r="E150" s="1" t="s">
        <v>117</v>
      </c>
      <c r="F150" s="1" t="s">
        <v>118</v>
      </c>
      <c r="G150" s="1" t="s">
        <v>119</v>
      </c>
      <c r="H150" s="1">
        <v>5</v>
      </c>
      <c r="I150" s="1" t="s">
        <v>514</v>
      </c>
      <c r="J150" s="4">
        <v>1104</v>
      </c>
      <c r="K150" s="4">
        <v>390</v>
      </c>
      <c r="L150" s="4">
        <v>160</v>
      </c>
      <c r="R150" s="1">
        <v>1</v>
      </c>
      <c r="AA150" s="12" t="str">
        <f>_xlfn.XLOOKUP(HsgLista[[#This Row],[Lakó-népesség]],hsgméret[limit],hsgméret[név],,-1)</f>
        <v>mikro</v>
      </c>
      <c r="AB150" s="12" t="str">
        <f>IFERROR(_xlfn.XLOOKUP(HsgLista[[#This Row],[Vármegye]],Régiók[Vármegye],Régiók[Régió]),"")</f>
        <v>Közép-Dunántúl</v>
      </c>
      <c r="AC150" s="12" t="str">
        <f>IFERROR(_xlfn.XLOOKUP(HsgLista[[#This Row],[Vármegye]],Régiók[Vármegye],Régiók[NUTS2]),"")</f>
        <v>HU21</v>
      </c>
      <c r="AD150" s="12" t="str" cm="1">
        <f t="array" ref="AD150">_xlfn.XLOOKUP(HsgLista[[#This Row],[Helység jogállása]],_xlfn.ANCHORARRAY($AG$12),$AH$12:$AH$18)</f>
        <v>1 község</v>
      </c>
      <c r="AE150" s="4">
        <f>HsgLista[[#This Row],[Lakó-népesség]]*HsgLista[[#This Row],[Lakó-népesség]]</f>
        <v>152100</v>
      </c>
      <c r="AF150" s="1"/>
      <c r="AG150" s="4"/>
      <c r="AJ150" s="8"/>
      <c r="AK150" s="4"/>
      <c r="AS150" s="8"/>
      <c r="AT150" s="4"/>
      <c r="BJ150" s="1"/>
    </row>
    <row r="151" spans="1:62" x14ac:dyDescent="0.3">
      <c r="A151" s="33" t="s">
        <v>515</v>
      </c>
      <c r="B151" s="31">
        <v>29902</v>
      </c>
      <c r="C151" s="1" t="s">
        <v>40</v>
      </c>
      <c r="D151" s="1" t="s">
        <v>80</v>
      </c>
      <c r="E151" s="1" t="s">
        <v>117</v>
      </c>
      <c r="F151" s="1" t="s">
        <v>118</v>
      </c>
      <c r="G151" s="1" t="s">
        <v>119</v>
      </c>
      <c r="H151" s="1">
        <v>5</v>
      </c>
      <c r="I151" s="1" t="s">
        <v>505</v>
      </c>
      <c r="J151" s="4">
        <v>857</v>
      </c>
      <c r="K151" s="4">
        <v>55</v>
      </c>
      <c r="L151" s="4">
        <v>56</v>
      </c>
      <c r="AA151" s="12" t="str">
        <f>_xlfn.XLOOKUP(HsgLista[[#This Row],[Lakó-népesség]],hsgméret[limit],hsgméret[név],,-1)</f>
        <v>mikro</v>
      </c>
      <c r="AB151" s="12" t="str">
        <f>IFERROR(_xlfn.XLOOKUP(HsgLista[[#This Row],[Vármegye]],Régiók[Vármegye],Régiók[Régió]),"")</f>
        <v>Közép-Dunántúl</v>
      </c>
      <c r="AC151" s="12" t="str">
        <f>IFERROR(_xlfn.XLOOKUP(HsgLista[[#This Row],[Vármegye]],Régiók[Vármegye],Régiók[NUTS2]),"")</f>
        <v>HU21</v>
      </c>
      <c r="AD151" s="12" t="str" cm="1">
        <f t="array" ref="AD151">_xlfn.XLOOKUP(HsgLista[[#This Row],[Helység jogállása]],_xlfn.ANCHORARRAY($AG$12),$AH$12:$AH$18)</f>
        <v>1 község</v>
      </c>
      <c r="AE151" s="4">
        <f>HsgLista[[#This Row],[Lakó-népesség]]*HsgLista[[#This Row],[Lakó-népesség]]</f>
        <v>3025</v>
      </c>
      <c r="AF151" s="1"/>
      <c r="AG151" s="4"/>
      <c r="AJ151" s="8"/>
      <c r="AK151" s="4"/>
      <c r="AS151" s="8"/>
      <c r="AT151" s="4"/>
      <c r="BJ151" s="1"/>
    </row>
    <row r="152" spans="1:62" x14ac:dyDescent="0.3">
      <c r="A152" s="33" t="s">
        <v>516</v>
      </c>
      <c r="B152" s="31">
        <v>25229</v>
      </c>
      <c r="C152" s="1" t="s">
        <v>40</v>
      </c>
      <c r="D152" s="1" t="s">
        <v>86</v>
      </c>
      <c r="E152" s="1" t="s">
        <v>106</v>
      </c>
      <c r="F152" s="1" t="s">
        <v>107</v>
      </c>
      <c r="G152" s="1" t="s">
        <v>108</v>
      </c>
      <c r="H152" s="1">
        <v>5</v>
      </c>
      <c r="I152" s="1" t="s">
        <v>167</v>
      </c>
      <c r="J152" s="4">
        <v>1412</v>
      </c>
      <c r="K152" s="4">
        <v>949</v>
      </c>
      <c r="L152" s="4">
        <v>390</v>
      </c>
      <c r="R152" s="1">
        <v>1</v>
      </c>
      <c r="AA152" s="12" t="str">
        <f>_xlfn.XLOOKUP(HsgLista[[#This Row],[Lakó-népesség]],hsgméret[limit],hsgméret[név],,-1)</f>
        <v>apró</v>
      </c>
      <c r="AB152" s="12" t="str">
        <f>IFERROR(_xlfn.XLOOKUP(HsgLista[[#This Row],[Vármegye]],Régiók[Vármegye],Régiók[Régió]),"")</f>
        <v>Közép-Dunántúl</v>
      </c>
      <c r="AC152" s="12" t="str">
        <f>IFERROR(_xlfn.XLOOKUP(HsgLista[[#This Row],[Vármegye]],Régiók[Vármegye],Régiók[NUTS2]),"")</f>
        <v>HU21</v>
      </c>
      <c r="AD152" s="12" t="str" cm="1">
        <f t="array" ref="AD152">_xlfn.XLOOKUP(HsgLista[[#This Row],[Helység jogállása]],_xlfn.ANCHORARRAY($AG$12),$AH$12:$AH$18)</f>
        <v>1 község</v>
      </c>
      <c r="AE152" s="4">
        <f>HsgLista[[#This Row],[Lakó-népesség]]*HsgLista[[#This Row],[Lakó-népesség]]</f>
        <v>900601</v>
      </c>
      <c r="AF152" s="1"/>
      <c r="AG152" s="4"/>
      <c r="AJ152" s="8"/>
      <c r="AK152" s="4"/>
      <c r="AS152" s="8"/>
      <c r="AT152" s="4"/>
      <c r="BJ152" s="1"/>
    </row>
    <row r="153" spans="1:62" x14ac:dyDescent="0.3">
      <c r="A153" s="33" t="s">
        <v>517</v>
      </c>
      <c r="B153" s="31">
        <v>23922</v>
      </c>
      <c r="C153" s="1" t="s">
        <v>40</v>
      </c>
      <c r="D153" s="1" t="s">
        <v>80</v>
      </c>
      <c r="E153" s="1" t="s">
        <v>117</v>
      </c>
      <c r="F153" s="1" t="s">
        <v>118</v>
      </c>
      <c r="G153" s="1" t="s">
        <v>119</v>
      </c>
      <c r="H153" s="1">
        <v>5</v>
      </c>
      <c r="I153" s="1" t="s">
        <v>518</v>
      </c>
      <c r="J153" s="4">
        <v>914</v>
      </c>
      <c r="K153" s="4">
        <v>215</v>
      </c>
      <c r="L153" s="4">
        <v>99</v>
      </c>
      <c r="R153" s="1">
        <v>1</v>
      </c>
      <c r="AA153" s="12" t="str">
        <f>_xlfn.XLOOKUP(HsgLista[[#This Row],[Lakó-népesség]],hsgméret[limit],hsgméret[név],,-1)</f>
        <v>mikro</v>
      </c>
      <c r="AB153" s="12" t="str">
        <f>IFERROR(_xlfn.XLOOKUP(HsgLista[[#This Row],[Vármegye]],Régiók[Vármegye],Régiók[Régió]),"")</f>
        <v>Közép-Dunántúl</v>
      </c>
      <c r="AC153" s="12" t="str">
        <f>IFERROR(_xlfn.XLOOKUP(HsgLista[[#This Row],[Vármegye]],Régiók[Vármegye],Régiók[NUTS2]),"")</f>
        <v>HU21</v>
      </c>
      <c r="AD153" s="12" t="str" cm="1">
        <f t="array" ref="AD153">_xlfn.XLOOKUP(HsgLista[[#This Row],[Helység jogállása]],_xlfn.ANCHORARRAY($AG$12),$AH$12:$AH$18)</f>
        <v>1 község</v>
      </c>
      <c r="AE153" s="4">
        <f>HsgLista[[#This Row],[Lakó-népesség]]*HsgLista[[#This Row],[Lakó-népesség]]</f>
        <v>46225</v>
      </c>
      <c r="AF153" s="1"/>
      <c r="AG153" s="4"/>
      <c r="AJ153" s="8"/>
      <c r="AK153" s="4"/>
      <c r="AS153" s="8"/>
      <c r="AT153" s="4"/>
      <c r="BJ153" s="1"/>
    </row>
    <row r="154" spans="1:62" x14ac:dyDescent="0.3">
      <c r="A154" s="33" t="s">
        <v>509</v>
      </c>
      <c r="B154" s="31">
        <v>22813</v>
      </c>
      <c r="C154" s="1" t="s">
        <v>40</v>
      </c>
      <c r="D154" s="1" t="s">
        <v>80</v>
      </c>
      <c r="E154" s="1" t="s">
        <v>491</v>
      </c>
      <c r="F154" s="1" t="s">
        <v>492</v>
      </c>
      <c r="G154" s="1" t="s">
        <v>493</v>
      </c>
      <c r="H154" s="1">
        <v>2</v>
      </c>
      <c r="I154" s="1" t="s">
        <v>38</v>
      </c>
      <c r="J154" s="4">
        <v>2790</v>
      </c>
      <c r="K154" s="4">
        <v>772</v>
      </c>
      <c r="L154" s="4">
        <v>384</v>
      </c>
      <c r="AA154" s="12" t="str">
        <f>_xlfn.XLOOKUP(HsgLista[[#This Row],[Lakó-népesség]],hsgméret[limit],hsgméret[név],,-1)</f>
        <v>apró</v>
      </c>
      <c r="AB154" s="12" t="str">
        <f>IFERROR(_xlfn.XLOOKUP(HsgLista[[#This Row],[Vármegye]],Régiók[Vármegye],Régiók[Régió]),"")</f>
        <v>Közép-Dunántúl</v>
      </c>
      <c r="AC154" s="12" t="str">
        <f>IFERROR(_xlfn.XLOOKUP(HsgLista[[#This Row],[Vármegye]],Régiók[Vármegye],Régiók[NUTS2]),"")</f>
        <v>HU21</v>
      </c>
      <c r="AD154" s="12" t="str" cm="1">
        <f t="array" ref="AD154">_xlfn.XLOOKUP(HsgLista[[#This Row],[Helység jogállása]],_xlfn.ANCHORARRAY($AG$12),$AH$12:$AH$18)</f>
        <v>1 község</v>
      </c>
      <c r="AE154" s="4">
        <f>HsgLista[[#This Row],[Lakó-népesség]]*HsgLista[[#This Row],[Lakó-népesség]]</f>
        <v>595984</v>
      </c>
      <c r="AF154" s="1"/>
      <c r="AG154" s="4"/>
      <c r="AJ154" s="8"/>
      <c r="AK154" s="4"/>
      <c r="AS154" s="8"/>
      <c r="AT154" s="4"/>
      <c r="BJ154" s="1"/>
    </row>
    <row r="155" spans="1:62" x14ac:dyDescent="0.3">
      <c r="A155" s="33" t="s">
        <v>502</v>
      </c>
      <c r="B155" s="32">
        <v>5944</v>
      </c>
      <c r="C155" s="1" t="s">
        <v>40</v>
      </c>
      <c r="D155" s="1" t="s">
        <v>66</v>
      </c>
      <c r="E155" s="1" t="s">
        <v>499</v>
      </c>
      <c r="F155" s="1" t="s">
        <v>500</v>
      </c>
      <c r="G155" s="1" t="s">
        <v>501</v>
      </c>
      <c r="H155" s="1">
        <v>2</v>
      </c>
      <c r="I155" s="1" t="s">
        <v>38</v>
      </c>
      <c r="J155" s="4">
        <v>3851</v>
      </c>
      <c r="K155" s="4">
        <v>1583</v>
      </c>
      <c r="L155" s="4">
        <v>775</v>
      </c>
      <c r="AA155" s="12" t="str">
        <f>_xlfn.XLOOKUP(HsgLista[[#This Row],[Lakó-népesség]],hsgméret[limit],hsgméret[név],,-1)</f>
        <v>apró</v>
      </c>
      <c r="AB155" s="12" t="str">
        <f>IFERROR(_xlfn.XLOOKUP(HsgLista[[#This Row],[Vármegye]],Régiók[Vármegye],Régiók[Régió]),"")</f>
        <v>Nyugat-Dunántúl</v>
      </c>
      <c r="AC155" s="12" t="str">
        <f>IFERROR(_xlfn.XLOOKUP(HsgLista[[#This Row],[Vármegye]],Régiók[Vármegye],Régiók[NUTS2]),"")</f>
        <v>HU22</v>
      </c>
      <c r="AD155" s="12" t="str" cm="1">
        <f t="array" ref="AD155">_xlfn.XLOOKUP(HsgLista[[#This Row],[Helység jogállása]],_xlfn.ANCHORARRAY($AG$12),$AH$12:$AH$18)</f>
        <v>1 község</v>
      </c>
      <c r="AE155" s="4">
        <f>HsgLista[[#This Row],[Lakó-népesség]]*HsgLista[[#This Row],[Lakó-népesség]]</f>
        <v>2505889</v>
      </c>
      <c r="AF155" s="1"/>
      <c r="AG155" s="4"/>
      <c r="AJ155" s="8"/>
      <c r="AK155" s="4"/>
      <c r="AS155" s="8"/>
      <c r="AT155" s="4"/>
      <c r="BJ155" s="1"/>
    </row>
    <row r="156" spans="1:62" x14ac:dyDescent="0.3">
      <c r="A156" s="33" t="s">
        <v>109</v>
      </c>
      <c r="B156" s="31">
        <v>22381</v>
      </c>
      <c r="C156" s="1" t="s">
        <v>40</v>
      </c>
      <c r="D156" s="1" t="s">
        <v>86</v>
      </c>
      <c r="E156" s="1" t="s">
        <v>106</v>
      </c>
      <c r="F156" s="1" t="s">
        <v>107</v>
      </c>
      <c r="G156" s="1" t="s">
        <v>108</v>
      </c>
      <c r="H156" s="1">
        <v>2</v>
      </c>
      <c r="I156" s="1" t="s">
        <v>38</v>
      </c>
      <c r="J156" s="4">
        <v>3652</v>
      </c>
      <c r="K156" s="4">
        <v>1292</v>
      </c>
      <c r="L156" s="4">
        <v>602</v>
      </c>
      <c r="AA156" s="12" t="str">
        <f>_xlfn.XLOOKUP(HsgLista[[#This Row],[Lakó-népesség]],hsgméret[limit],hsgméret[név],,-1)</f>
        <v>apró</v>
      </c>
      <c r="AB156" s="12" t="str">
        <f>IFERROR(_xlfn.XLOOKUP(HsgLista[[#This Row],[Vármegye]],Régiók[Vármegye],Régiók[Régió]),"")</f>
        <v>Közép-Dunántúl</v>
      </c>
      <c r="AC156" s="12" t="str">
        <f>IFERROR(_xlfn.XLOOKUP(HsgLista[[#This Row],[Vármegye]],Régiók[Vármegye],Régiók[NUTS2]),"")</f>
        <v>HU21</v>
      </c>
      <c r="AD156" s="12" t="str" cm="1">
        <f t="array" ref="AD156">_xlfn.XLOOKUP(HsgLista[[#This Row],[Helység jogállása]],_xlfn.ANCHORARRAY($AG$12),$AH$12:$AH$18)</f>
        <v>1 község</v>
      </c>
      <c r="AE156" s="4">
        <f>HsgLista[[#This Row],[Lakó-népesség]]*HsgLista[[#This Row],[Lakó-népesség]]</f>
        <v>1669264</v>
      </c>
      <c r="AF156" s="1"/>
      <c r="AG156" s="4"/>
      <c r="AJ156" s="8"/>
      <c r="AK156" s="4"/>
      <c r="AS156" s="8"/>
      <c r="AT156" s="4"/>
      <c r="BJ156" s="1"/>
    </row>
    <row r="157" spans="1:62" x14ac:dyDescent="0.3">
      <c r="A157" s="33" t="s">
        <v>519</v>
      </c>
      <c r="B157" s="31">
        <v>26417</v>
      </c>
      <c r="C157" s="1" t="s">
        <v>40</v>
      </c>
      <c r="D157" s="1" t="s">
        <v>80</v>
      </c>
      <c r="E157" s="1" t="s">
        <v>117</v>
      </c>
      <c r="F157" s="1" t="s">
        <v>118</v>
      </c>
      <c r="G157" s="1" t="s">
        <v>119</v>
      </c>
      <c r="H157" s="1">
        <v>5</v>
      </c>
      <c r="I157" s="1" t="s">
        <v>505</v>
      </c>
      <c r="J157" s="4">
        <v>3520</v>
      </c>
      <c r="K157" s="4">
        <v>255</v>
      </c>
      <c r="L157" s="4">
        <v>149</v>
      </c>
      <c r="R157" s="1">
        <v>1</v>
      </c>
      <c r="AA157" s="12" t="str">
        <f>_xlfn.XLOOKUP(HsgLista[[#This Row],[Lakó-népesség]],hsgméret[limit],hsgméret[név],,-1)</f>
        <v>mikro</v>
      </c>
      <c r="AB157" s="12" t="str">
        <f>IFERROR(_xlfn.XLOOKUP(HsgLista[[#This Row],[Vármegye]],Régiók[Vármegye],Régiók[Régió]),"")</f>
        <v>Közép-Dunántúl</v>
      </c>
      <c r="AC157" s="12" t="str">
        <f>IFERROR(_xlfn.XLOOKUP(HsgLista[[#This Row],[Vármegye]],Régiók[Vármegye],Régiók[NUTS2]),"")</f>
        <v>HU21</v>
      </c>
      <c r="AD157" s="12" t="str" cm="1">
        <f t="array" ref="AD157">_xlfn.XLOOKUP(HsgLista[[#This Row],[Helység jogállása]],_xlfn.ANCHORARRAY($AG$12),$AH$12:$AH$18)</f>
        <v>1 község</v>
      </c>
      <c r="AE157" s="4">
        <f>HsgLista[[#This Row],[Lakó-népesség]]*HsgLista[[#This Row],[Lakó-népesség]]</f>
        <v>65025</v>
      </c>
      <c r="AF157" s="1"/>
      <c r="AG157" s="4"/>
      <c r="AJ157" s="8"/>
      <c r="AK157" s="4"/>
      <c r="AS157" s="8"/>
      <c r="AT157" s="4"/>
      <c r="BJ157" s="1"/>
    </row>
    <row r="158" spans="1:62" x14ac:dyDescent="0.3">
      <c r="A158" s="33" t="s">
        <v>520</v>
      </c>
      <c r="B158" s="31">
        <v>24129</v>
      </c>
      <c r="C158" s="1" t="s">
        <v>40</v>
      </c>
      <c r="D158" s="1" t="s">
        <v>80</v>
      </c>
      <c r="E158" s="1" t="s">
        <v>117</v>
      </c>
      <c r="F158" s="1" t="s">
        <v>118</v>
      </c>
      <c r="G158" s="1" t="s">
        <v>119</v>
      </c>
      <c r="H158" s="1">
        <v>5</v>
      </c>
      <c r="I158" s="1" t="s">
        <v>521</v>
      </c>
      <c r="J158" s="4">
        <v>2049</v>
      </c>
      <c r="K158" s="4">
        <v>565</v>
      </c>
      <c r="L158" s="4">
        <v>287</v>
      </c>
      <c r="T158" s="1">
        <v>1</v>
      </c>
      <c r="AA158" s="12" t="str">
        <f>_xlfn.XLOOKUP(HsgLista[[#This Row],[Lakó-népesség]],hsgméret[limit],hsgméret[név],,-1)</f>
        <v>apró</v>
      </c>
      <c r="AB158" s="12" t="str">
        <f>IFERROR(_xlfn.XLOOKUP(HsgLista[[#This Row],[Vármegye]],Régiók[Vármegye],Régiók[Régió]),"")</f>
        <v>Közép-Dunántúl</v>
      </c>
      <c r="AC158" s="12" t="str">
        <f>IFERROR(_xlfn.XLOOKUP(HsgLista[[#This Row],[Vármegye]],Régiók[Vármegye],Régiók[NUTS2]),"")</f>
        <v>HU21</v>
      </c>
      <c r="AD158" s="12" t="str" cm="1">
        <f t="array" ref="AD158">_xlfn.XLOOKUP(HsgLista[[#This Row],[Helység jogállása]],_xlfn.ANCHORARRAY($AG$12),$AH$12:$AH$18)</f>
        <v>1 község</v>
      </c>
      <c r="AE158" s="4">
        <f>HsgLista[[#This Row],[Lakó-népesség]]*HsgLista[[#This Row],[Lakó-népesség]]</f>
        <v>319225</v>
      </c>
      <c r="AF158" s="1"/>
      <c r="AG158" s="4"/>
      <c r="AJ158" s="8"/>
      <c r="AK158" s="4"/>
      <c r="AS158" s="8"/>
      <c r="AT158" s="4"/>
      <c r="BJ158" s="1"/>
    </row>
    <row r="159" spans="1:62" x14ac:dyDescent="0.3">
      <c r="A159" s="33" t="s">
        <v>522</v>
      </c>
      <c r="B159" s="31">
        <v>29106</v>
      </c>
      <c r="C159" s="1" t="s">
        <v>40</v>
      </c>
      <c r="D159" s="1" t="s">
        <v>197</v>
      </c>
      <c r="E159" s="1" t="s">
        <v>523</v>
      </c>
      <c r="F159" s="1" t="s">
        <v>524</v>
      </c>
      <c r="G159" s="1" t="s">
        <v>525</v>
      </c>
      <c r="H159" s="1">
        <v>1</v>
      </c>
      <c r="I159" s="1" t="s">
        <v>32</v>
      </c>
      <c r="J159" s="4">
        <v>6192</v>
      </c>
      <c r="K159" s="4">
        <v>1893</v>
      </c>
      <c r="L159" s="4">
        <v>870</v>
      </c>
      <c r="T159" s="1">
        <v>1</v>
      </c>
      <c r="AA159" s="12" t="str">
        <f>_xlfn.XLOOKUP(HsgLista[[#This Row],[Lakó-népesség]],hsgméret[limit],hsgméret[név],,-1)</f>
        <v>apró</v>
      </c>
      <c r="AB159" s="12" t="str">
        <f>IFERROR(_xlfn.XLOOKUP(HsgLista[[#This Row],[Vármegye]],Régiók[Vármegye],Régiók[Régió]),"")</f>
        <v>Dél-Alföld</v>
      </c>
      <c r="AC159" s="12" t="str">
        <f>IFERROR(_xlfn.XLOOKUP(HsgLista[[#This Row],[Vármegye]],Régiók[Vármegye],Régiók[NUTS2]),"")</f>
        <v>HU33</v>
      </c>
      <c r="AD159" s="12" t="str" cm="1">
        <f t="array" ref="AD159">_xlfn.XLOOKUP(HsgLista[[#This Row],[Helység jogállása]],_xlfn.ANCHORARRAY($AG$12),$AH$12:$AH$18)</f>
        <v>1 község</v>
      </c>
      <c r="AE159" s="4">
        <f>HsgLista[[#This Row],[Lakó-népesség]]*HsgLista[[#This Row],[Lakó-népesség]]</f>
        <v>3583449</v>
      </c>
      <c r="AF159" s="1"/>
      <c r="AG159" s="4"/>
      <c r="AJ159" s="8"/>
      <c r="AK159" s="4"/>
      <c r="AS159" s="8"/>
      <c r="AT159" s="4"/>
      <c r="BJ159" s="1"/>
    </row>
    <row r="160" spans="1:62" x14ac:dyDescent="0.3">
      <c r="A160" s="33" t="s">
        <v>133</v>
      </c>
      <c r="B160" s="32">
        <v>3975</v>
      </c>
      <c r="C160" s="1" t="s">
        <v>40</v>
      </c>
      <c r="D160" s="1" t="s">
        <v>41</v>
      </c>
      <c r="E160" s="1" t="s">
        <v>130</v>
      </c>
      <c r="F160" s="1" t="s">
        <v>131</v>
      </c>
      <c r="G160" s="1" t="s">
        <v>132</v>
      </c>
      <c r="H160" s="1">
        <v>2</v>
      </c>
      <c r="I160" s="1" t="s">
        <v>38</v>
      </c>
      <c r="J160" s="4">
        <v>1382</v>
      </c>
      <c r="K160" s="4">
        <v>781</v>
      </c>
      <c r="L160" s="4">
        <v>282</v>
      </c>
      <c r="T160" s="1">
        <v>1</v>
      </c>
      <c r="AA160" s="12" t="str">
        <f>_xlfn.XLOOKUP(HsgLista[[#This Row],[Lakó-népesség]],hsgméret[limit],hsgméret[név],,-1)</f>
        <v>apró</v>
      </c>
      <c r="AB160" s="12" t="str">
        <f>IFERROR(_xlfn.XLOOKUP(HsgLista[[#This Row],[Vármegye]],Régiók[Vármegye],Régiók[Régió]),"")</f>
        <v>Dél-Dunántúl</v>
      </c>
      <c r="AC160" s="12" t="str">
        <f>IFERROR(_xlfn.XLOOKUP(HsgLista[[#This Row],[Vármegye]],Régiók[Vármegye],Régiók[NUTS2]),"")</f>
        <v>HU23</v>
      </c>
      <c r="AD160" s="12" t="str" cm="1">
        <f t="array" ref="AD160">_xlfn.XLOOKUP(HsgLista[[#This Row],[Helység jogállása]],_xlfn.ANCHORARRAY($AG$12),$AH$12:$AH$18)</f>
        <v>1 község</v>
      </c>
      <c r="AE160" s="4">
        <f>HsgLista[[#This Row],[Lakó-népesség]]*HsgLista[[#This Row],[Lakó-népesség]]</f>
        <v>609961</v>
      </c>
      <c r="AF160" s="1"/>
      <c r="AG160" s="4"/>
      <c r="AJ160" s="8"/>
      <c r="AK160" s="4"/>
      <c r="AS160" s="8"/>
      <c r="AT160" s="4"/>
      <c r="BJ160" s="1"/>
    </row>
    <row r="161" spans="1:62" x14ac:dyDescent="0.3">
      <c r="A161" s="33" t="s">
        <v>526</v>
      </c>
      <c r="B161" s="31">
        <v>18184</v>
      </c>
      <c r="C161" s="1" t="s">
        <v>40</v>
      </c>
      <c r="D161" s="1" t="s">
        <v>52</v>
      </c>
      <c r="E161" s="1" t="s">
        <v>244</v>
      </c>
      <c r="F161" s="1" t="s">
        <v>245</v>
      </c>
      <c r="G161" s="1" t="s">
        <v>246</v>
      </c>
      <c r="H161" s="1">
        <v>5</v>
      </c>
      <c r="I161" s="1" t="s">
        <v>247</v>
      </c>
      <c r="J161" s="4">
        <v>1879</v>
      </c>
      <c r="K161" s="4">
        <v>790</v>
      </c>
      <c r="L161" s="4">
        <v>267</v>
      </c>
      <c r="T161" s="1">
        <v>1</v>
      </c>
      <c r="AA161" s="12" t="str">
        <f>_xlfn.XLOOKUP(HsgLista[[#This Row],[Lakó-népesség]],hsgméret[limit],hsgméret[név],,-1)</f>
        <v>apró</v>
      </c>
      <c r="AB161" s="12" t="str">
        <f>IFERROR(_xlfn.XLOOKUP(HsgLista[[#This Row],[Vármegye]],Régiók[Vármegye],Régiók[Régió]),"")</f>
        <v>Észak-Magyarország</v>
      </c>
      <c r="AC161" s="12" t="str">
        <f>IFERROR(_xlfn.XLOOKUP(HsgLista[[#This Row],[Vármegye]],Régiók[Vármegye],Régiók[NUTS2]),"")</f>
        <v>HU31</v>
      </c>
      <c r="AD161" s="12" t="str" cm="1">
        <f t="array" ref="AD161">_xlfn.XLOOKUP(HsgLista[[#This Row],[Helység jogállása]],_xlfn.ANCHORARRAY($AG$12),$AH$12:$AH$18)</f>
        <v>1 község</v>
      </c>
      <c r="AE161" s="4">
        <f>HsgLista[[#This Row],[Lakó-népesség]]*HsgLista[[#This Row],[Lakó-népesség]]</f>
        <v>624100</v>
      </c>
      <c r="AF161" s="1"/>
      <c r="AG161" s="4"/>
      <c r="AJ161" s="8"/>
      <c r="AK161" s="4"/>
      <c r="AS161" s="8"/>
      <c r="AT161" s="4"/>
      <c r="BJ161" s="1"/>
    </row>
    <row r="162" spans="1:62" x14ac:dyDescent="0.3">
      <c r="A162" s="33" t="s">
        <v>527</v>
      </c>
      <c r="B162" s="32">
        <v>2325</v>
      </c>
      <c r="C162" s="1" t="s">
        <v>27</v>
      </c>
      <c r="D162" s="1" t="s">
        <v>159</v>
      </c>
      <c r="E162" s="1" t="s">
        <v>528</v>
      </c>
      <c r="F162" s="1" t="s">
        <v>529</v>
      </c>
      <c r="G162" s="1" t="s">
        <v>527</v>
      </c>
      <c r="H162" s="1">
        <v>2</v>
      </c>
      <c r="I162" s="1" t="s">
        <v>38</v>
      </c>
      <c r="J162" s="4">
        <v>3524</v>
      </c>
      <c r="K162" s="4">
        <v>3554</v>
      </c>
      <c r="L162" s="4">
        <v>1127</v>
      </c>
      <c r="T162" s="1">
        <v>1</v>
      </c>
      <c r="AA162" s="12" t="str">
        <f>_xlfn.XLOOKUP(HsgLista[[#This Row],[Lakó-népesség]],hsgméret[limit],hsgméret[név],,-1)</f>
        <v>kicsi</v>
      </c>
      <c r="AB162" s="12" t="str">
        <f>IFERROR(_xlfn.XLOOKUP(HsgLista[[#This Row],[Vármegye]],Régiók[Vármegye],Régiók[Régió]),"")</f>
        <v>Észak-Alföld</v>
      </c>
      <c r="AC162" s="12" t="str">
        <f>IFERROR(_xlfn.XLOOKUP(HsgLista[[#This Row],[Vármegye]],Régiók[Vármegye],Régiók[NUTS2]),"")</f>
        <v>HU32</v>
      </c>
      <c r="AD162" s="12" t="str" cm="1">
        <f t="array" ref="AD162">_xlfn.XLOOKUP(HsgLista[[#This Row],[Helység jogállása]],_xlfn.ANCHORARRAY($AG$12),$AH$12:$AH$18)</f>
        <v>2 város</v>
      </c>
      <c r="AE162" s="4">
        <f>HsgLista[[#This Row],[Lakó-népesség]]*HsgLista[[#This Row],[Lakó-népesség]]</f>
        <v>12630916</v>
      </c>
      <c r="AF162" s="1"/>
      <c r="AG162" s="4"/>
      <c r="AJ162" s="8"/>
      <c r="AK162" s="4"/>
      <c r="AS162" s="8"/>
      <c r="AT162" s="4"/>
      <c r="BJ162" s="1"/>
    </row>
    <row r="163" spans="1:62" x14ac:dyDescent="0.3">
      <c r="A163" s="33" t="s">
        <v>530</v>
      </c>
      <c r="B163" s="31">
        <v>15097</v>
      </c>
      <c r="C163" s="1" t="s">
        <v>40</v>
      </c>
      <c r="D163" s="1" t="s">
        <v>202</v>
      </c>
      <c r="E163" s="1" t="s">
        <v>203</v>
      </c>
      <c r="F163" s="1" t="s">
        <v>204</v>
      </c>
      <c r="G163" s="1" t="s">
        <v>205</v>
      </c>
      <c r="H163" s="1">
        <v>5</v>
      </c>
      <c r="I163" s="1" t="s">
        <v>531</v>
      </c>
      <c r="J163" s="4">
        <v>971</v>
      </c>
      <c r="K163" s="4">
        <v>330</v>
      </c>
      <c r="L163" s="4">
        <v>142</v>
      </c>
      <c r="AA163" s="12" t="str">
        <f>_xlfn.XLOOKUP(HsgLista[[#This Row],[Lakó-népesség]],hsgméret[limit],hsgméret[név],,-1)</f>
        <v>mikro</v>
      </c>
      <c r="AB163" s="12" t="str">
        <f>IFERROR(_xlfn.XLOOKUP(HsgLista[[#This Row],[Vármegye]],Régiók[Vármegye],Régiók[Régió]),"")</f>
        <v>Nyugat-Dunántúl</v>
      </c>
      <c r="AC163" s="12" t="str">
        <f>IFERROR(_xlfn.XLOOKUP(HsgLista[[#This Row],[Vármegye]],Régiók[Vármegye],Régiók[NUTS2]),"")</f>
        <v>HU22</v>
      </c>
      <c r="AD163" s="12" t="str" cm="1">
        <f t="array" ref="AD163">_xlfn.XLOOKUP(HsgLista[[#This Row],[Helység jogállása]],_xlfn.ANCHORARRAY($AG$12),$AH$12:$AH$18)</f>
        <v>1 község</v>
      </c>
      <c r="AE163" s="4">
        <f>HsgLista[[#This Row],[Lakó-népesség]]*HsgLista[[#This Row],[Lakó-népesség]]</f>
        <v>108900</v>
      </c>
      <c r="AF163" s="1"/>
      <c r="AG163" s="4"/>
      <c r="AJ163" s="8"/>
      <c r="AK163" s="4"/>
      <c r="AS163" s="8"/>
      <c r="AT163" s="4"/>
      <c r="BJ163" s="1"/>
    </row>
    <row r="164" spans="1:62" x14ac:dyDescent="0.3">
      <c r="A164" s="33" t="s">
        <v>532</v>
      </c>
      <c r="B164" s="31">
        <v>22521</v>
      </c>
      <c r="C164" s="1" t="s">
        <v>40</v>
      </c>
      <c r="D164" s="1" t="s">
        <v>52</v>
      </c>
      <c r="E164" s="1" t="s">
        <v>71</v>
      </c>
      <c r="F164" s="1" t="s">
        <v>72</v>
      </c>
      <c r="G164" s="1" t="s">
        <v>73</v>
      </c>
      <c r="H164" s="1">
        <v>5</v>
      </c>
      <c r="I164" s="1" t="s">
        <v>533</v>
      </c>
      <c r="J164" s="4">
        <v>903</v>
      </c>
      <c r="K164" s="4">
        <v>508</v>
      </c>
      <c r="L164" s="4">
        <v>143</v>
      </c>
      <c r="T164" s="1">
        <v>1</v>
      </c>
      <c r="AA164" s="12" t="str">
        <f>_xlfn.XLOOKUP(HsgLista[[#This Row],[Lakó-népesség]],hsgméret[limit],hsgméret[név],,-1)</f>
        <v>apró</v>
      </c>
      <c r="AB164" s="12" t="str">
        <f>IFERROR(_xlfn.XLOOKUP(HsgLista[[#This Row],[Vármegye]],Régiók[Vármegye],Régiók[Régió]),"")</f>
        <v>Észak-Magyarország</v>
      </c>
      <c r="AC164" s="12" t="str">
        <f>IFERROR(_xlfn.XLOOKUP(HsgLista[[#This Row],[Vármegye]],Régiók[Vármegye],Régiók[NUTS2]),"")</f>
        <v>HU31</v>
      </c>
      <c r="AD164" s="12" t="str" cm="1">
        <f t="array" ref="AD164">_xlfn.XLOOKUP(HsgLista[[#This Row],[Helység jogállása]],_xlfn.ANCHORARRAY($AG$12),$AH$12:$AH$18)</f>
        <v>1 község</v>
      </c>
      <c r="AE164" s="4">
        <f>HsgLista[[#This Row],[Lakó-népesség]]*HsgLista[[#This Row],[Lakó-népesség]]</f>
        <v>258064</v>
      </c>
      <c r="AF164" s="1"/>
      <c r="AG164" s="4"/>
      <c r="AJ164" s="8"/>
      <c r="AK164" s="4"/>
      <c r="AS164" s="8"/>
      <c r="AT164" s="4"/>
      <c r="BJ164" s="1"/>
    </row>
    <row r="165" spans="1:62" x14ac:dyDescent="0.3">
      <c r="A165" s="33" t="s">
        <v>534</v>
      </c>
      <c r="B165" s="31">
        <v>13657</v>
      </c>
      <c r="C165" s="1" t="s">
        <v>27</v>
      </c>
      <c r="D165" s="1" t="s">
        <v>272</v>
      </c>
      <c r="E165" s="1" t="s">
        <v>535</v>
      </c>
      <c r="F165" s="1" t="s">
        <v>536</v>
      </c>
      <c r="G165" s="1" t="s">
        <v>534</v>
      </c>
      <c r="H165" s="1">
        <v>2</v>
      </c>
      <c r="I165" s="1" t="s">
        <v>38</v>
      </c>
      <c r="J165" s="4">
        <v>2333</v>
      </c>
      <c r="K165" s="4">
        <v>13917</v>
      </c>
      <c r="L165" s="4">
        <v>6747</v>
      </c>
      <c r="T165" s="1">
        <v>1</v>
      </c>
      <c r="AA165" s="12" t="str">
        <f>_xlfn.XLOOKUP(HsgLista[[#This Row],[Lakó-népesség]],hsgméret[limit],hsgméret[név],,-1)</f>
        <v>közép</v>
      </c>
      <c r="AB165" s="12" t="str">
        <f>IFERROR(_xlfn.XLOOKUP(HsgLista[[#This Row],[Vármegye]],Régiók[Vármegye],Régiók[Régió]),"")</f>
        <v>Észak-Magyarország</v>
      </c>
      <c r="AC165" s="12" t="str">
        <f>IFERROR(_xlfn.XLOOKUP(HsgLista[[#This Row],[Vármegye]],Régiók[Vármegye],Régiók[NUTS2]),"")</f>
        <v>HU31</v>
      </c>
      <c r="AD165" s="12" t="str" cm="1">
        <f t="array" ref="AD165">_xlfn.XLOOKUP(HsgLista[[#This Row],[Helység jogállása]],_xlfn.ANCHORARRAY($AG$12),$AH$12:$AH$18)</f>
        <v>2 város</v>
      </c>
      <c r="AE165" s="4">
        <f>HsgLista[[#This Row],[Lakó-népesség]]*HsgLista[[#This Row],[Lakó-népesség]]</f>
        <v>193682889</v>
      </c>
      <c r="AF165" s="1"/>
      <c r="AG165" s="4"/>
      <c r="AJ165" s="8"/>
      <c r="AK165" s="4"/>
      <c r="AS165" s="8"/>
      <c r="AT165" s="4"/>
      <c r="BJ165" s="1"/>
    </row>
    <row r="166" spans="1:62" x14ac:dyDescent="0.3">
      <c r="A166" s="33" t="s">
        <v>537</v>
      </c>
      <c r="B166" s="31">
        <v>23676</v>
      </c>
      <c r="C166" s="1" t="s">
        <v>40</v>
      </c>
      <c r="D166" s="1" t="s">
        <v>197</v>
      </c>
      <c r="E166" s="1" t="s">
        <v>523</v>
      </c>
      <c r="F166" s="1" t="s">
        <v>524</v>
      </c>
      <c r="G166" s="1" t="s">
        <v>525</v>
      </c>
      <c r="H166" s="1">
        <v>1</v>
      </c>
      <c r="I166" s="1" t="s">
        <v>32</v>
      </c>
      <c r="J166" s="4">
        <v>11000</v>
      </c>
      <c r="K166" s="4">
        <v>3233</v>
      </c>
      <c r="L166" s="4">
        <v>1817</v>
      </c>
      <c r="AA166" s="12" t="str">
        <f>_xlfn.XLOOKUP(HsgLista[[#This Row],[Lakó-népesség]],hsgméret[limit],hsgméret[név],,-1)</f>
        <v>kicsi</v>
      </c>
      <c r="AB166" s="12" t="str">
        <f>IFERROR(_xlfn.XLOOKUP(HsgLista[[#This Row],[Vármegye]],Régiók[Vármegye],Régiók[Régió]),"")</f>
        <v>Dél-Alföld</v>
      </c>
      <c r="AC166" s="12" t="str">
        <f>IFERROR(_xlfn.XLOOKUP(HsgLista[[#This Row],[Vármegye]],Régiók[Vármegye],Régiók[NUTS2]),"")</f>
        <v>HU33</v>
      </c>
      <c r="AD166" s="12" t="str" cm="1">
        <f t="array" ref="AD166">_xlfn.XLOOKUP(HsgLista[[#This Row],[Helység jogállása]],_xlfn.ANCHORARRAY($AG$12),$AH$12:$AH$18)</f>
        <v>1 község</v>
      </c>
      <c r="AE166" s="4">
        <f>HsgLista[[#This Row],[Lakó-népesség]]*HsgLista[[#This Row],[Lakó-népesség]]</f>
        <v>10452289</v>
      </c>
      <c r="AF166" s="1"/>
      <c r="AG166" s="4"/>
      <c r="AJ166" s="8"/>
      <c r="AK166" s="4"/>
      <c r="AS166" s="8"/>
      <c r="AT166" s="4"/>
      <c r="BJ166" s="1"/>
    </row>
    <row r="167" spans="1:62" x14ac:dyDescent="0.3">
      <c r="A167" s="33" t="s">
        <v>538</v>
      </c>
      <c r="B167" s="31">
        <v>11527</v>
      </c>
      <c r="C167" s="1" t="s">
        <v>40</v>
      </c>
      <c r="D167" s="1" t="s">
        <v>47</v>
      </c>
      <c r="E167" s="1" t="s">
        <v>539</v>
      </c>
      <c r="F167" s="1" t="s">
        <v>540</v>
      </c>
      <c r="G167" s="1" t="s">
        <v>541</v>
      </c>
      <c r="H167" s="1">
        <v>2</v>
      </c>
      <c r="I167" s="1" t="s">
        <v>38</v>
      </c>
      <c r="J167" s="4">
        <v>1320</v>
      </c>
      <c r="K167" s="4">
        <v>922</v>
      </c>
      <c r="L167" s="4">
        <v>439</v>
      </c>
      <c r="T167" s="1">
        <v>1</v>
      </c>
      <c r="AA167" s="12" t="str">
        <f>_xlfn.XLOOKUP(HsgLista[[#This Row],[Lakó-népesség]],hsgméret[limit],hsgméret[név],,-1)</f>
        <v>apró</v>
      </c>
      <c r="AB167" s="12" t="str">
        <f>IFERROR(_xlfn.XLOOKUP(HsgLista[[#This Row],[Vármegye]],Régiók[Vármegye],Régiók[Régió]),"")</f>
        <v>Észak-Magyarország</v>
      </c>
      <c r="AC167" s="12" t="str">
        <f>IFERROR(_xlfn.XLOOKUP(HsgLista[[#This Row],[Vármegye]],Régiók[Vármegye],Régiók[NUTS2]),"")</f>
        <v>HU31</v>
      </c>
      <c r="AD167" s="12" t="str" cm="1">
        <f t="array" ref="AD167">_xlfn.XLOOKUP(HsgLista[[#This Row],[Helység jogállása]],_xlfn.ANCHORARRAY($AG$12),$AH$12:$AH$18)</f>
        <v>1 község</v>
      </c>
      <c r="AE167" s="4">
        <f>HsgLista[[#This Row],[Lakó-népesség]]*HsgLista[[#This Row],[Lakó-népesség]]</f>
        <v>850084</v>
      </c>
      <c r="AF167" s="1"/>
      <c r="AG167" s="4"/>
      <c r="AJ167" s="8"/>
      <c r="AK167" s="4"/>
      <c r="AS167" s="8"/>
      <c r="AT167" s="4"/>
      <c r="BJ167" s="1"/>
    </row>
    <row r="168" spans="1:62" x14ac:dyDescent="0.3">
      <c r="A168" s="33" t="s">
        <v>542</v>
      </c>
      <c r="B168" s="31">
        <v>25308</v>
      </c>
      <c r="C168" s="1" t="s">
        <v>40</v>
      </c>
      <c r="D168" s="1" t="s">
        <v>80</v>
      </c>
      <c r="E168" s="1" t="s">
        <v>264</v>
      </c>
      <c r="F168" s="1" t="s">
        <v>265</v>
      </c>
      <c r="G168" s="1" t="s">
        <v>266</v>
      </c>
      <c r="H168" s="1">
        <v>5</v>
      </c>
      <c r="I168" s="1" t="s">
        <v>412</v>
      </c>
      <c r="J168" s="4">
        <v>3620</v>
      </c>
      <c r="K168" s="4">
        <v>686</v>
      </c>
      <c r="L168" s="4">
        <v>549</v>
      </c>
      <c r="AA168" s="12" t="str">
        <f>_xlfn.XLOOKUP(HsgLista[[#This Row],[Lakó-népesség]],hsgméret[limit],hsgméret[név],,-1)</f>
        <v>apró</v>
      </c>
      <c r="AB168" s="12" t="str">
        <f>IFERROR(_xlfn.XLOOKUP(HsgLista[[#This Row],[Vármegye]],Régiók[Vármegye],Régiók[Régió]),"")</f>
        <v>Közép-Dunántúl</v>
      </c>
      <c r="AC168" s="12" t="str">
        <f>IFERROR(_xlfn.XLOOKUP(HsgLista[[#This Row],[Vármegye]],Régiók[Vármegye],Régiók[NUTS2]),"")</f>
        <v>HU21</v>
      </c>
      <c r="AD168" s="12" t="str" cm="1">
        <f t="array" ref="AD168">_xlfn.XLOOKUP(HsgLista[[#This Row],[Helység jogállása]],_xlfn.ANCHORARRAY($AG$12),$AH$12:$AH$18)</f>
        <v>1 község</v>
      </c>
      <c r="AE168" s="4">
        <f>HsgLista[[#This Row],[Lakó-népesség]]*HsgLista[[#This Row],[Lakó-népesség]]</f>
        <v>470596</v>
      </c>
      <c r="AF168" s="1"/>
      <c r="AG168" s="4"/>
      <c r="AJ168" s="8"/>
      <c r="AK168" s="4"/>
      <c r="AS168" s="8"/>
      <c r="AT168" s="4"/>
      <c r="BJ168" s="1"/>
    </row>
    <row r="169" spans="1:62" x14ac:dyDescent="0.3">
      <c r="A169" s="33" t="s">
        <v>543</v>
      </c>
      <c r="B169" s="31">
        <v>34421</v>
      </c>
      <c r="C169" s="1" t="s">
        <v>40</v>
      </c>
      <c r="D169" s="1" t="s">
        <v>80</v>
      </c>
      <c r="E169" s="1" t="s">
        <v>544</v>
      </c>
      <c r="F169" s="1" t="s">
        <v>545</v>
      </c>
      <c r="G169" s="1" t="s">
        <v>545</v>
      </c>
      <c r="H169" s="1">
        <v>5</v>
      </c>
      <c r="I169" s="1" t="s">
        <v>546</v>
      </c>
      <c r="J169" s="4">
        <v>2139</v>
      </c>
      <c r="K169" s="4">
        <v>1128</v>
      </c>
      <c r="L169" s="4">
        <v>569</v>
      </c>
      <c r="M169" s="1" t="s">
        <v>547</v>
      </c>
      <c r="AA169" s="12" t="str">
        <f>_xlfn.XLOOKUP(HsgLista[[#This Row],[Lakó-népesség]],hsgméret[limit],hsgméret[név],,-1)</f>
        <v>apró</v>
      </c>
      <c r="AB169" s="12" t="str">
        <f>IFERROR(_xlfn.XLOOKUP(HsgLista[[#This Row],[Vármegye]],Régiók[Vármegye],Régiók[Régió]),"")</f>
        <v>Közép-Dunántúl</v>
      </c>
      <c r="AC169" s="12" t="str">
        <f>IFERROR(_xlfn.XLOOKUP(HsgLista[[#This Row],[Vármegye]],Régiók[Vármegye],Régiók[NUTS2]),"")</f>
        <v>HU21</v>
      </c>
      <c r="AD169" s="12" t="str" cm="1">
        <f t="array" ref="AD169">_xlfn.XLOOKUP(HsgLista[[#This Row],[Helység jogállása]],_xlfn.ANCHORARRAY($AG$12),$AH$12:$AH$18)</f>
        <v>1 község</v>
      </c>
      <c r="AE169" s="4">
        <f>HsgLista[[#This Row],[Lakó-népesség]]*HsgLista[[#This Row],[Lakó-népesség]]</f>
        <v>1272384</v>
      </c>
      <c r="AF169" s="1"/>
      <c r="AG169" s="4"/>
      <c r="AJ169" s="8"/>
      <c r="AK169" s="4"/>
      <c r="AS169" s="8"/>
      <c r="AT169" s="4"/>
      <c r="BJ169" s="1"/>
    </row>
    <row r="170" spans="1:62" x14ac:dyDescent="0.3">
      <c r="A170" s="33" t="s">
        <v>545</v>
      </c>
      <c r="B170" s="32">
        <v>5838</v>
      </c>
      <c r="C170" s="1" t="s">
        <v>27</v>
      </c>
      <c r="D170" s="1" t="s">
        <v>80</v>
      </c>
      <c r="E170" s="1" t="s">
        <v>548</v>
      </c>
      <c r="F170" s="1" t="s">
        <v>545</v>
      </c>
      <c r="G170" s="1" t="s">
        <v>545</v>
      </c>
      <c r="H170" s="1">
        <v>2</v>
      </c>
      <c r="I170" s="1" t="s">
        <v>38</v>
      </c>
      <c r="J170" s="4">
        <v>4988</v>
      </c>
      <c r="K170" s="4">
        <v>10000</v>
      </c>
      <c r="L170" s="4">
        <v>5068</v>
      </c>
      <c r="AA170" s="12" t="str">
        <f>_xlfn.XLOOKUP(HsgLista[[#This Row],[Lakó-népesség]],hsgméret[limit],hsgméret[név],,-1)</f>
        <v>közép</v>
      </c>
      <c r="AB170" s="12" t="str">
        <f>IFERROR(_xlfn.XLOOKUP(HsgLista[[#This Row],[Vármegye]],Régiók[Vármegye],Régiók[Régió]),"")</f>
        <v>Közép-Dunántúl</v>
      </c>
      <c r="AC170" s="12" t="str">
        <f>IFERROR(_xlfn.XLOOKUP(HsgLista[[#This Row],[Vármegye]],Régiók[Vármegye],Régiók[NUTS2]),"")</f>
        <v>HU21</v>
      </c>
      <c r="AD170" s="12" t="str" cm="1">
        <f t="array" ref="AD170">_xlfn.XLOOKUP(HsgLista[[#This Row],[Helység jogállása]],_xlfn.ANCHORARRAY($AG$12),$AH$12:$AH$18)</f>
        <v>2 város</v>
      </c>
      <c r="AE170" s="4">
        <f>HsgLista[[#This Row],[Lakó-népesség]]*HsgLista[[#This Row],[Lakó-népesség]]</f>
        <v>100000000</v>
      </c>
      <c r="AF170" s="1"/>
      <c r="AG170" s="4"/>
      <c r="AJ170" s="8"/>
      <c r="AK170" s="4"/>
      <c r="AS170" s="8"/>
      <c r="AT170" s="4"/>
      <c r="BJ170" s="1"/>
    </row>
    <row r="171" spans="1:62" x14ac:dyDescent="0.3">
      <c r="A171" s="33" t="s">
        <v>549</v>
      </c>
      <c r="B171" s="31">
        <v>27377</v>
      </c>
      <c r="C171" s="1" t="s">
        <v>40</v>
      </c>
      <c r="D171" s="1" t="s">
        <v>112</v>
      </c>
      <c r="E171" s="1" t="s">
        <v>550</v>
      </c>
      <c r="F171" s="1" t="s">
        <v>551</v>
      </c>
      <c r="G171" s="1" t="s">
        <v>551</v>
      </c>
      <c r="H171" s="1">
        <v>5</v>
      </c>
      <c r="I171" s="1" t="s">
        <v>552</v>
      </c>
      <c r="J171" s="4">
        <v>2609</v>
      </c>
      <c r="K171" s="4">
        <v>1187</v>
      </c>
      <c r="L171" s="4">
        <v>890</v>
      </c>
      <c r="AA171" s="12" t="str">
        <f>_xlfn.XLOOKUP(HsgLista[[#This Row],[Lakó-népesség]],hsgméret[limit],hsgméret[név],,-1)</f>
        <v>apró</v>
      </c>
      <c r="AB171" s="12" t="str">
        <f>IFERROR(_xlfn.XLOOKUP(HsgLista[[#This Row],[Vármegye]],Régiók[Vármegye],Régiók[Régió]),"")</f>
        <v>Dél-Dunántúl</v>
      </c>
      <c r="AC171" s="12" t="str">
        <f>IFERROR(_xlfn.XLOOKUP(HsgLista[[#This Row],[Vármegye]],Régiók[Vármegye],Régiók[NUTS2]),"")</f>
        <v>HU23</v>
      </c>
      <c r="AD171" s="12" t="str" cm="1">
        <f t="array" ref="AD171">_xlfn.XLOOKUP(HsgLista[[#This Row],[Helység jogállása]],_xlfn.ANCHORARRAY($AG$12),$AH$12:$AH$18)</f>
        <v>1 község</v>
      </c>
      <c r="AE171" s="4">
        <f>HsgLista[[#This Row],[Lakó-népesség]]*HsgLista[[#This Row],[Lakó-népesség]]</f>
        <v>1408969</v>
      </c>
      <c r="AF171" s="1"/>
      <c r="AG171" s="4"/>
      <c r="AJ171" s="8"/>
      <c r="AK171" s="4"/>
      <c r="AS171" s="8"/>
      <c r="AT171" s="4"/>
      <c r="BJ171" s="1"/>
    </row>
    <row r="172" spans="1:62" x14ac:dyDescent="0.3">
      <c r="A172" s="33" t="s">
        <v>553</v>
      </c>
      <c r="B172" s="31">
        <v>33853</v>
      </c>
      <c r="C172" s="1" t="s">
        <v>27</v>
      </c>
      <c r="D172" s="1" t="s">
        <v>112</v>
      </c>
      <c r="E172" s="1" t="s">
        <v>554</v>
      </c>
      <c r="F172" s="1" t="s">
        <v>555</v>
      </c>
      <c r="G172" s="1" t="s">
        <v>556</v>
      </c>
      <c r="H172" s="1">
        <v>2</v>
      </c>
      <c r="I172" s="1" t="s">
        <v>38</v>
      </c>
      <c r="J172" s="4">
        <v>3204</v>
      </c>
      <c r="K172" s="4">
        <v>5390</v>
      </c>
      <c r="L172" s="4">
        <v>3036</v>
      </c>
      <c r="AA172" s="12" t="str">
        <f>_xlfn.XLOOKUP(HsgLista[[#This Row],[Lakó-népesség]],hsgméret[limit],hsgméret[név],,-1)</f>
        <v>kicsi</v>
      </c>
      <c r="AB172" s="12" t="str">
        <f>IFERROR(_xlfn.XLOOKUP(HsgLista[[#This Row],[Vármegye]],Régiók[Vármegye],Régiók[Régió]),"")</f>
        <v>Dél-Dunántúl</v>
      </c>
      <c r="AC172" s="12" t="str">
        <f>IFERROR(_xlfn.XLOOKUP(HsgLista[[#This Row],[Vármegye]],Régiók[Vármegye],Régiók[NUTS2]),"")</f>
        <v>HU23</v>
      </c>
      <c r="AD172" s="12" t="str" cm="1">
        <f t="array" ref="AD172">_xlfn.XLOOKUP(HsgLista[[#This Row],[Helység jogállása]],_xlfn.ANCHORARRAY($AG$12),$AH$12:$AH$18)</f>
        <v>2 város</v>
      </c>
      <c r="AE172" s="4">
        <f>HsgLista[[#This Row],[Lakó-népesség]]*HsgLista[[#This Row],[Lakó-népesség]]</f>
        <v>29052100</v>
      </c>
      <c r="AF172" s="1"/>
      <c r="AG172" s="4"/>
      <c r="AJ172" s="8"/>
      <c r="AK172" s="4"/>
      <c r="AS172" s="8"/>
      <c r="AT172" s="4"/>
      <c r="BJ172" s="1"/>
    </row>
    <row r="173" spans="1:62" x14ac:dyDescent="0.3">
      <c r="A173" s="33" t="s">
        <v>557</v>
      </c>
      <c r="B173" s="32">
        <v>3072</v>
      </c>
      <c r="C173" s="1" t="s">
        <v>40</v>
      </c>
      <c r="D173" s="1" t="s">
        <v>80</v>
      </c>
      <c r="E173" s="1" t="s">
        <v>264</v>
      </c>
      <c r="F173" s="1" t="s">
        <v>265</v>
      </c>
      <c r="G173" s="1" t="s">
        <v>266</v>
      </c>
      <c r="H173" s="1">
        <v>5</v>
      </c>
      <c r="I173" s="1" t="s">
        <v>558</v>
      </c>
      <c r="J173" s="4">
        <v>1318</v>
      </c>
      <c r="K173" s="4">
        <v>297</v>
      </c>
      <c r="L173" s="4">
        <v>109</v>
      </c>
      <c r="R173" s="1">
        <v>1</v>
      </c>
      <c r="AA173" s="12" t="str">
        <f>_xlfn.XLOOKUP(HsgLista[[#This Row],[Lakó-népesség]],hsgméret[limit],hsgméret[név],,-1)</f>
        <v>mikro</v>
      </c>
      <c r="AB173" s="12" t="str">
        <f>IFERROR(_xlfn.XLOOKUP(HsgLista[[#This Row],[Vármegye]],Régiók[Vármegye],Régiók[Régió]),"")</f>
        <v>Közép-Dunántúl</v>
      </c>
      <c r="AC173" s="12" t="str">
        <f>IFERROR(_xlfn.XLOOKUP(HsgLista[[#This Row],[Vármegye]],Régiók[Vármegye],Régiók[NUTS2]),"")</f>
        <v>HU21</v>
      </c>
      <c r="AD173" s="12" t="str" cm="1">
        <f t="array" ref="AD173">_xlfn.XLOOKUP(HsgLista[[#This Row],[Helység jogállása]],_xlfn.ANCHORARRAY($AG$12),$AH$12:$AH$18)</f>
        <v>1 község</v>
      </c>
      <c r="AE173" s="4">
        <f>HsgLista[[#This Row],[Lakó-népesség]]*HsgLista[[#This Row],[Lakó-népesség]]</f>
        <v>88209</v>
      </c>
      <c r="AF173" s="1"/>
      <c r="AG173" s="4"/>
      <c r="AJ173" s="8"/>
      <c r="AK173" s="4"/>
      <c r="AS173" s="8"/>
      <c r="AT173" s="4"/>
      <c r="BJ173" s="1"/>
    </row>
    <row r="174" spans="1:62" x14ac:dyDescent="0.3">
      <c r="A174" s="33" t="s">
        <v>559</v>
      </c>
      <c r="B174" s="31">
        <v>12238</v>
      </c>
      <c r="C174" s="1" t="s">
        <v>40</v>
      </c>
      <c r="D174" s="1" t="s">
        <v>80</v>
      </c>
      <c r="E174" s="1" t="s">
        <v>81</v>
      </c>
      <c r="F174" s="1" t="s">
        <v>82</v>
      </c>
      <c r="G174" s="1" t="s">
        <v>83</v>
      </c>
      <c r="H174" s="1">
        <v>5</v>
      </c>
      <c r="I174" s="1" t="s">
        <v>560</v>
      </c>
      <c r="J174" s="4">
        <v>1858</v>
      </c>
      <c r="K174" s="4">
        <v>1040</v>
      </c>
      <c r="L174" s="4">
        <v>518</v>
      </c>
      <c r="AA174" s="12" t="str">
        <f>_xlfn.XLOOKUP(HsgLista[[#This Row],[Lakó-népesség]],hsgméret[limit],hsgméret[név],,-1)</f>
        <v>apró</v>
      </c>
      <c r="AB174" s="12" t="str">
        <f>IFERROR(_xlfn.XLOOKUP(HsgLista[[#This Row],[Vármegye]],Régiók[Vármegye],Régiók[Régió]),"")</f>
        <v>Közép-Dunántúl</v>
      </c>
      <c r="AC174" s="12" t="str">
        <f>IFERROR(_xlfn.XLOOKUP(HsgLista[[#This Row],[Vármegye]],Régiók[Vármegye],Régiók[NUTS2]),"")</f>
        <v>HU21</v>
      </c>
      <c r="AD174" s="12" t="str" cm="1">
        <f t="array" ref="AD174">_xlfn.XLOOKUP(HsgLista[[#This Row],[Helység jogállása]],_xlfn.ANCHORARRAY($AG$12),$AH$12:$AH$18)</f>
        <v>1 község</v>
      </c>
      <c r="AE174" s="4">
        <f>HsgLista[[#This Row],[Lakó-népesség]]*HsgLista[[#This Row],[Lakó-népesség]]</f>
        <v>1081600</v>
      </c>
      <c r="AF174" s="1"/>
      <c r="AG174" s="4"/>
      <c r="AJ174" s="8"/>
      <c r="AK174" s="4"/>
      <c r="AS174" s="8"/>
      <c r="AT174" s="4"/>
      <c r="BJ174" s="1"/>
    </row>
    <row r="175" spans="1:62" x14ac:dyDescent="0.3">
      <c r="A175" s="33" t="s">
        <v>561</v>
      </c>
      <c r="B175" s="31">
        <v>19460</v>
      </c>
      <c r="C175" s="1" t="s">
        <v>40</v>
      </c>
      <c r="D175" s="1" t="s">
        <v>112</v>
      </c>
      <c r="E175" s="1" t="s">
        <v>113</v>
      </c>
      <c r="F175" s="1" t="s">
        <v>114</v>
      </c>
      <c r="G175" s="1" t="s">
        <v>115</v>
      </c>
      <c r="H175" s="1">
        <v>5</v>
      </c>
      <c r="I175" s="1" t="s">
        <v>562</v>
      </c>
      <c r="J175" s="4">
        <v>4002</v>
      </c>
      <c r="K175" s="4">
        <v>1318</v>
      </c>
      <c r="L175" s="4">
        <v>612</v>
      </c>
      <c r="AA175" s="12" t="str">
        <f>_xlfn.XLOOKUP(HsgLista[[#This Row],[Lakó-népesség]],hsgméret[limit],hsgméret[név],,-1)</f>
        <v>apró</v>
      </c>
      <c r="AB175" s="12" t="str">
        <f>IFERROR(_xlfn.XLOOKUP(HsgLista[[#This Row],[Vármegye]],Régiók[Vármegye],Régiók[Régió]),"")</f>
        <v>Dél-Dunántúl</v>
      </c>
      <c r="AC175" s="12" t="str">
        <f>IFERROR(_xlfn.XLOOKUP(HsgLista[[#This Row],[Vármegye]],Régiók[Vármegye],Régiók[NUTS2]),"")</f>
        <v>HU23</v>
      </c>
      <c r="AD175" s="12" t="str" cm="1">
        <f t="array" ref="AD175">_xlfn.XLOOKUP(HsgLista[[#This Row],[Helység jogállása]],_xlfn.ANCHORARRAY($AG$12),$AH$12:$AH$18)</f>
        <v>1 község</v>
      </c>
      <c r="AE175" s="4">
        <f>HsgLista[[#This Row],[Lakó-népesség]]*HsgLista[[#This Row],[Lakó-népesség]]</f>
        <v>1737124</v>
      </c>
      <c r="AF175" s="1"/>
      <c r="AG175" s="4"/>
      <c r="AJ175" s="8"/>
      <c r="AK175" s="4"/>
      <c r="AS175" s="8"/>
      <c r="AT175" s="4"/>
      <c r="BJ175" s="1"/>
    </row>
    <row r="176" spans="1:62" x14ac:dyDescent="0.3">
      <c r="A176" s="33" t="s">
        <v>563</v>
      </c>
      <c r="B176" s="31">
        <v>20729</v>
      </c>
      <c r="C176" s="1" t="s">
        <v>40</v>
      </c>
      <c r="D176" s="1" t="s">
        <v>112</v>
      </c>
      <c r="E176" s="1" t="s">
        <v>554</v>
      </c>
      <c r="F176" s="1" t="s">
        <v>555</v>
      </c>
      <c r="G176" s="1" t="s">
        <v>556</v>
      </c>
      <c r="H176" s="1">
        <v>1</v>
      </c>
      <c r="I176" s="1" t="s">
        <v>32</v>
      </c>
      <c r="J176" s="4">
        <v>5193</v>
      </c>
      <c r="K176" s="4">
        <v>2019</v>
      </c>
      <c r="L176" s="4">
        <v>1351</v>
      </c>
      <c r="AA176" s="12" t="str">
        <f>_xlfn.XLOOKUP(HsgLista[[#This Row],[Lakó-népesség]],hsgméret[limit],hsgméret[név],,-1)</f>
        <v>kicsi</v>
      </c>
      <c r="AB176" s="12" t="str">
        <f>IFERROR(_xlfn.XLOOKUP(HsgLista[[#This Row],[Vármegye]],Régiók[Vármegye],Régiók[Régió]),"")</f>
        <v>Dél-Dunántúl</v>
      </c>
      <c r="AC176" s="12" t="str">
        <f>IFERROR(_xlfn.XLOOKUP(HsgLista[[#This Row],[Vármegye]],Régiók[Vármegye],Régiók[NUTS2]),"")</f>
        <v>HU23</v>
      </c>
      <c r="AD176" s="12" t="str" cm="1">
        <f t="array" ref="AD176">_xlfn.XLOOKUP(HsgLista[[#This Row],[Helység jogállása]],_xlfn.ANCHORARRAY($AG$12),$AH$12:$AH$18)</f>
        <v>1 község</v>
      </c>
      <c r="AE176" s="4">
        <f>HsgLista[[#This Row],[Lakó-népesség]]*HsgLista[[#This Row],[Lakó-népesség]]</f>
        <v>4076361</v>
      </c>
      <c r="AF176" s="1"/>
      <c r="AG176" s="4"/>
      <c r="AJ176" s="8"/>
      <c r="AK176" s="4"/>
      <c r="AS176" s="8"/>
      <c r="AT176" s="4"/>
      <c r="BJ176" s="1"/>
    </row>
    <row r="177" spans="1:62" x14ac:dyDescent="0.3">
      <c r="A177" s="33" t="s">
        <v>546</v>
      </c>
      <c r="B177" s="31">
        <v>29461</v>
      </c>
      <c r="C177" s="1" t="s">
        <v>40</v>
      </c>
      <c r="D177" s="1" t="s">
        <v>80</v>
      </c>
      <c r="E177" s="1" t="s">
        <v>544</v>
      </c>
      <c r="F177" s="1" t="s">
        <v>545</v>
      </c>
      <c r="G177" s="1" t="s">
        <v>545</v>
      </c>
      <c r="H177" s="1">
        <v>2</v>
      </c>
      <c r="I177" s="1" t="s">
        <v>38</v>
      </c>
      <c r="J177" s="4">
        <v>2192</v>
      </c>
      <c r="K177" s="4">
        <v>1312</v>
      </c>
      <c r="L177" s="4">
        <v>620</v>
      </c>
      <c r="AA177" s="12" t="str">
        <f>_xlfn.XLOOKUP(HsgLista[[#This Row],[Lakó-népesség]],hsgméret[limit],hsgméret[név],,-1)</f>
        <v>apró</v>
      </c>
      <c r="AB177" s="12" t="str">
        <f>IFERROR(_xlfn.XLOOKUP(HsgLista[[#This Row],[Vármegye]],Régiók[Vármegye],Régiók[Régió]),"")</f>
        <v>Közép-Dunántúl</v>
      </c>
      <c r="AC177" s="12" t="str">
        <f>IFERROR(_xlfn.XLOOKUP(HsgLista[[#This Row],[Vármegye]],Régiók[Vármegye],Régiók[NUTS2]),"")</f>
        <v>HU21</v>
      </c>
      <c r="AD177" s="12" t="str" cm="1">
        <f t="array" ref="AD177">_xlfn.XLOOKUP(HsgLista[[#This Row],[Helység jogállása]],_xlfn.ANCHORARRAY($AG$12),$AH$12:$AH$18)</f>
        <v>1 község</v>
      </c>
      <c r="AE177" s="4">
        <f>HsgLista[[#This Row],[Lakó-népesség]]*HsgLista[[#This Row],[Lakó-népesség]]</f>
        <v>1721344</v>
      </c>
      <c r="AF177" s="1"/>
      <c r="AG177" s="4"/>
      <c r="AJ177" s="8"/>
      <c r="AK177" s="4"/>
      <c r="AS177" s="8"/>
      <c r="AT177" s="4"/>
      <c r="BJ177" s="1"/>
    </row>
    <row r="178" spans="1:62" x14ac:dyDescent="0.3">
      <c r="A178" s="33" t="s">
        <v>564</v>
      </c>
      <c r="B178" s="32">
        <v>7117</v>
      </c>
      <c r="C178" s="1" t="s">
        <v>27</v>
      </c>
      <c r="D178" s="1" t="s">
        <v>112</v>
      </c>
      <c r="E178" s="1" t="s">
        <v>113</v>
      </c>
      <c r="F178" s="1" t="s">
        <v>114</v>
      </c>
      <c r="G178" s="1" t="s">
        <v>115</v>
      </c>
      <c r="H178" s="1">
        <v>2</v>
      </c>
      <c r="I178" s="1" t="s">
        <v>38</v>
      </c>
      <c r="J178" s="4">
        <v>1533</v>
      </c>
      <c r="K178" s="4">
        <v>2251</v>
      </c>
      <c r="L178" s="4">
        <v>1408</v>
      </c>
      <c r="AA178" s="12" t="str">
        <f>_xlfn.XLOOKUP(HsgLista[[#This Row],[Lakó-népesség]],hsgméret[limit],hsgméret[név],,-1)</f>
        <v>kicsi</v>
      </c>
      <c r="AB178" s="12" t="str">
        <f>IFERROR(_xlfn.XLOOKUP(HsgLista[[#This Row],[Vármegye]],Régiók[Vármegye],Régiók[Régió]),"")</f>
        <v>Dél-Dunántúl</v>
      </c>
      <c r="AC178" s="12" t="str">
        <f>IFERROR(_xlfn.XLOOKUP(HsgLista[[#This Row],[Vármegye]],Régiók[Vármegye],Régiók[NUTS2]),"")</f>
        <v>HU23</v>
      </c>
      <c r="AD178" s="12" t="str" cm="1">
        <f t="array" ref="AD178">_xlfn.XLOOKUP(HsgLista[[#This Row],[Helység jogállása]],_xlfn.ANCHORARRAY($AG$12),$AH$12:$AH$18)</f>
        <v>2 város</v>
      </c>
      <c r="AE178" s="4">
        <f>HsgLista[[#This Row],[Lakó-népesség]]*HsgLista[[#This Row],[Lakó-népesség]]</f>
        <v>5067001</v>
      </c>
      <c r="AF178" s="1"/>
      <c r="AG178" s="4"/>
      <c r="AJ178" s="8"/>
      <c r="AK178" s="4"/>
      <c r="AS178" s="8"/>
      <c r="AT178" s="4"/>
      <c r="BJ178" s="1"/>
    </row>
    <row r="179" spans="1:62" x14ac:dyDescent="0.3">
      <c r="A179" s="33" t="s">
        <v>266</v>
      </c>
      <c r="B179" s="31">
        <v>21175</v>
      </c>
      <c r="C179" s="1" t="s">
        <v>27</v>
      </c>
      <c r="D179" s="1" t="s">
        <v>80</v>
      </c>
      <c r="E179" s="1" t="s">
        <v>565</v>
      </c>
      <c r="F179" s="1" t="s">
        <v>265</v>
      </c>
      <c r="G179" s="1" t="s">
        <v>266</v>
      </c>
      <c r="H179" s="1">
        <v>2</v>
      </c>
      <c r="I179" s="1" t="s">
        <v>38</v>
      </c>
      <c r="J179" s="4">
        <v>4645</v>
      </c>
      <c r="K179" s="4">
        <v>12925</v>
      </c>
      <c r="L179" s="4">
        <v>7086</v>
      </c>
      <c r="AA179" s="12" t="str">
        <f>_xlfn.XLOOKUP(HsgLista[[#This Row],[Lakó-népesség]],hsgméret[limit],hsgméret[név],,-1)</f>
        <v>közép</v>
      </c>
      <c r="AB179" s="12" t="str">
        <f>IFERROR(_xlfn.XLOOKUP(HsgLista[[#This Row],[Vármegye]],Régiók[Vármegye],Régiók[Régió]),"")</f>
        <v>Közép-Dunántúl</v>
      </c>
      <c r="AC179" s="12" t="str">
        <f>IFERROR(_xlfn.XLOOKUP(HsgLista[[#This Row],[Vármegye]],Régiók[Vármegye],Régiók[NUTS2]),"")</f>
        <v>HU21</v>
      </c>
      <c r="AD179" s="12" t="str" cm="1">
        <f t="array" ref="AD179">_xlfn.XLOOKUP(HsgLista[[#This Row],[Helység jogállása]],_xlfn.ANCHORARRAY($AG$12),$AH$12:$AH$18)</f>
        <v>2 város</v>
      </c>
      <c r="AE179" s="4">
        <f>HsgLista[[#This Row],[Lakó-népesség]]*HsgLista[[#This Row],[Lakó-népesség]]</f>
        <v>167055625</v>
      </c>
      <c r="AF179" s="1"/>
      <c r="AG179" s="4"/>
      <c r="AJ179" s="8"/>
      <c r="AK179" s="4"/>
      <c r="AS179" s="8"/>
      <c r="AT179" s="4"/>
      <c r="BJ179" s="1"/>
    </row>
    <row r="180" spans="1:62" x14ac:dyDescent="0.3">
      <c r="A180" s="33" t="s">
        <v>566</v>
      </c>
      <c r="B180" s="32">
        <v>2219</v>
      </c>
      <c r="C180" s="1" t="s">
        <v>27</v>
      </c>
      <c r="D180" s="1" t="s">
        <v>80</v>
      </c>
      <c r="E180" s="1" t="s">
        <v>544</v>
      </c>
      <c r="F180" s="1" t="s">
        <v>545</v>
      </c>
      <c r="G180" s="1" t="s">
        <v>545</v>
      </c>
      <c r="H180" s="1">
        <v>2</v>
      </c>
      <c r="I180" s="1" t="s">
        <v>38</v>
      </c>
      <c r="J180" s="4">
        <v>925</v>
      </c>
      <c r="K180" s="4">
        <v>4537</v>
      </c>
      <c r="L180" s="4">
        <v>2150</v>
      </c>
      <c r="AA180" s="12" t="str">
        <f>_xlfn.XLOOKUP(HsgLista[[#This Row],[Lakó-népesség]],hsgméret[limit],hsgméret[név],,-1)</f>
        <v>kicsi</v>
      </c>
      <c r="AB180" s="12" t="str">
        <f>IFERROR(_xlfn.XLOOKUP(HsgLista[[#This Row],[Vármegye]],Régiók[Vármegye],Régiók[Régió]),"")</f>
        <v>Közép-Dunántúl</v>
      </c>
      <c r="AC180" s="12" t="str">
        <f>IFERROR(_xlfn.XLOOKUP(HsgLista[[#This Row],[Vármegye]],Régiók[Vármegye],Régiók[NUTS2]),"")</f>
        <v>HU21</v>
      </c>
      <c r="AD180" s="12" t="str" cm="1">
        <f t="array" ref="AD180">_xlfn.XLOOKUP(HsgLista[[#This Row],[Helység jogállása]],_xlfn.ANCHORARRAY($AG$12),$AH$12:$AH$18)</f>
        <v>2 város</v>
      </c>
      <c r="AE180" s="4">
        <f>HsgLista[[#This Row],[Lakó-népesség]]*HsgLista[[#This Row],[Lakó-népesség]]</f>
        <v>20584369</v>
      </c>
      <c r="AF180" s="1"/>
      <c r="AG180" s="4"/>
      <c r="AJ180" s="8"/>
      <c r="AK180" s="4"/>
      <c r="AS180" s="8"/>
      <c r="AT180" s="4"/>
      <c r="BJ180" s="1"/>
    </row>
    <row r="181" spans="1:62" x14ac:dyDescent="0.3">
      <c r="A181" s="33" t="s">
        <v>567</v>
      </c>
      <c r="B181" s="31">
        <v>17002</v>
      </c>
      <c r="C181" s="1" t="s">
        <v>40</v>
      </c>
      <c r="D181" s="1" t="s">
        <v>202</v>
      </c>
      <c r="E181" s="1" t="s">
        <v>268</v>
      </c>
      <c r="F181" s="1" t="s">
        <v>269</v>
      </c>
      <c r="G181" s="1" t="s">
        <v>270</v>
      </c>
      <c r="H181" s="1">
        <v>5</v>
      </c>
      <c r="I181" s="1" t="s">
        <v>568</v>
      </c>
      <c r="J181" s="4">
        <v>3759</v>
      </c>
      <c r="K181" s="4">
        <v>1283</v>
      </c>
      <c r="L181" s="4">
        <v>684</v>
      </c>
      <c r="AA181" s="12" t="str">
        <f>_xlfn.XLOOKUP(HsgLista[[#This Row],[Lakó-népesség]],hsgméret[limit],hsgméret[név],,-1)</f>
        <v>apró</v>
      </c>
      <c r="AB181" s="12" t="str">
        <f>IFERROR(_xlfn.XLOOKUP(HsgLista[[#This Row],[Vármegye]],Régiók[Vármegye],Régiók[Régió]),"")</f>
        <v>Nyugat-Dunántúl</v>
      </c>
      <c r="AC181" s="12" t="str">
        <f>IFERROR(_xlfn.XLOOKUP(HsgLista[[#This Row],[Vármegye]],Régiók[Vármegye],Régiók[NUTS2]),"")</f>
        <v>HU22</v>
      </c>
      <c r="AD181" s="12" t="str" cm="1">
        <f t="array" ref="AD181">_xlfn.XLOOKUP(HsgLista[[#This Row],[Helység jogállása]],_xlfn.ANCHORARRAY($AG$12),$AH$12:$AH$18)</f>
        <v>1 község</v>
      </c>
      <c r="AE181" s="4">
        <f>HsgLista[[#This Row],[Lakó-népesség]]*HsgLista[[#This Row],[Lakó-népesség]]</f>
        <v>1646089</v>
      </c>
      <c r="AF181" s="1"/>
      <c r="AG181" s="4"/>
      <c r="AJ181" s="8"/>
      <c r="AK181" s="4"/>
      <c r="AS181" s="8"/>
      <c r="AT181" s="4"/>
      <c r="BJ181" s="1"/>
    </row>
    <row r="182" spans="1:62" x14ac:dyDescent="0.3">
      <c r="A182" s="33" t="s">
        <v>569</v>
      </c>
      <c r="B182" s="32">
        <v>3638</v>
      </c>
      <c r="C182" s="1" t="s">
        <v>40</v>
      </c>
      <c r="D182" s="1" t="s">
        <v>80</v>
      </c>
      <c r="E182" s="1" t="s">
        <v>81</v>
      </c>
      <c r="F182" s="1" t="s">
        <v>82</v>
      </c>
      <c r="G182" s="1" t="s">
        <v>83</v>
      </c>
      <c r="H182" s="1">
        <v>5</v>
      </c>
      <c r="I182" s="1" t="s">
        <v>570</v>
      </c>
      <c r="J182" s="4">
        <v>1173</v>
      </c>
      <c r="K182" s="4">
        <v>125</v>
      </c>
      <c r="L182" s="4">
        <v>55</v>
      </c>
      <c r="AA182" s="12" t="str">
        <f>_xlfn.XLOOKUP(HsgLista[[#This Row],[Lakó-népesség]],hsgméret[limit],hsgméret[név],,-1)</f>
        <v>mikro</v>
      </c>
      <c r="AB182" s="12" t="str">
        <f>IFERROR(_xlfn.XLOOKUP(HsgLista[[#This Row],[Vármegye]],Régiók[Vármegye],Régiók[Régió]),"")</f>
        <v>Közép-Dunántúl</v>
      </c>
      <c r="AC182" s="12" t="str">
        <f>IFERROR(_xlfn.XLOOKUP(HsgLista[[#This Row],[Vármegye]],Régiók[Vármegye],Régiók[NUTS2]),"")</f>
        <v>HU21</v>
      </c>
      <c r="AD182" s="12" t="str" cm="1">
        <f t="array" ref="AD182">_xlfn.XLOOKUP(HsgLista[[#This Row],[Helység jogállása]],_xlfn.ANCHORARRAY($AG$12),$AH$12:$AH$18)</f>
        <v>1 község</v>
      </c>
      <c r="AE182" s="4">
        <f>HsgLista[[#This Row],[Lakó-népesség]]*HsgLista[[#This Row],[Lakó-népesség]]</f>
        <v>15625</v>
      </c>
      <c r="AF182" s="1"/>
      <c r="AG182" s="4"/>
      <c r="AJ182" s="8"/>
      <c r="AK182" s="4"/>
      <c r="AS182" s="8"/>
      <c r="AT182" s="4"/>
      <c r="BJ182" s="1"/>
    </row>
    <row r="183" spans="1:62" x14ac:dyDescent="0.3">
      <c r="A183" s="33" t="s">
        <v>571</v>
      </c>
      <c r="B183" s="32">
        <v>5148</v>
      </c>
      <c r="C183" s="1" t="s">
        <v>27</v>
      </c>
      <c r="D183" s="1" t="s">
        <v>80</v>
      </c>
      <c r="E183" s="1" t="s">
        <v>544</v>
      </c>
      <c r="F183" s="1" t="s">
        <v>545</v>
      </c>
      <c r="G183" s="1" t="s">
        <v>545</v>
      </c>
      <c r="H183" s="1">
        <v>1</v>
      </c>
      <c r="I183" s="1" t="s">
        <v>32</v>
      </c>
      <c r="J183" s="4">
        <v>4418</v>
      </c>
      <c r="K183" s="4">
        <v>2559</v>
      </c>
      <c r="L183" s="4">
        <v>1437</v>
      </c>
      <c r="AA183" s="12" t="str">
        <f>_xlfn.XLOOKUP(HsgLista[[#This Row],[Lakó-népesség]],hsgméret[limit],hsgméret[név],,-1)</f>
        <v>kicsi</v>
      </c>
      <c r="AB183" s="12" t="str">
        <f>IFERROR(_xlfn.XLOOKUP(HsgLista[[#This Row],[Vármegye]],Régiók[Vármegye],Régiók[Régió]),"")</f>
        <v>Közép-Dunántúl</v>
      </c>
      <c r="AC183" s="12" t="str">
        <f>IFERROR(_xlfn.XLOOKUP(HsgLista[[#This Row],[Vármegye]],Régiók[Vármegye],Régiók[NUTS2]),"")</f>
        <v>HU21</v>
      </c>
      <c r="AD183" s="12" t="str" cm="1">
        <f t="array" ref="AD183">_xlfn.XLOOKUP(HsgLista[[#This Row],[Helység jogállása]],_xlfn.ANCHORARRAY($AG$12),$AH$12:$AH$18)</f>
        <v>2 város</v>
      </c>
      <c r="AE183" s="4">
        <f>HsgLista[[#This Row],[Lakó-népesség]]*HsgLista[[#This Row],[Lakó-népesség]]</f>
        <v>6548481</v>
      </c>
      <c r="AF183" s="1"/>
      <c r="AG183" s="4"/>
      <c r="AJ183" s="8"/>
      <c r="AK183" s="4"/>
      <c r="AS183" s="8"/>
      <c r="AT183" s="4"/>
      <c r="BJ183" s="1"/>
    </row>
    <row r="184" spans="1:62" x14ac:dyDescent="0.3">
      <c r="A184" s="33" t="s">
        <v>552</v>
      </c>
      <c r="B184" s="32">
        <v>7375</v>
      </c>
      <c r="C184" s="1" t="s">
        <v>40</v>
      </c>
      <c r="D184" s="1" t="s">
        <v>112</v>
      </c>
      <c r="E184" s="1" t="s">
        <v>550</v>
      </c>
      <c r="F184" s="1" t="s">
        <v>551</v>
      </c>
      <c r="G184" s="1" t="s">
        <v>551</v>
      </c>
      <c r="H184" s="1">
        <v>2</v>
      </c>
      <c r="I184" s="1" t="s">
        <v>38</v>
      </c>
      <c r="J184" s="4">
        <v>2106</v>
      </c>
      <c r="K184" s="4">
        <v>1645</v>
      </c>
      <c r="L184" s="4">
        <v>867</v>
      </c>
      <c r="AA184" s="12" t="str">
        <f>_xlfn.XLOOKUP(HsgLista[[#This Row],[Lakó-népesség]],hsgméret[limit],hsgméret[név],,-1)</f>
        <v>apró</v>
      </c>
      <c r="AB184" s="12" t="str">
        <f>IFERROR(_xlfn.XLOOKUP(HsgLista[[#This Row],[Vármegye]],Régiók[Vármegye],Régiók[Régió]),"")</f>
        <v>Dél-Dunántúl</v>
      </c>
      <c r="AC184" s="12" t="str">
        <f>IFERROR(_xlfn.XLOOKUP(HsgLista[[#This Row],[Vármegye]],Régiók[Vármegye],Régiók[NUTS2]),"")</f>
        <v>HU23</v>
      </c>
      <c r="AD184" s="12" t="str" cm="1">
        <f t="array" ref="AD184">_xlfn.XLOOKUP(HsgLista[[#This Row],[Helység jogállása]],_xlfn.ANCHORARRAY($AG$12),$AH$12:$AH$18)</f>
        <v>1 község</v>
      </c>
      <c r="AE184" s="4">
        <f>HsgLista[[#This Row],[Lakó-népesség]]*HsgLista[[#This Row],[Lakó-népesség]]</f>
        <v>2706025</v>
      </c>
      <c r="AF184" s="1"/>
      <c r="AG184" s="4"/>
      <c r="AJ184" s="8"/>
      <c r="AK184" s="4"/>
      <c r="AS184" s="8"/>
      <c r="AT184" s="4"/>
      <c r="BJ184" s="1"/>
    </row>
    <row r="185" spans="1:62" x14ac:dyDescent="0.3">
      <c r="A185" s="33" t="s">
        <v>572</v>
      </c>
      <c r="B185" s="31">
        <v>33862</v>
      </c>
      <c r="C185" s="1" t="s">
        <v>27</v>
      </c>
      <c r="D185" s="1" t="s">
        <v>112</v>
      </c>
      <c r="E185" s="1" t="s">
        <v>554</v>
      </c>
      <c r="F185" s="1" t="s">
        <v>555</v>
      </c>
      <c r="G185" s="1" t="s">
        <v>556</v>
      </c>
      <c r="H185" s="1">
        <v>1</v>
      </c>
      <c r="I185" s="1" t="s">
        <v>32</v>
      </c>
      <c r="J185" s="4">
        <v>4323</v>
      </c>
      <c r="K185" s="4">
        <v>4904</v>
      </c>
      <c r="L185" s="4">
        <v>3356</v>
      </c>
      <c r="AA185" s="12" t="str">
        <f>_xlfn.XLOOKUP(HsgLista[[#This Row],[Lakó-népesség]],hsgméret[limit],hsgméret[név],,-1)</f>
        <v>kicsi</v>
      </c>
      <c r="AB185" s="12" t="str">
        <f>IFERROR(_xlfn.XLOOKUP(HsgLista[[#This Row],[Vármegye]],Régiók[Vármegye],Régiók[Régió]),"")</f>
        <v>Dél-Dunántúl</v>
      </c>
      <c r="AC185" s="12" t="str">
        <f>IFERROR(_xlfn.XLOOKUP(HsgLista[[#This Row],[Vármegye]],Régiók[Vármegye],Régiók[NUTS2]),"")</f>
        <v>HU23</v>
      </c>
      <c r="AD185" s="12" t="str" cm="1">
        <f t="array" ref="AD185">_xlfn.XLOOKUP(HsgLista[[#This Row],[Helység jogállása]],_xlfn.ANCHORARRAY($AG$12),$AH$12:$AH$18)</f>
        <v>2 város</v>
      </c>
      <c r="AE185" s="4">
        <f>HsgLista[[#This Row],[Lakó-népesség]]*HsgLista[[#This Row],[Lakó-népesség]]</f>
        <v>24049216</v>
      </c>
      <c r="AF185" s="1"/>
      <c r="AG185" s="4"/>
      <c r="AJ185" s="8"/>
      <c r="AK185" s="4"/>
      <c r="AS185" s="8"/>
      <c r="AT185" s="4"/>
      <c r="BJ185" s="1"/>
    </row>
    <row r="186" spans="1:62" x14ac:dyDescent="0.3">
      <c r="A186" s="33" t="s">
        <v>573</v>
      </c>
      <c r="B186" s="31">
        <v>26462</v>
      </c>
      <c r="C186" s="1" t="s">
        <v>40</v>
      </c>
      <c r="D186" s="1" t="s">
        <v>202</v>
      </c>
      <c r="E186" s="1" t="s">
        <v>278</v>
      </c>
      <c r="F186" s="1" t="s">
        <v>279</v>
      </c>
      <c r="G186" s="1" t="s">
        <v>280</v>
      </c>
      <c r="H186" s="1">
        <v>5</v>
      </c>
      <c r="I186" s="1" t="s">
        <v>574</v>
      </c>
      <c r="J186" s="4">
        <v>3153</v>
      </c>
      <c r="K186" s="4">
        <v>389</v>
      </c>
      <c r="L186" s="4">
        <v>256</v>
      </c>
      <c r="AA186" s="12" t="str">
        <f>_xlfn.XLOOKUP(HsgLista[[#This Row],[Lakó-népesség]],hsgméret[limit],hsgméret[név],,-1)</f>
        <v>mikro</v>
      </c>
      <c r="AB186" s="12" t="str">
        <f>IFERROR(_xlfn.XLOOKUP(HsgLista[[#This Row],[Vármegye]],Régiók[Vármegye],Régiók[Régió]),"")</f>
        <v>Nyugat-Dunántúl</v>
      </c>
      <c r="AC186" s="12" t="str">
        <f>IFERROR(_xlfn.XLOOKUP(HsgLista[[#This Row],[Vármegye]],Régiók[Vármegye],Régiók[NUTS2]),"")</f>
        <v>HU22</v>
      </c>
      <c r="AD186" s="12" t="str" cm="1">
        <f t="array" ref="AD186">_xlfn.XLOOKUP(HsgLista[[#This Row],[Helység jogállása]],_xlfn.ANCHORARRAY($AG$12),$AH$12:$AH$18)</f>
        <v>1 község</v>
      </c>
      <c r="AE186" s="4">
        <f>HsgLista[[#This Row],[Lakó-népesség]]*HsgLista[[#This Row],[Lakó-népesség]]</f>
        <v>151321</v>
      </c>
      <c r="AF186" s="1"/>
      <c r="AG186" s="4"/>
      <c r="AJ186" s="8"/>
      <c r="AK186" s="4"/>
      <c r="AS186" s="8"/>
      <c r="AT186" s="4"/>
      <c r="BJ186" s="1"/>
    </row>
    <row r="187" spans="1:62" x14ac:dyDescent="0.3">
      <c r="A187" s="33" t="s">
        <v>575</v>
      </c>
      <c r="B187" s="31">
        <v>14562</v>
      </c>
      <c r="C187" s="1" t="s">
        <v>40</v>
      </c>
      <c r="D187" s="1" t="s">
        <v>112</v>
      </c>
      <c r="E187" s="1" t="s">
        <v>550</v>
      </c>
      <c r="F187" s="1" t="s">
        <v>551</v>
      </c>
      <c r="G187" s="1" t="s">
        <v>551</v>
      </c>
      <c r="H187" s="1">
        <v>5</v>
      </c>
      <c r="I187" s="1" t="s">
        <v>552</v>
      </c>
      <c r="J187" s="4">
        <v>2677</v>
      </c>
      <c r="K187" s="4">
        <v>835</v>
      </c>
      <c r="L187" s="4">
        <v>476</v>
      </c>
      <c r="AA187" s="12" t="str">
        <f>_xlfn.XLOOKUP(HsgLista[[#This Row],[Lakó-népesség]],hsgméret[limit],hsgméret[név],,-1)</f>
        <v>apró</v>
      </c>
      <c r="AB187" s="12" t="str">
        <f>IFERROR(_xlfn.XLOOKUP(HsgLista[[#This Row],[Vármegye]],Régiók[Vármegye],Régiók[Régió]),"")</f>
        <v>Dél-Dunántúl</v>
      </c>
      <c r="AC187" s="12" t="str">
        <f>IFERROR(_xlfn.XLOOKUP(HsgLista[[#This Row],[Vármegye]],Régiók[Vármegye],Régiók[NUTS2]),"")</f>
        <v>HU23</v>
      </c>
      <c r="AD187" s="12" t="str" cm="1">
        <f t="array" ref="AD187">_xlfn.XLOOKUP(HsgLista[[#This Row],[Helység jogállása]],_xlfn.ANCHORARRAY($AG$12),$AH$12:$AH$18)</f>
        <v>1 község</v>
      </c>
      <c r="AE187" s="4">
        <f>HsgLista[[#This Row],[Lakó-népesség]]*HsgLista[[#This Row],[Lakó-népesség]]</f>
        <v>697225</v>
      </c>
      <c r="AF187" s="1"/>
      <c r="AG187" s="4"/>
      <c r="AJ187" s="8"/>
      <c r="AK187" s="4"/>
      <c r="AS187" s="8"/>
      <c r="AT187" s="4"/>
      <c r="BJ187" s="1"/>
    </row>
    <row r="188" spans="1:62" x14ac:dyDescent="0.3">
      <c r="A188" s="33" t="s">
        <v>576</v>
      </c>
      <c r="B188" s="31">
        <v>11916</v>
      </c>
      <c r="C188" s="1" t="s">
        <v>40</v>
      </c>
      <c r="D188" s="1" t="s">
        <v>112</v>
      </c>
      <c r="E188" s="1" t="s">
        <v>113</v>
      </c>
      <c r="F188" s="1" t="s">
        <v>114</v>
      </c>
      <c r="G188" s="1" t="s">
        <v>115</v>
      </c>
      <c r="H188" s="1">
        <v>5</v>
      </c>
      <c r="I188" s="1" t="s">
        <v>577</v>
      </c>
      <c r="J188" s="4">
        <v>1508</v>
      </c>
      <c r="K188" s="4">
        <v>592</v>
      </c>
      <c r="L188" s="4">
        <v>586</v>
      </c>
      <c r="AA188" s="12" t="str">
        <f>_xlfn.XLOOKUP(HsgLista[[#This Row],[Lakó-népesség]],hsgméret[limit],hsgméret[név],,-1)</f>
        <v>apró</v>
      </c>
      <c r="AB188" s="12" t="str">
        <f>IFERROR(_xlfn.XLOOKUP(HsgLista[[#This Row],[Vármegye]],Régiók[Vármegye],Régiók[Régió]),"")</f>
        <v>Dél-Dunántúl</v>
      </c>
      <c r="AC188" s="12" t="str">
        <f>IFERROR(_xlfn.XLOOKUP(HsgLista[[#This Row],[Vármegye]],Régiók[Vármegye],Régiók[NUTS2]),"")</f>
        <v>HU23</v>
      </c>
      <c r="AD188" s="12" t="str" cm="1">
        <f t="array" ref="AD188">_xlfn.XLOOKUP(HsgLista[[#This Row],[Helység jogállása]],_xlfn.ANCHORARRAY($AG$12),$AH$12:$AH$18)</f>
        <v>1 község</v>
      </c>
      <c r="AE188" s="4">
        <f>HsgLista[[#This Row],[Lakó-népesség]]*HsgLista[[#This Row],[Lakó-népesség]]</f>
        <v>350464</v>
      </c>
      <c r="AF188" s="1"/>
      <c r="AG188" s="4"/>
      <c r="AJ188" s="8"/>
      <c r="AK188" s="4"/>
      <c r="AS188" s="8"/>
      <c r="AT188" s="4"/>
      <c r="BJ188" s="1"/>
    </row>
    <row r="189" spans="1:62" x14ac:dyDescent="0.3">
      <c r="A189" s="33" t="s">
        <v>578</v>
      </c>
      <c r="B189" s="31">
        <v>33844</v>
      </c>
      <c r="C189" s="1" t="s">
        <v>40</v>
      </c>
      <c r="D189" s="1" t="s">
        <v>80</v>
      </c>
      <c r="E189" s="1" t="s">
        <v>81</v>
      </c>
      <c r="F189" s="1" t="s">
        <v>82</v>
      </c>
      <c r="G189" s="1" t="s">
        <v>83</v>
      </c>
      <c r="H189" s="1">
        <v>5</v>
      </c>
      <c r="I189" s="1" t="s">
        <v>84</v>
      </c>
      <c r="J189" s="4">
        <v>675</v>
      </c>
      <c r="K189" s="4">
        <v>180</v>
      </c>
      <c r="L189" s="4">
        <v>104</v>
      </c>
      <c r="AA189" s="12" t="str">
        <f>_xlfn.XLOOKUP(HsgLista[[#This Row],[Lakó-népesség]],hsgméret[limit],hsgméret[név],,-1)</f>
        <v>mikro</v>
      </c>
      <c r="AB189" s="12" t="str">
        <f>IFERROR(_xlfn.XLOOKUP(HsgLista[[#This Row],[Vármegye]],Régiók[Vármegye],Régiók[Régió]),"")</f>
        <v>Közép-Dunántúl</v>
      </c>
      <c r="AC189" s="12" t="str">
        <f>IFERROR(_xlfn.XLOOKUP(HsgLista[[#This Row],[Vármegye]],Régiók[Vármegye],Régiók[NUTS2]),"")</f>
        <v>HU21</v>
      </c>
      <c r="AD189" s="12" t="str" cm="1">
        <f t="array" ref="AD189">_xlfn.XLOOKUP(HsgLista[[#This Row],[Helység jogállása]],_xlfn.ANCHORARRAY($AG$12),$AH$12:$AH$18)</f>
        <v>1 község</v>
      </c>
      <c r="AE189" s="4">
        <f>HsgLista[[#This Row],[Lakó-népesség]]*HsgLista[[#This Row],[Lakó-népesség]]</f>
        <v>32400</v>
      </c>
      <c r="AF189" s="1"/>
      <c r="AG189" s="4"/>
      <c r="AJ189" s="8"/>
      <c r="AK189" s="4"/>
      <c r="AS189" s="8"/>
      <c r="AT189" s="4"/>
      <c r="BJ189" s="1"/>
    </row>
    <row r="190" spans="1:62" x14ac:dyDescent="0.3">
      <c r="A190" s="33" t="s">
        <v>579</v>
      </c>
      <c r="B190" s="31">
        <v>16601</v>
      </c>
      <c r="C190" s="1" t="s">
        <v>40</v>
      </c>
      <c r="D190" s="1" t="s">
        <v>112</v>
      </c>
      <c r="E190" s="1" t="s">
        <v>113</v>
      </c>
      <c r="F190" s="1" t="s">
        <v>114</v>
      </c>
      <c r="G190" s="1" t="s">
        <v>115</v>
      </c>
      <c r="H190" s="1">
        <v>1</v>
      </c>
      <c r="I190" s="1" t="s">
        <v>32</v>
      </c>
      <c r="J190" s="4">
        <v>4134</v>
      </c>
      <c r="K190" s="4">
        <v>2900</v>
      </c>
      <c r="L190" s="4">
        <v>1238</v>
      </c>
      <c r="AA190" s="12" t="str">
        <f>_xlfn.XLOOKUP(HsgLista[[#This Row],[Lakó-népesség]],hsgméret[limit],hsgméret[név],,-1)</f>
        <v>kicsi</v>
      </c>
      <c r="AB190" s="12" t="str">
        <f>IFERROR(_xlfn.XLOOKUP(HsgLista[[#This Row],[Vármegye]],Régiók[Vármegye],Régiók[Régió]),"")</f>
        <v>Dél-Dunántúl</v>
      </c>
      <c r="AC190" s="12" t="str">
        <f>IFERROR(_xlfn.XLOOKUP(HsgLista[[#This Row],[Vármegye]],Régiók[Vármegye],Régiók[NUTS2]),"")</f>
        <v>HU23</v>
      </c>
      <c r="AD190" s="12" t="str" cm="1">
        <f t="array" ref="AD190">_xlfn.XLOOKUP(HsgLista[[#This Row],[Helység jogállása]],_xlfn.ANCHORARRAY($AG$12),$AH$12:$AH$18)</f>
        <v>1 község</v>
      </c>
      <c r="AE190" s="4">
        <f>HsgLista[[#This Row],[Lakó-népesség]]*HsgLista[[#This Row],[Lakó-népesség]]</f>
        <v>8410000</v>
      </c>
      <c r="AF190" s="1"/>
      <c r="AG190" s="4"/>
      <c r="AJ190" s="8"/>
      <c r="AK190" s="4"/>
      <c r="AS190" s="8"/>
      <c r="AT190" s="4"/>
      <c r="BJ190" s="1"/>
    </row>
    <row r="191" spans="1:62" x14ac:dyDescent="0.3">
      <c r="A191" s="33" t="s">
        <v>580</v>
      </c>
      <c r="B191" s="31">
        <v>24907</v>
      </c>
      <c r="C191" s="1" t="s">
        <v>196</v>
      </c>
      <c r="D191" s="1" t="s">
        <v>112</v>
      </c>
      <c r="E191" s="1" t="s">
        <v>113</v>
      </c>
      <c r="F191" s="1" t="s">
        <v>114</v>
      </c>
      <c r="G191" s="1" t="s">
        <v>115</v>
      </c>
      <c r="H191" s="1">
        <v>2</v>
      </c>
      <c r="I191" s="1" t="s">
        <v>38</v>
      </c>
      <c r="J191" s="4">
        <v>3012</v>
      </c>
      <c r="K191" s="4">
        <v>2041</v>
      </c>
      <c r="L191" s="4">
        <v>1056</v>
      </c>
      <c r="AA191" s="12" t="str">
        <f>_xlfn.XLOOKUP(HsgLista[[#This Row],[Lakó-népesség]],hsgméret[limit],hsgméret[név],,-1)</f>
        <v>kicsi</v>
      </c>
      <c r="AB191" s="12" t="str">
        <f>IFERROR(_xlfn.XLOOKUP(HsgLista[[#This Row],[Vármegye]],Régiók[Vármegye],Régiók[Régió]),"")</f>
        <v>Dél-Dunántúl</v>
      </c>
      <c r="AC191" s="12" t="str">
        <f>IFERROR(_xlfn.XLOOKUP(HsgLista[[#This Row],[Vármegye]],Régiók[Vármegye],Régiók[NUTS2]),"")</f>
        <v>HU23</v>
      </c>
      <c r="AD191" s="12" t="str" cm="1">
        <f t="array" ref="AD191">_xlfn.XLOOKUP(HsgLista[[#This Row],[Helység jogállása]],_xlfn.ANCHORARRAY($AG$12),$AH$12:$AH$18)</f>
        <v>1 község</v>
      </c>
      <c r="AE191" s="4">
        <f>HsgLista[[#This Row],[Lakó-népesség]]*HsgLista[[#This Row],[Lakó-népesség]]</f>
        <v>4165681</v>
      </c>
      <c r="AF191" s="1"/>
      <c r="AG191" s="4"/>
      <c r="AJ191" s="8"/>
      <c r="AK191" s="4"/>
      <c r="AS191" s="8"/>
      <c r="AT191" s="4"/>
      <c r="BJ191" s="1"/>
    </row>
    <row r="192" spans="1:62" x14ac:dyDescent="0.3">
      <c r="A192" s="33" t="s">
        <v>577</v>
      </c>
      <c r="B192" s="31">
        <v>22822</v>
      </c>
      <c r="C192" s="1" t="s">
        <v>40</v>
      </c>
      <c r="D192" s="1" t="s">
        <v>112</v>
      </c>
      <c r="E192" s="1" t="s">
        <v>113</v>
      </c>
      <c r="F192" s="1" t="s">
        <v>114</v>
      </c>
      <c r="G192" s="1" t="s">
        <v>115</v>
      </c>
      <c r="H192" s="1">
        <v>2</v>
      </c>
      <c r="I192" s="1" t="s">
        <v>38</v>
      </c>
      <c r="J192" s="4">
        <v>3602</v>
      </c>
      <c r="K192" s="4">
        <v>1663</v>
      </c>
      <c r="L192" s="4">
        <v>985</v>
      </c>
      <c r="AA192" s="12" t="str">
        <f>_xlfn.XLOOKUP(HsgLista[[#This Row],[Lakó-népesség]],hsgméret[limit],hsgméret[név],,-1)</f>
        <v>apró</v>
      </c>
      <c r="AB192" s="12" t="str">
        <f>IFERROR(_xlfn.XLOOKUP(HsgLista[[#This Row],[Vármegye]],Régiók[Vármegye],Régiók[Régió]),"")</f>
        <v>Dél-Dunántúl</v>
      </c>
      <c r="AC192" s="12" t="str">
        <f>IFERROR(_xlfn.XLOOKUP(HsgLista[[#This Row],[Vármegye]],Régiók[Vármegye],Régiók[NUTS2]),"")</f>
        <v>HU23</v>
      </c>
      <c r="AD192" s="12" t="str" cm="1">
        <f t="array" ref="AD192">_xlfn.XLOOKUP(HsgLista[[#This Row],[Helység jogállása]],_xlfn.ANCHORARRAY($AG$12),$AH$12:$AH$18)</f>
        <v>1 község</v>
      </c>
      <c r="AE192" s="4">
        <f>HsgLista[[#This Row],[Lakó-népesség]]*HsgLista[[#This Row],[Lakó-népesség]]</f>
        <v>2765569</v>
      </c>
      <c r="AF192" s="1"/>
      <c r="AG192" s="4"/>
      <c r="AJ192" s="8"/>
      <c r="AK192" s="4"/>
      <c r="AS192" s="8"/>
      <c r="AT192" s="4"/>
      <c r="BJ192" s="1"/>
    </row>
    <row r="193" spans="1:62" x14ac:dyDescent="0.3">
      <c r="A193" s="33" t="s">
        <v>581</v>
      </c>
      <c r="B193" s="31">
        <v>21324</v>
      </c>
      <c r="C193" s="1" t="s">
        <v>40</v>
      </c>
      <c r="D193" s="1" t="s">
        <v>112</v>
      </c>
      <c r="E193" s="1" t="s">
        <v>550</v>
      </c>
      <c r="F193" s="1" t="s">
        <v>551</v>
      </c>
      <c r="G193" s="1" t="s">
        <v>551</v>
      </c>
      <c r="H193" s="1">
        <v>2</v>
      </c>
      <c r="I193" s="1" t="s">
        <v>38</v>
      </c>
      <c r="J193" s="4">
        <v>2368</v>
      </c>
      <c r="K193" s="4">
        <v>1446</v>
      </c>
      <c r="L193" s="4">
        <v>733</v>
      </c>
      <c r="AA193" s="12" t="str">
        <f>_xlfn.XLOOKUP(HsgLista[[#This Row],[Lakó-népesség]],hsgméret[limit],hsgméret[név],,-1)</f>
        <v>apró</v>
      </c>
      <c r="AB193" s="12" t="str">
        <f>IFERROR(_xlfn.XLOOKUP(HsgLista[[#This Row],[Vármegye]],Régiók[Vármegye],Régiók[Régió]),"")</f>
        <v>Dél-Dunántúl</v>
      </c>
      <c r="AC193" s="12" t="str">
        <f>IFERROR(_xlfn.XLOOKUP(HsgLista[[#This Row],[Vármegye]],Régiók[Vármegye],Régiók[NUTS2]),"")</f>
        <v>HU23</v>
      </c>
      <c r="AD193" s="12" t="str" cm="1">
        <f t="array" ref="AD193">_xlfn.XLOOKUP(HsgLista[[#This Row],[Helység jogállása]],_xlfn.ANCHORARRAY($AG$12),$AH$12:$AH$18)</f>
        <v>1 község</v>
      </c>
      <c r="AE193" s="4">
        <f>HsgLista[[#This Row],[Lakó-népesség]]*HsgLista[[#This Row],[Lakó-népesség]]</f>
        <v>2090916</v>
      </c>
      <c r="AF193" s="1"/>
      <c r="AG193" s="4"/>
      <c r="AJ193" s="8"/>
      <c r="AK193" s="4"/>
      <c r="AS193" s="8"/>
      <c r="AT193" s="4"/>
      <c r="BJ193" s="1"/>
    </row>
    <row r="194" spans="1:62" x14ac:dyDescent="0.3">
      <c r="A194" s="33" t="s">
        <v>582</v>
      </c>
      <c r="B194" s="31">
        <v>17154</v>
      </c>
      <c r="C194" s="1" t="s">
        <v>40</v>
      </c>
      <c r="D194" s="1" t="s">
        <v>80</v>
      </c>
      <c r="E194" s="1" t="s">
        <v>264</v>
      </c>
      <c r="F194" s="1" t="s">
        <v>265</v>
      </c>
      <c r="G194" s="1" t="s">
        <v>266</v>
      </c>
      <c r="H194" s="1">
        <v>5</v>
      </c>
      <c r="I194" s="1" t="s">
        <v>558</v>
      </c>
      <c r="J194" s="4">
        <v>2505</v>
      </c>
      <c r="K194" s="4">
        <v>450</v>
      </c>
      <c r="L194" s="4">
        <v>262</v>
      </c>
      <c r="AA194" s="12" t="str">
        <f>_xlfn.XLOOKUP(HsgLista[[#This Row],[Lakó-népesség]],hsgméret[limit],hsgméret[név],,-1)</f>
        <v>mikro</v>
      </c>
      <c r="AB194" s="12" t="str">
        <f>IFERROR(_xlfn.XLOOKUP(HsgLista[[#This Row],[Vármegye]],Régiók[Vármegye],Régiók[Régió]),"")</f>
        <v>Közép-Dunántúl</v>
      </c>
      <c r="AC194" s="12" t="str">
        <f>IFERROR(_xlfn.XLOOKUP(HsgLista[[#This Row],[Vármegye]],Régiók[Vármegye],Régiók[NUTS2]),"")</f>
        <v>HU21</v>
      </c>
      <c r="AD194" s="12" t="str" cm="1">
        <f t="array" ref="AD194">_xlfn.XLOOKUP(HsgLista[[#This Row],[Helység jogállása]],_xlfn.ANCHORARRAY($AG$12),$AH$12:$AH$18)</f>
        <v>1 község</v>
      </c>
      <c r="AE194" s="4">
        <f>HsgLista[[#This Row],[Lakó-népesség]]*HsgLista[[#This Row],[Lakó-népesség]]</f>
        <v>202500</v>
      </c>
      <c r="AF194" s="1"/>
      <c r="AG194" s="4"/>
      <c r="AJ194" s="8"/>
      <c r="AK194" s="4"/>
      <c r="AS194" s="8"/>
      <c r="AT194" s="4"/>
      <c r="BJ194" s="1"/>
    </row>
    <row r="195" spans="1:62" x14ac:dyDescent="0.3">
      <c r="A195" s="33" t="s">
        <v>583</v>
      </c>
      <c r="B195" s="31">
        <v>28501</v>
      </c>
      <c r="C195" s="1" t="s">
        <v>40</v>
      </c>
      <c r="D195" s="1" t="s">
        <v>80</v>
      </c>
      <c r="E195" s="1" t="s">
        <v>264</v>
      </c>
      <c r="F195" s="1" t="s">
        <v>265</v>
      </c>
      <c r="G195" s="1" t="s">
        <v>266</v>
      </c>
      <c r="H195" s="1">
        <v>5</v>
      </c>
      <c r="I195" s="1" t="s">
        <v>266</v>
      </c>
      <c r="J195" s="4">
        <v>1282</v>
      </c>
      <c r="K195" s="4">
        <v>648</v>
      </c>
      <c r="L195" s="4">
        <v>254</v>
      </c>
      <c r="AA195" s="12" t="str">
        <f>_xlfn.XLOOKUP(HsgLista[[#This Row],[Lakó-népesség]],hsgméret[limit],hsgméret[név],,-1)</f>
        <v>apró</v>
      </c>
      <c r="AB195" s="12" t="str">
        <f>IFERROR(_xlfn.XLOOKUP(HsgLista[[#This Row],[Vármegye]],Régiók[Vármegye],Régiók[Régió]),"")</f>
        <v>Közép-Dunántúl</v>
      </c>
      <c r="AC195" s="12" t="str">
        <f>IFERROR(_xlfn.XLOOKUP(HsgLista[[#This Row],[Vármegye]],Régiók[Vármegye],Régiók[NUTS2]),"")</f>
        <v>HU21</v>
      </c>
      <c r="AD195" s="12" t="str" cm="1">
        <f t="array" ref="AD195">_xlfn.XLOOKUP(HsgLista[[#This Row],[Helység jogállása]],_xlfn.ANCHORARRAY($AG$12),$AH$12:$AH$18)</f>
        <v>1 község</v>
      </c>
      <c r="AE195" s="4">
        <f>HsgLista[[#This Row],[Lakó-népesség]]*HsgLista[[#This Row],[Lakó-népesség]]</f>
        <v>419904</v>
      </c>
      <c r="AF195" s="1"/>
      <c r="AG195" s="4"/>
      <c r="AJ195" s="8"/>
      <c r="AK195" s="4"/>
      <c r="AS195" s="8"/>
      <c r="AT195" s="4"/>
      <c r="BJ195" s="1"/>
    </row>
    <row r="196" spans="1:62" x14ac:dyDescent="0.3">
      <c r="A196" s="33" t="s">
        <v>584</v>
      </c>
      <c r="B196" s="31">
        <v>15565</v>
      </c>
      <c r="C196" s="1" t="s">
        <v>40</v>
      </c>
      <c r="D196" s="1" t="s">
        <v>80</v>
      </c>
      <c r="E196" s="1" t="s">
        <v>264</v>
      </c>
      <c r="F196" s="1" t="s">
        <v>265</v>
      </c>
      <c r="G196" s="1" t="s">
        <v>266</v>
      </c>
      <c r="H196" s="1">
        <v>5</v>
      </c>
      <c r="I196" s="1" t="s">
        <v>412</v>
      </c>
      <c r="J196" s="4">
        <v>1879</v>
      </c>
      <c r="K196" s="4">
        <v>348</v>
      </c>
      <c r="L196" s="4">
        <v>215</v>
      </c>
      <c r="AA196" s="12" t="str">
        <f>_xlfn.XLOOKUP(HsgLista[[#This Row],[Lakó-népesség]],hsgméret[limit],hsgméret[név],,-1)</f>
        <v>mikro</v>
      </c>
      <c r="AB196" s="12" t="str">
        <f>IFERROR(_xlfn.XLOOKUP(HsgLista[[#This Row],[Vármegye]],Régiók[Vármegye],Régiók[Régió]),"")</f>
        <v>Közép-Dunántúl</v>
      </c>
      <c r="AC196" s="12" t="str">
        <f>IFERROR(_xlfn.XLOOKUP(HsgLista[[#This Row],[Vármegye]],Régiók[Vármegye],Régiók[NUTS2]),"")</f>
        <v>HU21</v>
      </c>
      <c r="AD196" s="12" t="str" cm="1">
        <f t="array" ref="AD196">_xlfn.XLOOKUP(HsgLista[[#This Row],[Helység jogállása]],_xlfn.ANCHORARRAY($AG$12),$AH$12:$AH$18)</f>
        <v>1 község</v>
      </c>
      <c r="AE196" s="4">
        <f>HsgLista[[#This Row],[Lakó-népesség]]*HsgLista[[#This Row],[Lakó-népesség]]</f>
        <v>121104</v>
      </c>
      <c r="AF196" s="1"/>
      <c r="AG196" s="4"/>
      <c r="AJ196" s="8"/>
      <c r="AK196" s="4"/>
      <c r="AS196" s="8"/>
      <c r="AT196" s="4"/>
      <c r="BJ196" s="1"/>
    </row>
    <row r="197" spans="1:62" x14ac:dyDescent="0.3">
      <c r="A197" s="33" t="s">
        <v>585</v>
      </c>
      <c r="B197" s="31">
        <v>16470</v>
      </c>
      <c r="C197" s="1" t="s">
        <v>40</v>
      </c>
      <c r="D197" s="1" t="s">
        <v>112</v>
      </c>
      <c r="E197" s="1" t="s">
        <v>550</v>
      </c>
      <c r="F197" s="1" t="s">
        <v>551</v>
      </c>
      <c r="G197" s="1" t="s">
        <v>551</v>
      </c>
      <c r="H197" s="1">
        <v>5</v>
      </c>
      <c r="I197" s="1" t="s">
        <v>586</v>
      </c>
      <c r="J197" s="4">
        <v>1081</v>
      </c>
      <c r="K197" s="4">
        <v>450</v>
      </c>
      <c r="L197" s="4">
        <v>263</v>
      </c>
      <c r="AA197" s="12" t="str">
        <f>_xlfn.XLOOKUP(HsgLista[[#This Row],[Lakó-népesség]],hsgméret[limit],hsgméret[név],,-1)</f>
        <v>mikro</v>
      </c>
      <c r="AB197" s="12" t="str">
        <f>IFERROR(_xlfn.XLOOKUP(HsgLista[[#This Row],[Vármegye]],Régiók[Vármegye],Régiók[Régió]),"")</f>
        <v>Dél-Dunántúl</v>
      </c>
      <c r="AC197" s="12" t="str">
        <f>IFERROR(_xlfn.XLOOKUP(HsgLista[[#This Row],[Vármegye]],Régiók[Vármegye],Régiók[NUTS2]),"")</f>
        <v>HU23</v>
      </c>
      <c r="AD197" s="12" t="str" cm="1">
        <f t="array" ref="AD197">_xlfn.XLOOKUP(HsgLista[[#This Row],[Helység jogállása]],_xlfn.ANCHORARRAY($AG$12),$AH$12:$AH$18)</f>
        <v>1 község</v>
      </c>
      <c r="AE197" s="4">
        <f>HsgLista[[#This Row],[Lakó-népesség]]*HsgLista[[#This Row],[Lakó-népesség]]</f>
        <v>202500</v>
      </c>
      <c r="AF197" s="1"/>
      <c r="AG197" s="4"/>
      <c r="AJ197" s="8"/>
      <c r="AK197" s="4"/>
      <c r="AS197" s="8"/>
      <c r="AT197" s="4"/>
      <c r="BJ197" s="1"/>
    </row>
    <row r="198" spans="1:62" x14ac:dyDescent="0.3">
      <c r="A198" s="33" t="s">
        <v>587</v>
      </c>
      <c r="B198" s="32">
        <v>3559</v>
      </c>
      <c r="C198" s="1" t="s">
        <v>40</v>
      </c>
      <c r="D198" s="1" t="s">
        <v>112</v>
      </c>
      <c r="E198" s="1" t="s">
        <v>113</v>
      </c>
      <c r="F198" s="1" t="s">
        <v>114</v>
      </c>
      <c r="G198" s="1" t="s">
        <v>115</v>
      </c>
      <c r="H198" s="1">
        <v>5</v>
      </c>
      <c r="I198" s="1" t="s">
        <v>115</v>
      </c>
      <c r="J198" s="4">
        <v>2921</v>
      </c>
      <c r="K198" s="4">
        <v>1342</v>
      </c>
      <c r="L198" s="4">
        <v>844</v>
      </c>
      <c r="AA198" s="12" t="str">
        <f>_xlfn.XLOOKUP(HsgLista[[#This Row],[Lakó-népesség]],hsgméret[limit],hsgméret[név],,-1)</f>
        <v>apró</v>
      </c>
      <c r="AB198" s="12" t="str">
        <f>IFERROR(_xlfn.XLOOKUP(HsgLista[[#This Row],[Vármegye]],Régiók[Vármegye],Régiók[Régió]),"")</f>
        <v>Dél-Dunántúl</v>
      </c>
      <c r="AC198" s="12" t="str">
        <f>IFERROR(_xlfn.XLOOKUP(HsgLista[[#This Row],[Vármegye]],Régiók[Vármegye],Régiók[NUTS2]),"")</f>
        <v>HU23</v>
      </c>
      <c r="AD198" s="12" t="str" cm="1">
        <f t="array" ref="AD198">_xlfn.XLOOKUP(HsgLista[[#This Row],[Helység jogállása]],_xlfn.ANCHORARRAY($AG$12),$AH$12:$AH$18)</f>
        <v>1 község</v>
      </c>
      <c r="AE198" s="4">
        <f>HsgLista[[#This Row],[Lakó-népesség]]*HsgLista[[#This Row],[Lakó-népesség]]</f>
        <v>1800964</v>
      </c>
      <c r="AF198" s="1"/>
      <c r="AG198" s="4"/>
      <c r="AJ198" s="8"/>
      <c r="AK198" s="4"/>
      <c r="AS198" s="8"/>
      <c r="AT198" s="4"/>
      <c r="BJ198" s="1"/>
    </row>
    <row r="199" spans="1:62" x14ac:dyDescent="0.3">
      <c r="A199" s="33" t="s">
        <v>588</v>
      </c>
      <c r="B199" s="31">
        <v>31103</v>
      </c>
      <c r="C199" s="1" t="s">
        <v>40</v>
      </c>
      <c r="D199" s="1" t="s">
        <v>28</v>
      </c>
      <c r="E199" s="1" t="s">
        <v>495</v>
      </c>
      <c r="F199" s="1" t="s">
        <v>496</v>
      </c>
      <c r="G199" s="1" t="s">
        <v>497</v>
      </c>
      <c r="H199" s="1">
        <v>5</v>
      </c>
      <c r="I199" s="1" t="s">
        <v>494</v>
      </c>
      <c r="J199" s="4">
        <v>1862</v>
      </c>
      <c r="K199" s="4">
        <v>887</v>
      </c>
      <c r="L199" s="4">
        <v>385</v>
      </c>
      <c r="R199" s="1">
        <v>1</v>
      </c>
      <c r="AA199" s="12" t="str">
        <f>_xlfn.XLOOKUP(HsgLista[[#This Row],[Lakó-népesség]],hsgméret[limit],hsgméret[név],,-1)</f>
        <v>apró</v>
      </c>
      <c r="AB199" s="12" t="str">
        <f>IFERROR(_xlfn.XLOOKUP(HsgLista[[#This Row],[Vármegye]],Régiók[Vármegye],Régiók[Régió]),"")</f>
        <v>Közép-Dunántúl</v>
      </c>
      <c r="AC199" s="12" t="str">
        <f>IFERROR(_xlfn.XLOOKUP(HsgLista[[#This Row],[Vármegye]],Régiók[Vármegye],Régiók[NUTS2]),"")</f>
        <v>HU21</v>
      </c>
      <c r="AD199" s="12" t="str" cm="1">
        <f t="array" ref="AD199">_xlfn.XLOOKUP(HsgLista[[#This Row],[Helység jogállása]],_xlfn.ANCHORARRAY($AG$12),$AH$12:$AH$18)</f>
        <v>1 község</v>
      </c>
      <c r="AE199" s="4">
        <f>HsgLista[[#This Row],[Lakó-népesség]]*HsgLista[[#This Row],[Lakó-népesség]]</f>
        <v>786769</v>
      </c>
      <c r="AF199" s="1"/>
      <c r="AG199" s="4"/>
      <c r="AJ199" s="8"/>
      <c r="AK199" s="4"/>
      <c r="AS199" s="8"/>
      <c r="AT199" s="4"/>
      <c r="BJ199" s="1"/>
    </row>
    <row r="200" spans="1:62" x14ac:dyDescent="0.3">
      <c r="A200" s="33" t="s">
        <v>589</v>
      </c>
      <c r="B200" s="31">
        <v>26958</v>
      </c>
      <c r="C200" s="1" t="s">
        <v>27</v>
      </c>
      <c r="D200" s="1" t="s">
        <v>159</v>
      </c>
      <c r="E200" s="1" t="s">
        <v>590</v>
      </c>
      <c r="F200" s="1" t="s">
        <v>591</v>
      </c>
      <c r="G200" s="1" t="s">
        <v>592</v>
      </c>
      <c r="H200" s="1">
        <v>1</v>
      </c>
      <c r="I200" s="1" t="s">
        <v>32</v>
      </c>
      <c r="J200" s="4">
        <v>9001</v>
      </c>
      <c r="K200" s="4">
        <v>5840</v>
      </c>
      <c r="L200" s="4">
        <v>2368</v>
      </c>
      <c r="T200" s="1">
        <v>1</v>
      </c>
      <c r="AA200" s="12" t="str">
        <f>_xlfn.XLOOKUP(HsgLista[[#This Row],[Lakó-népesség]],hsgméret[limit],hsgméret[név],,-1)</f>
        <v>kicsi</v>
      </c>
      <c r="AB200" s="12" t="str">
        <f>IFERROR(_xlfn.XLOOKUP(HsgLista[[#This Row],[Vármegye]],Régiók[Vármegye],Régiók[Régió]),"")</f>
        <v>Észak-Alföld</v>
      </c>
      <c r="AC200" s="12" t="str">
        <f>IFERROR(_xlfn.XLOOKUP(HsgLista[[#This Row],[Vármegye]],Régiók[Vármegye],Régiók[NUTS2]),"")</f>
        <v>HU32</v>
      </c>
      <c r="AD200" s="12" t="str" cm="1">
        <f t="array" ref="AD200">_xlfn.XLOOKUP(HsgLista[[#This Row],[Helység jogállása]],_xlfn.ANCHORARRAY($AG$12),$AH$12:$AH$18)</f>
        <v>2 város</v>
      </c>
      <c r="AE200" s="4">
        <f>HsgLista[[#This Row],[Lakó-népesség]]*HsgLista[[#This Row],[Lakó-népesség]]</f>
        <v>34105600</v>
      </c>
      <c r="AF200" s="1"/>
      <c r="AG200" s="4"/>
      <c r="AJ200" s="8"/>
      <c r="AK200" s="4"/>
      <c r="AS200" s="8"/>
      <c r="AT200" s="4"/>
      <c r="BJ200" s="1"/>
    </row>
    <row r="201" spans="1:62" x14ac:dyDescent="0.3">
      <c r="A201" s="33" t="s">
        <v>593</v>
      </c>
      <c r="B201" s="31">
        <v>13408</v>
      </c>
      <c r="C201" s="1" t="s">
        <v>40</v>
      </c>
      <c r="D201" s="1" t="s">
        <v>140</v>
      </c>
      <c r="E201" s="1" t="s">
        <v>141</v>
      </c>
      <c r="F201" s="1" t="s">
        <v>142</v>
      </c>
      <c r="G201" s="1" t="s">
        <v>143</v>
      </c>
      <c r="H201" s="1">
        <v>1</v>
      </c>
      <c r="I201" s="1" t="s">
        <v>32</v>
      </c>
      <c r="J201" s="4">
        <v>3500</v>
      </c>
      <c r="K201" s="4">
        <v>4304</v>
      </c>
      <c r="L201" s="4">
        <v>1463</v>
      </c>
      <c r="AA201" s="12" t="str">
        <f>_xlfn.XLOOKUP(HsgLista[[#This Row],[Lakó-népesség]],hsgméret[limit],hsgméret[név],,-1)</f>
        <v>kicsi</v>
      </c>
      <c r="AB201" s="12" t="str">
        <f>IFERROR(_xlfn.XLOOKUP(HsgLista[[#This Row],[Vármegye]],Régiók[Vármegye],Régiók[Régió]),"")</f>
        <v>Dél-Alföld</v>
      </c>
      <c r="AC201" s="12" t="str">
        <f>IFERROR(_xlfn.XLOOKUP(HsgLista[[#This Row],[Vármegye]],Régiók[Vármegye],Régiók[NUTS2]),"")</f>
        <v>HU33</v>
      </c>
      <c r="AD201" s="12" t="str" cm="1">
        <f t="array" ref="AD201">_xlfn.XLOOKUP(HsgLista[[#This Row],[Helység jogállása]],_xlfn.ANCHORARRAY($AG$12),$AH$12:$AH$18)</f>
        <v>1 község</v>
      </c>
      <c r="AE201" s="4">
        <f>HsgLista[[#This Row],[Lakó-népesség]]*HsgLista[[#This Row],[Lakó-népesség]]</f>
        <v>18524416</v>
      </c>
      <c r="AF201" s="1"/>
      <c r="AG201" s="4"/>
      <c r="AJ201" s="8"/>
      <c r="AK201" s="4"/>
      <c r="AS201" s="8"/>
      <c r="AT201" s="4"/>
      <c r="BJ201" s="1"/>
    </row>
    <row r="202" spans="1:62" x14ac:dyDescent="0.3">
      <c r="A202" s="33" t="s">
        <v>594</v>
      </c>
      <c r="B202" s="32">
        <v>2918</v>
      </c>
      <c r="C202" s="1" t="s">
        <v>27</v>
      </c>
      <c r="D202" s="1" t="s">
        <v>224</v>
      </c>
      <c r="E202" s="1" t="s">
        <v>595</v>
      </c>
      <c r="F202" s="1" t="s">
        <v>596</v>
      </c>
      <c r="G202" s="1" t="s">
        <v>594</v>
      </c>
      <c r="H202" s="1">
        <v>2</v>
      </c>
      <c r="I202" s="1" t="s">
        <v>38</v>
      </c>
      <c r="J202" s="4">
        <v>20544</v>
      </c>
      <c r="K202" s="4">
        <v>16948</v>
      </c>
      <c r="L202" s="4">
        <v>6903</v>
      </c>
      <c r="R202" s="1">
        <v>1</v>
      </c>
      <c r="T202" s="1">
        <v>1</v>
      </c>
      <c r="AA202" s="12" t="str">
        <f>_xlfn.XLOOKUP(HsgLista[[#This Row],[Lakó-népesség]],hsgméret[limit],hsgméret[név],,-1)</f>
        <v>közép</v>
      </c>
      <c r="AB202" s="12" t="str">
        <f>IFERROR(_xlfn.XLOOKUP(HsgLista[[#This Row],[Vármegye]],Régiók[Vármegye],Régiók[Régió]),"")</f>
        <v>Észak-Alföld</v>
      </c>
      <c r="AC202" s="12" t="str">
        <f>IFERROR(_xlfn.XLOOKUP(HsgLista[[#This Row],[Vármegye]],Régiók[Vármegye],Régiók[NUTS2]),"")</f>
        <v>HU32</v>
      </c>
      <c r="AD202" s="12" t="str" cm="1">
        <f t="array" ref="AD202">_xlfn.XLOOKUP(HsgLista[[#This Row],[Helység jogállása]],_xlfn.ANCHORARRAY($AG$12),$AH$12:$AH$18)</f>
        <v>2 város</v>
      </c>
      <c r="AE202" s="4">
        <f>HsgLista[[#This Row],[Lakó-népesség]]*HsgLista[[#This Row],[Lakó-népesség]]</f>
        <v>287234704</v>
      </c>
      <c r="AF202" s="1"/>
      <c r="AG202" s="4"/>
      <c r="AJ202" s="8"/>
      <c r="AK202" s="4"/>
      <c r="AS202" s="8"/>
      <c r="AT202" s="4"/>
      <c r="BJ202" s="1"/>
    </row>
    <row r="203" spans="1:62" x14ac:dyDescent="0.3">
      <c r="A203" s="33" t="s">
        <v>597</v>
      </c>
      <c r="B203" s="32">
        <v>5102</v>
      </c>
      <c r="C203" s="1" t="s">
        <v>40</v>
      </c>
      <c r="D203" s="1" t="s">
        <v>95</v>
      </c>
      <c r="E203" s="1" t="s">
        <v>96</v>
      </c>
      <c r="F203" s="1" t="s">
        <v>97</v>
      </c>
      <c r="G203" s="1" t="s">
        <v>98</v>
      </c>
      <c r="H203" s="1">
        <v>5</v>
      </c>
      <c r="I203" s="1" t="s">
        <v>598</v>
      </c>
      <c r="J203" s="4">
        <v>1212</v>
      </c>
      <c r="K203" s="4">
        <v>1069</v>
      </c>
      <c r="L203" s="4">
        <v>419</v>
      </c>
      <c r="AA203" s="12" t="str">
        <f>_xlfn.XLOOKUP(HsgLista[[#This Row],[Lakó-népesség]],hsgméret[limit],hsgméret[név],,-1)</f>
        <v>apró</v>
      </c>
      <c r="AB203" s="12" t="str">
        <f>IFERROR(_xlfn.XLOOKUP(HsgLista[[#This Row],[Vármegye]],Régiók[Vármegye],Régiók[Régió]),"")</f>
        <v>Nyugat-Dunántúl</v>
      </c>
      <c r="AC203" s="12" t="str">
        <f>IFERROR(_xlfn.XLOOKUP(HsgLista[[#This Row],[Vármegye]],Régiók[Vármegye],Régiók[NUTS2]),"")</f>
        <v>HU22</v>
      </c>
      <c r="AD203" s="12" t="str" cm="1">
        <f t="array" ref="AD203">_xlfn.XLOOKUP(HsgLista[[#This Row],[Helység jogállása]],_xlfn.ANCHORARRAY($AG$12),$AH$12:$AH$18)</f>
        <v>1 község</v>
      </c>
      <c r="AE203" s="4">
        <f>HsgLista[[#This Row],[Lakó-népesség]]*HsgLista[[#This Row],[Lakó-népesség]]</f>
        <v>1142761</v>
      </c>
      <c r="AF203" s="1"/>
      <c r="AG203" s="4"/>
      <c r="AJ203" s="8"/>
      <c r="AK203" s="4"/>
      <c r="AS203" s="8"/>
      <c r="AT203" s="4"/>
      <c r="BJ203" s="1"/>
    </row>
    <row r="204" spans="1:62" x14ac:dyDescent="0.3">
      <c r="A204" s="33" t="s">
        <v>599</v>
      </c>
      <c r="B204" s="31">
        <v>25937</v>
      </c>
      <c r="C204" s="1" t="s">
        <v>40</v>
      </c>
      <c r="D204" s="1" t="s">
        <v>140</v>
      </c>
      <c r="E204" s="1" t="s">
        <v>600</v>
      </c>
      <c r="F204" s="1" t="s">
        <v>601</v>
      </c>
      <c r="G204" s="1" t="s">
        <v>602</v>
      </c>
      <c r="H204" s="1">
        <v>2</v>
      </c>
      <c r="I204" s="1" t="s">
        <v>38</v>
      </c>
      <c r="J204" s="4">
        <v>10494</v>
      </c>
      <c r="K204" s="4">
        <v>1441</v>
      </c>
      <c r="L204" s="4">
        <v>726</v>
      </c>
      <c r="T204" s="1">
        <v>1</v>
      </c>
      <c r="AA204" s="12" t="str">
        <f>_xlfn.XLOOKUP(HsgLista[[#This Row],[Lakó-népesség]],hsgméret[limit],hsgméret[név],,-1)</f>
        <v>apró</v>
      </c>
      <c r="AB204" s="12" t="str">
        <f>IFERROR(_xlfn.XLOOKUP(HsgLista[[#This Row],[Vármegye]],Régiók[Vármegye],Régiók[Régió]),"")</f>
        <v>Dél-Alföld</v>
      </c>
      <c r="AC204" s="12" t="str">
        <f>IFERROR(_xlfn.XLOOKUP(HsgLista[[#This Row],[Vármegye]],Régiók[Vármegye],Régiók[NUTS2]),"")</f>
        <v>HU33</v>
      </c>
      <c r="AD204" s="12" t="str" cm="1">
        <f t="array" ref="AD204">_xlfn.XLOOKUP(HsgLista[[#This Row],[Helység jogállása]],_xlfn.ANCHORARRAY($AG$12),$AH$12:$AH$18)</f>
        <v>1 község</v>
      </c>
      <c r="AE204" s="4">
        <f>HsgLista[[#This Row],[Lakó-népesség]]*HsgLista[[#This Row],[Lakó-népesség]]</f>
        <v>2076481</v>
      </c>
      <c r="AF204" s="1"/>
      <c r="AG204" s="4"/>
      <c r="AJ204" s="8"/>
      <c r="AK204" s="4"/>
      <c r="AS204" s="8"/>
      <c r="AT204" s="4"/>
      <c r="BJ204" s="1"/>
    </row>
    <row r="205" spans="1:62" x14ac:dyDescent="0.3">
      <c r="A205" s="33" t="s">
        <v>603</v>
      </c>
      <c r="B205" s="31">
        <v>15963</v>
      </c>
      <c r="C205" s="1" t="s">
        <v>40</v>
      </c>
      <c r="D205" s="1" t="s">
        <v>159</v>
      </c>
      <c r="E205" s="1" t="s">
        <v>604</v>
      </c>
      <c r="F205" s="1" t="s">
        <v>605</v>
      </c>
      <c r="G205" s="1" t="s">
        <v>606</v>
      </c>
      <c r="H205" s="1">
        <v>5</v>
      </c>
      <c r="I205" s="1" t="s">
        <v>607</v>
      </c>
      <c r="J205" s="4">
        <v>2252</v>
      </c>
      <c r="K205" s="4">
        <v>646</v>
      </c>
      <c r="L205" s="4">
        <v>401</v>
      </c>
      <c r="T205" s="1">
        <v>1</v>
      </c>
      <c r="AA205" s="12" t="str">
        <f>_xlfn.XLOOKUP(HsgLista[[#This Row],[Lakó-népesség]],hsgméret[limit],hsgméret[név],,-1)</f>
        <v>apró</v>
      </c>
      <c r="AB205" s="12" t="str">
        <f>IFERROR(_xlfn.XLOOKUP(HsgLista[[#This Row],[Vármegye]],Régiók[Vármegye],Régiók[Régió]),"")</f>
        <v>Észak-Alföld</v>
      </c>
      <c r="AC205" s="12" t="str">
        <f>IFERROR(_xlfn.XLOOKUP(HsgLista[[#This Row],[Vármegye]],Régiók[Vármegye],Régiók[NUTS2]),"")</f>
        <v>HU32</v>
      </c>
      <c r="AD205" s="12" t="str" cm="1">
        <f t="array" ref="AD205">_xlfn.XLOOKUP(HsgLista[[#This Row],[Helység jogállása]],_xlfn.ANCHORARRAY($AG$12),$AH$12:$AH$18)</f>
        <v>1 község</v>
      </c>
      <c r="AE205" s="4">
        <f>HsgLista[[#This Row],[Lakó-népesség]]*HsgLista[[#This Row],[Lakó-népesség]]</f>
        <v>417316</v>
      </c>
      <c r="AF205" s="1"/>
      <c r="AG205" s="4"/>
      <c r="AJ205" s="8"/>
      <c r="AK205" s="4"/>
      <c r="AS205" s="8"/>
      <c r="AT205" s="4"/>
      <c r="BJ205" s="1"/>
    </row>
    <row r="206" spans="1:62" x14ac:dyDescent="0.3">
      <c r="A206" s="33" t="s">
        <v>608</v>
      </c>
      <c r="B206" s="31">
        <v>24457</v>
      </c>
      <c r="C206" s="1" t="s">
        <v>40</v>
      </c>
      <c r="D206" s="1" t="s">
        <v>112</v>
      </c>
      <c r="E206" s="1" t="s">
        <v>113</v>
      </c>
      <c r="F206" s="1" t="s">
        <v>114</v>
      </c>
      <c r="G206" s="1" t="s">
        <v>115</v>
      </c>
      <c r="H206" s="1">
        <v>5</v>
      </c>
      <c r="I206" s="1" t="s">
        <v>564</v>
      </c>
      <c r="J206" s="4">
        <v>2369</v>
      </c>
      <c r="K206" s="4">
        <v>550</v>
      </c>
      <c r="L206" s="4">
        <v>288</v>
      </c>
      <c r="AA206" s="12" t="str">
        <f>_xlfn.XLOOKUP(HsgLista[[#This Row],[Lakó-népesség]],hsgméret[limit],hsgméret[név],,-1)</f>
        <v>apró</v>
      </c>
      <c r="AB206" s="12" t="str">
        <f>IFERROR(_xlfn.XLOOKUP(HsgLista[[#This Row],[Vármegye]],Régiók[Vármegye],Régiók[Régió]),"")</f>
        <v>Dél-Dunántúl</v>
      </c>
      <c r="AC206" s="12" t="str">
        <f>IFERROR(_xlfn.XLOOKUP(HsgLista[[#This Row],[Vármegye]],Régiók[Vármegye],Régiók[NUTS2]),"")</f>
        <v>HU23</v>
      </c>
      <c r="AD206" s="12" t="str" cm="1">
        <f t="array" ref="AD206">_xlfn.XLOOKUP(HsgLista[[#This Row],[Helység jogállása]],_xlfn.ANCHORARRAY($AG$12),$AH$12:$AH$18)</f>
        <v>1 község</v>
      </c>
      <c r="AE206" s="4">
        <f>HsgLista[[#This Row],[Lakó-népesség]]*HsgLista[[#This Row],[Lakó-népesség]]</f>
        <v>302500</v>
      </c>
      <c r="AF206" s="1"/>
      <c r="AG206" s="4"/>
      <c r="AJ206" s="8"/>
      <c r="AK206" s="4"/>
      <c r="AS206" s="8"/>
      <c r="AT206" s="4"/>
      <c r="BJ206" s="1"/>
    </row>
    <row r="207" spans="1:62" x14ac:dyDescent="0.3">
      <c r="A207" s="33" t="s">
        <v>609</v>
      </c>
      <c r="B207" s="31">
        <v>31422</v>
      </c>
      <c r="C207" s="1" t="s">
        <v>40</v>
      </c>
      <c r="D207" s="1" t="s">
        <v>86</v>
      </c>
      <c r="E207" s="1" t="s">
        <v>87</v>
      </c>
      <c r="F207" s="1" t="s">
        <v>88</v>
      </c>
      <c r="G207" s="1" t="s">
        <v>89</v>
      </c>
      <c r="H207" s="1">
        <v>5</v>
      </c>
      <c r="I207" s="1" t="s">
        <v>435</v>
      </c>
      <c r="J207" s="4">
        <v>2511</v>
      </c>
      <c r="K207" s="4">
        <v>1503</v>
      </c>
      <c r="L207" s="4">
        <v>578</v>
      </c>
      <c r="T207" s="1">
        <v>1</v>
      </c>
      <c r="AA207" s="12" t="str">
        <f>_xlfn.XLOOKUP(HsgLista[[#This Row],[Lakó-népesség]],hsgméret[limit],hsgméret[név],,-1)</f>
        <v>apró</v>
      </c>
      <c r="AB207" s="12" t="str">
        <f>IFERROR(_xlfn.XLOOKUP(HsgLista[[#This Row],[Vármegye]],Régiók[Vármegye],Régiók[Régió]),"")</f>
        <v>Közép-Dunántúl</v>
      </c>
      <c r="AC207" s="12" t="str">
        <f>IFERROR(_xlfn.XLOOKUP(HsgLista[[#This Row],[Vármegye]],Régiók[Vármegye],Régiók[NUTS2]),"")</f>
        <v>HU21</v>
      </c>
      <c r="AD207" s="12" t="str" cm="1">
        <f t="array" ref="AD207">_xlfn.XLOOKUP(HsgLista[[#This Row],[Helység jogállása]],_xlfn.ANCHORARRAY($AG$12),$AH$12:$AH$18)</f>
        <v>1 község</v>
      </c>
      <c r="AE207" s="4">
        <f>HsgLista[[#This Row],[Lakó-népesség]]*HsgLista[[#This Row],[Lakó-népesség]]</f>
        <v>2259009</v>
      </c>
      <c r="AF207" s="1"/>
      <c r="AG207" s="4"/>
      <c r="AJ207" s="8"/>
      <c r="AK207" s="4"/>
      <c r="AS207" s="8"/>
      <c r="AT207" s="4"/>
      <c r="BJ207" s="1"/>
    </row>
    <row r="208" spans="1:62" x14ac:dyDescent="0.3">
      <c r="A208" s="33" t="s">
        <v>610</v>
      </c>
      <c r="B208" s="31">
        <v>14173</v>
      </c>
      <c r="C208" s="1" t="s">
        <v>40</v>
      </c>
      <c r="D208" s="1" t="s">
        <v>80</v>
      </c>
      <c r="E208" s="1" t="s">
        <v>611</v>
      </c>
      <c r="F208" s="1" t="s">
        <v>612</v>
      </c>
      <c r="G208" s="1" t="s">
        <v>80</v>
      </c>
      <c r="H208" s="1">
        <v>5</v>
      </c>
      <c r="I208" s="1" t="s">
        <v>613</v>
      </c>
      <c r="J208" s="4">
        <v>984</v>
      </c>
      <c r="K208" s="4">
        <v>686</v>
      </c>
      <c r="L208" s="4">
        <v>267</v>
      </c>
      <c r="R208" s="1">
        <v>1</v>
      </c>
      <c r="AA208" s="12" t="str">
        <f>_xlfn.XLOOKUP(HsgLista[[#This Row],[Lakó-népesség]],hsgméret[limit],hsgméret[név],,-1)</f>
        <v>apró</v>
      </c>
      <c r="AB208" s="12" t="str">
        <f>IFERROR(_xlfn.XLOOKUP(HsgLista[[#This Row],[Vármegye]],Régiók[Vármegye],Régiók[Régió]),"")</f>
        <v>Közép-Dunántúl</v>
      </c>
      <c r="AC208" s="12" t="str">
        <f>IFERROR(_xlfn.XLOOKUP(HsgLista[[#This Row],[Vármegye]],Régiók[Vármegye],Régiók[NUTS2]),"")</f>
        <v>HU21</v>
      </c>
      <c r="AD208" s="12" t="str" cm="1">
        <f t="array" ref="AD208">_xlfn.XLOOKUP(HsgLista[[#This Row],[Helység jogállása]],_xlfn.ANCHORARRAY($AG$12),$AH$12:$AH$18)</f>
        <v>1 község</v>
      </c>
      <c r="AE208" s="4">
        <f>HsgLista[[#This Row],[Lakó-népesség]]*HsgLista[[#This Row],[Lakó-népesség]]</f>
        <v>470596</v>
      </c>
      <c r="AF208" s="1"/>
      <c r="AG208" s="4"/>
      <c r="AJ208" s="8"/>
      <c r="AK208" s="4"/>
      <c r="AS208" s="8"/>
      <c r="AT208" s="4"/>
      <c r="BJ208" s="1"/>
    </row>
    <row r="209" spans="1:62" x14ac:dyDescent="0.3">
      <c r="A209" s="33" t="s">
        <v>614</v>
      </c>
      <c r="B209" s="32">
        <v>7603</v>
      </c>
      <c r="C209" s="1" t="s">
        <v>40</v>
      </c>
      <c r="D209" s="1" t="s">
        <v>41</v>
      </c>
      <c r="E209" s="1" t="s">
        <v>208</v>
      </c>
      <c r="F209" s="1" t="s">
        <v>209</v>
      </c>
      <c r="G209" s="1" t="s">
        <v>210</v>
      </c>
      <c r="H209" s="1">
        <v>5</v>
      </c>
      <c r="I209" s="1" t="s">
        <v>615</v>
      </c>
      <c r="J209" s="4">
        <v>1206</v>
      </c>
      <c r="K209" s="4">
        <v>189</v>
      </c>
      <c r="L209" s="4">
        <v>74</v>
      </c>
      <c r="AA209" s="12" t="str">
        <f>_xlfn.XLOOKUP(HsgLista[[#This Row],[Lakó-népesség]],hsgméret[limit],hsgméret[név],,-1)</f>
        <v>mikro</v>
      </c>
      <c r="AB209" s="12" t="str">
        <f>IFERROR(_xlfn.XLOOKUP(HsgLista[[#This Row],[Vármegye]],Régiók[Vármegye],Régiók[Régió]),"")</f>
        <v>Dél-Dunántúl</v>
      </c>
      <c r="AC209" s="12" t="str">
        <f>IFERROR(_xlfn.XLOOKUP(HsgLista[[#This Row],[Vármegye]],Régiók[Vármegye],Régiók[NUTS2]),"")</f>
        <v>HU23</v>
      </c>
      <c r="AD209" s="12" t="str" cm="1">
        <f t="array" ref="AD209">_xlfn.XLOOKUP(HsgLista[[#This Row],[Helység jogállása]],_xlfn.ANCHORARRAY($AG$12),$AH$12:$AH$18)</f>
        <v>1 község</v>
      </c>
      <c r="AE209" s="4">
        <f>HsgLista[[#This Row],[Lakó-népesség]]*HsgLista[[#This Row],[Lakó-népesség]]</f>
        <v>35721</v>
      </c>
      <c r="AF209" s="1"/>
      <c r="AG209" s="4"/>
      <c r="AJ209" s="8"/>
      <c r="AK209" s="4"/>
      <c r="AS209" s="8"/>
      <c r="AT209" s="4"/>
      <c r="BJ209" s="1"/>
    </row>
    <row r="210" spans="1:62" x14ac:dyDescent="0.3">
      <c r="A210" s="33" t="s">
        <v>616</v>
      </c>
      <c r="B210" s="31">
        <v>25159</v>
      </c>
      <c r="C210" s="1" t="s">
        <v>40</v>
      </c>
      <c r="D210" s="1" t="s">
        <v>52</v>
      </c>
      <c r="E210" s="1" t="s">
        <v>173</v>
      </c>
      <c r="F210" s="1" t="s">
        <v>174</v>
      </c>
      <c r="G210" s="1" t="s">
        <v>175</v>
      </c>
      <c r="H210" s="1">
        <v>5</v>
      </c>
      <c r="I210" s="1" t="s">
        <v>617</v>
      </c>
      <c r="J210" s="4">
        <v>2848</v>
      </c>
      <c r="K210" s="4">
        <v>1250</v>
      </c>
      <c r="L210" s="4">
        <v>567</v>
      </c>
      <c r="AA210" s="12" t="str">
        <f>_xlfn.XLOOKUP(HsgLista[[#This Row],[Lakó-népesség]],hsgméret[limit],hsgméret[név],,-1)</f>
        <v>apró</v>
      </c>
      <c r="AB210" s="12" t="str">
        <f>IFERROR(_xlfn.XLOOKUP(HsgLista[[#This Row],[Vármegye]],Régiók[Vármegye],Régiók[Régió]),"")</f>
        <v>Észak-Magyarország</v>
      </c>
      <c r="AC210" s="12" t="str">
        <f>IFERROR(_xlfn.XLOOKUP(HsgLista[[#This Row],[Vármegye]],Régiók[Vármegye],Régiók[NUTS2]),"")</f>
        <v>HU31</v>
      </c>
      <c r="AD210" s="12" t="str" cm="1">
        <f t="array" ref="AD210">_xlfn.XLOOKUP(HsgLista[[#This Row],[Helység jogállása]],_xlfn.ANCHORARRAY($AG$12),$AH$12:$AH$18)</f>
        <v>1 község</v>
      </c>
      <c r="AE210" s="4">
        <f>HsgLista[[#This Row],[Lakó-népesség]]*HsgLista[[#This Row],[Lakó-népesség]]</f>
        <v>1562500</v>
      </c>
      <c r="AF210" s="1"/>
      <c r="AG210" s="4"/>
      <c r="AJ210" s="8"/>
      <c r="AK210" s="4"/>
      <c r="AS210" s="8"/>
      <c r="AT210" s="4"/>
      <c r="BJ210" s="1"/>
    </row>
    <row r="211" spans="1:62" x14ac:dyDescent="0.3">
      <c r="A211" s="33" t="s">
        <v>618</v>
      </c>
      <c r="B211" s="31">
        <v>24341</v>
      </c>
      <c r="C211" s="1" t="s">
        <v>40</v>
      </c>
      <c r="D211" s="1" t="s">
        <v>272</v>
      </c>
      <c r="E211" s="1" t="s">
        <v>273</v>
      </c>
      <c r="F211" s="1" t="s">
        <v>274</v>
      </c>
      <c r="G211" s="1" t="s">
        <v>275</v>
      </c>
      <c r="H211" s="1">
        <v>5</v>
      </c>
      <c r="I211" s="1" t="s">
        <v>619</v>
      </c>
      <c r="J211" s="4">
        <v>990</v>
      </c>
      <c r="K211" s="4">
        <v>739</v>
      </c>
      <c r="L211" s="4">
        <v>406</v>
      </c>
      <c r="X211" s="1">
        <v>1</v>
      </c>
      <c r="AA211" s="12" t="str">
        <f>_xlfn.XLOOKUP(HsgLista[[#This Row],[Lakó-népesség]],hsgméret[limit],hsgméret[név],,-1)</f>
        <v>apró</v>
      </c>
      <c r="AB211" s="12" t="str">
        <f>IFERROR(_xlfn.XLOOKUP(HsgLista[[#This Row],[Vármegye]],Régiók[Vármegye],Régiók[Régió]),"")</f>
        <v>Észak-Magyarország</v>
      </c>
      <c r="AC211" s="12" t="str">
        <f>IFERROR(_xlfn.XLOOKUP(HsgLista[[#This Row],[Vármegye]],Régiók[Vármegye],Régiók[NUTS2]),"")</f>
        <v>HU31</v>
      </c>
      <c r="AD211" s="12" t="str" cm="1">
        <f t="array" ref="AD211">_xlfn.XLOOKUP(HsgLista[[#This Row],[Helység jogállása]],_xlfn.ANCHORARRAY($AG$12),$AH$12:$AH$18)</f>
        <v>1 község</v>
      </c>
      <c r="AE211" s="4">
        <f>HsgLista[[#This Row],[Lakó-népesség]]*HsgLista[[#This Row],[Lakó-népesség]]</f>
        <v>546121</v>
      </c>
      <c r="AF211" s="1"/>
      <c r="AG211" s="4"/>
      <c r="AJ211" s="8"/>
      <c r="AK211" s="4"/>
      <c r="AS211" s="8"/>
      <c r="AT211" s="4"/>
      <c r="BJ211" s="1"/>
    </row>
    <row r="212" spans="1:62" x14ac:dyDescent="0.3">
      <c r="A212" s="33" t="s">
        <v>620</v>
      </c>
      <c r="B212" s="32">
        <v>8439</v>
      </c>
      <c r="C212" s="1" t="s">
        <v>40</v>
      </c>
      <c r="D212" s="1" t="s">
        <v>202</v>
      </c>
      <c r="E212" s="1" t="s">
        <v>621</v>
      </c>
      <c r="F212" s="1" t="s">
        <v>622</v>
      </c>
      <c r="G212" s="1" t="s">
        <v>623</v>
      </c>
      <c r="H212" s="1">
        <v>2</v>
      </c>
      <c r="I212" s="1" t="s">
        <v>38</v>
      </c>
      <c r="J212" s="4">
        <v>3254</v>
      </c>
      <c r="K212" s="4">
        <v>548</v>
      </c>
      <c r="L212" s="4">
        <v>280</v>
      </c>
      <c r="T212" s="1">
        <v>1</v>
      </c>
      <c r="AA212" s="12" t="str">
        <f>_xlfn.XLOOKUP(HsgLista[[#This Row],[Lakó-népesség]],hsgméret[limit],hsgméret[név],,-1)</f>
        <v>apró</v>
      </c>
      <c r="AB212" s="12" t="str">
        <f>IFERROR(_xlfn.XLOOKUP(HsgLista[[#This Row],[Vármegye]],Régiók[Vármegye],Régiók[Régió]),"")</f>
        <v>Nyugat-Dunántúl</v>
      </c>
      <c r="AC212" s="12" t="str">
        <f>IFERROR(_xlfn.XLOOKUP(HsgLista[[#This Row],[Vármegye]],Régiók[Vármegye],Régiók[NUTS2]),"")</f>
        <v>HU22</v>
      </c>
      <c r="AD212" s="12" t="str" cm="1">
        <f t="array" ref="AD212">_xlfn.XLOOKUP(HsgLista[[#This Row],[Helység jogállása]],_xlfn.ANCHORARRAY($AG$12),$AH$12:$AH$18)</f>
        <v>1 község</v>
      </c>
      <c r="AE212" s="4">
        <f>HsgLista[[#This Row],[Lakó-népesség]]*HsgLista[[#This Row],[Lakó-népesség]]</f>
        <v>300304</v>
      </c>
      <c r="AF212" s="1"/>
      <c r="AG212" s="4"/>
      <c r="AJ212" s="8"/>
      <c r="AK212" s="4"/>
      <c r="AS212" s="8"/>
      <c r="AT212" s="4"/>
      <c r="BJ212" s="1"/>
    </row>
    <row r="213" spans="1:62" x14ac:dyDescent="0.3">
      <c r="A213" s="33" t="s">
        <v>624</v>
      </c>
      <c r="B213" s="31">
        <v>21953</v>
      </c>
      <c r="C213" s="1" t="s">
        <v>40</v>
      </c>
      <c r="D213" s="1" t="s">
        <v>52</v>
      </c>
      <c r="E213" s="1" t="s">
        <v>149</v>
      </c>
      <c r="F213" s="1" t="s">
        <v>150</v>
      </c>
      <c r="G213" s="1" t="s">
        <v>151</v>
      </c>
      <c r="H213" s="1">
        <v>5</v>
      </c>
      <c r="I213" s="1" t="s">
        <v>625</v>
      </c>
      <c r="J213" s="4">
        <v>662</v>
      </c>
      <c r="K213" s="4">
        <v>1128</v>
      </c>
      <c r="L213" s="4">
        <v>530</v>
      </c>
      <c r="T213" s="1">
        <v>1</v>
      </c>
      <c r="AA213" s="12" t="str">
        <f>_xlfn.XLOOKUP(HsgLista[[#This Row],[Lakó-népesség]],hsgméret[limit],hsgméret[név],,-1)</f>
        <v>apró</v>
      </c>
      <c r="AB213" s="12" t="str">
        <f>IFERROR(_xlfn.XLOOKUP(HsgLista[[#This Row],[Vármegye]],Régiók[Vármegye],Régiók[Régió]),"")</f>
        <v>Észak-Magyarország</v>
      </c>
      <c r="AC213" s="12" t="str">
        <f>IFERROR(_xlfn.XLOOKUP(HsgLista[[#This Row],[Vármegye]],Régiók[Vármegye],Régiók[NUTS2]),"")</f>
        <v>HU31</v>
      </c>
      <c r="AD213" s="12" t="str" cm="1">
        <f t="array" ref="AD213">_xlfn.XLOOKUP(HsgLista[[#This Row],[Helység jogállása]],_xlfn.ANCHORARRAY($AG$12),$AH$12:$AH$18)</f>
        <v>1 község</v>
      </c>
      <c r="AE213" s="4">
        <f>HsgLista[[#This Row],[Lakó-népesség]]*HsgLista[[#This Row],[Lakó-népesség]]</f>
        <v>1272384</v>
      </c>
      <c r="AF213" s="1"/>
      <c r="AG213" s="4"/>
      <c r="AJ213" s="8"/>
      <c r="AK213" s="4"/>
      <c r="AS213" s="8"/>
      <c r="AT213" s="4"/>
      <c r="BJ213" s="1"/>
    </row>
    <row r="214" spans="1:62" x14ac:dyDescent="0.3">
      <c r="A214" s="33" t="s">
        <v>626</v>
      </c>
      <c r="B214" s="31">
        <v>24378</v>
      </c>
      <c r="C214" s="1" t="s">
        <v>40</v>
      </c>
      <c r="D214" s="1" t="s">
        <v>41</v>
      </c>
      <c r="E214" s="1" t="s">
        <v>627</v>
      </c>
      <c r="F214" s="1" t="s">
        <v>628</v>
      </c>
      <c r="G214" s="1" t="s">
        <v>629</v>
      </c>
      <c r="H214" s="1">
        <v>5</v>
      </c>
      <c r="I214" s="1" t="s">
        <v>630</v>
      </c>
      <c r="J214" s="4">
        <v>900</v>
      </c>
      <c r="K214" s="4">
        <v>553</v>
      </c>
      <c r="L214" s="4">
        <v>265</v>
      </c>
      <c r="R214" s="1">
        <v>1</v>
      </c>
      <c r="AA214" s="12" t="str">
        <f>_xlfn.XLOOKUP(HsgLista[[#This Row],[Lakó-népesség]],hsgméret[limit],hsgméret[név],,-1)</f>
        <v>apró</v>
      </c>
      <c r="AB214" s="12" t="str">
        <f>IFERROR(_xlfn.XLOOKUP(HsgLista[[#This Row],[Vármegye]],Régiók[Vármegye],Régiók[Régió]),"")</f>
        <v>Dél-Dunántúl</v>
      </c>
      <c r="AC214" s="12" t="str">
        <f>IFERROR(_xlfn.XLOOKUP(HsgLista[[#This Row],[Vármegye]],Régiók[Vármegye],Régiók[NUTS2]),"")</f>
        <v>HU23</v>
      </c>
      <c r="AD214" s="12" t="str" cm="1">
        <f t="array" ref="AD214">_xlfn.XLOOKUP(HsgLista[[#This Row],[Helység jogállása]],_xlfn.ANCHORARRAY($AG$12),$AH$12:$AH$18)</f>
        <v>1 község</v>
      </c>
      <c r="AE214" s="4">
        <f>HsgLista[[#This Row],[Lakó-népesség]]*HsgLista[[#This Row],[Lakó-népesség]]</f>
        <v>305809</v>
      </c>
      <c r="AF214" s="1"/>
      <c r="AG214" s="4"/>
      <c r="AJ214" s="8"/>
      <c r="AK214" s="4"/>
      <c r="AS214" s="8"/>
      <c r="AT214" s="4"/>
      <c r="BJ214" s="1"/>
    </row>
    <row r="215" spans="1:62" x14ac:dyDescent="0.3">
      <c r="A215" s="33" t="s">
        <v>631</v>
      </c>
      <c r="B215" s="31">
        <v>26480</v>
      </c>
      <c r="C215" s="1" t="s">
        <v>40</v>
      </c>
      <c r="D215" s="1" t="s">
        <v>159</v>
      </c>
      <c r="E215" s="1" t="s">
        <v>368</v>
      </c>
      <c r="F215" s="1" t="s">
        <v>369</v>
      </c>
      <c r="G215" s="1" t="s">
        <v>370</v>
      </c>
      <c r="H215" s="1">
        <v>5</v>
      </c>
      <c r="I215" s="1" t="s">
        <v>632</v>
      </c>
      <c r="J215" s="4">
        <v>3818</v>
      </c>
      <c r="K215" s="4">
        <v>788</v>
      </c>
      <c r="L215" s="4">
        <v>377</v>
      </c>
      <c r="AA215" s="12" t="str">
        <f>_xlfn.XLOOKUP(HsgLista[[#This Row],[Lakó-népesség]],hsgméret[limit],hsgméret[név],,-1)</f>
        <v>apró</v>
      </c>
      <c r="AB215" s="12" t="str">
        <f>IFERROR(_xlfn.XLOOKUP(HsgLista[[#This Row],[Vármegye]],Régiók[Vármegye],Régiók[Régió]),"")</f>
        <v>Észak-Alföld</v>
      </c>
      <c r="AC215" s="12" t="str">
        <f>IFERROR(_xlfn.XLOOKUP(HsgLista[[#This Row],[Vármegye]],Régiók[Vármegye],Régiók[NUTS2]),"")</f>
        <v>HU32</v>
      </c>
      <c r="AD215" s="12" t="str" cm="1">
        <f t="array" ref="AD215">_xlfn.XLOOKUP(HsgLista[[#This Row],[Helység jogállása]],_xlfn.ANCHORARRAY($AG$12),$AH$12:$AH$18)</f>
        <v>1 község</v>
      </c>
      <c r="AE215" s="4">
        <f>HsgLista[[#This Row],[Lakó-népesség]]*HsgLista[[#This Row],[Lakó-népesség]]</f>
        <v>620944</v>
      </c>
      <c r="AF215" s="1"/>
      <c r="AG215" s="4"/>
      <c r="AJ215" s="8"/>
      <c r="AK215" s="4"/>
      <c r="AS215" s="8"/>
      <c r="AT215" s="4"/>
      <c r="BJ215" s="1"/>
    </row>
    <row r="216" spans="1:62" x14ac:dyDescent="0.3">
      <c r="A216" s="33" t="s">
        <v>633</v>
      </c>
      <c r="B216" s="32">
        <v>7047</v>
      </c>
      <c r="C216" s="1" t="s">
        <v>40</v>
      </c>
      <c r="D216" s="1" t="s">
        <v>28</v>
      </c>
      <c r="E216" s="1" t="s">
        <v>121</v>
      </c>
      <c r="F216" s="1" t="s">
        <v>122</v>
      </c>
      <c r="G216" s="1" t="s">
        <v>123</v>
      </c>
      <c r="H216" s="1">
        <v>1</v>
      </c>
      <c r="I216" s="1" t="s">
        <v>32</v>
      </c>
      <c r="J216" s="4">
        <v>5518</v>
      </c>
      <c r="K216" s="4">
        <v>3458</v>
      </c>
      <c r="L216" s="4">
        <v>1451</v>
      </c>
      <c r="AA216" s="12" t="str">
        <f>_xlfn.XLOOKUP(HsgLista[[#This Row],[Lakó-népesség]],hsgméret[limit],hsgméret[név],,-1)</f>
        <v>kicsi</v>
      </c>
      <c r="AB216" s="12" t="str">
        <f>IFERROR(_xlfn.XLOOKUP(HsgLista[[#This Row],[Vármegye]],Régiók[Vármegye],Régiók[Régió]),"")</f>
        <v>Közép-Dunántúl</v>
      </c>
      <c r="AC216" s="12" t="str">
        <f>IFERROR(_xlfn.XLOOKUP(HsgLista[[#This Row],[Vármegye]],Régiók[Vármegye],Régiók[NUTS2]),"")</f>
        <v>HU21</v>
      </c>
      <c r="AD216" s="12" t="str" cm="1">
        <f t="array" ref="AD216">_xlfn.XLOOKUP(HsgLista[[#This Row],[Helység jogállása]],_xlfn.ANCHORARRAY($AG$12),$AH$12:$AH$18)</f>
        <v>1 község</v>
      </c>
      <c r="AE216" s="4">
        <f>HsgLista[[#This Row],[Lakó-népesség]]*HsgLista[[#This Row],[Lakó-népesség]]</f>
        <v>11957764</v>
      </c>
      <c r="AF216" s="1"/>
      <c r="AG216" s="4"/>
      <c r="AJ216" s="8"/>
      <c r="AK216" s="4"/>
      <c r="AS216" s="8"/>
      <c r="AT216" s="4"/>
      <c r="BJ216" s="1"/>
    </row>
    <row r="217" spans="1:62" x14ac:dyDescent="0.3">
      <c r="A217" s="33" t="s">
        <v>634</v>
      </c>
      <c r="B217" s="32">
        <v>8581</v>
      </c>
      <c r="C217" s="1" t="s">
        <v>40</v>
      </c>
      <c r="D217" s="1" t="s">
        <v>28</v>
      </c>
      <c r="E217" s="1" t="s">
        <v>635</v>
      </c>
      <c r="F217" s="1" t="s">
        <v>636</v>
      </c>
      <c r="G217" s="1" t="s">
        <v>637</v>
      </c>
      <c r="H217" s="1">
        <v>1</v>
      </c>
      <c r="I217" s="1" t="s">
        <v>32</v>
      </c>
      <c r="J217" s="4">
        <v>3968</v>
      </c>
      <c r="K217" s="4">
        <v>3037</v>
      </c>
      <c r="L217" s="4">
        <v>1153</v>
      </c>
      <c r="AA217" s="12" t="str">
        <f>_xlfn.XLOOKUP(HsgLista[[#This Row],[Lakó-népesség]],hsgméret[limit],hsgméret[név],,-1)</f>
        <v>kicsi</v>
      </c>
      <c r="AB217" s="12" t="str">
        <f>IFERROR(_xlfn.XLOOKUP(HsgLista[[#This Row],[Vármegye]],Régiók[Vármegye],Régiók[Régió]),"")</f>
        <v>Közép-Dunántúl</v>
      </c>
      <c r="AC217" s="12" t="str">
        <f>IFERROR(_xlfn.XLOOKUP(HsgLista[[#This Row],[Vármegye]],Régiók[Vármegye],Régiók[NUTS2]),"")</f>
        <v>HU21</v>
      </c>
      <c r="AD217" s="12" t="str" cm="1">
        <f t="array" ref="AD217">_xlfn.XLOOKUP(HsgLista[[#This Row],[Helység jogállása]],_xlfn.ANCHORARRAY($AG$12),$AH$12:$AH$18)</f>
        <v>1 község</v>
      </c>
      <c r="AE217" s="4">
        <f>HsgLista[[#This Row],[Lakó-népesség]]*HsgLista[[#This Row],[Lakó-népesség]]</f>
        <v>9223369</v>
      </c>
      <c r="AF217" s="1"/>
      <c r="AG217" s="4"/>
      <c r="AJ217" s="8"/>
      <c r="AK217" s="4"/>
      <c r="AS217" s="8"/>
      <c r="AT217" s="4"/>
      <c r="BJ217" s="1"/>
    </row>
    <row r="218" spans="1:62" x14ac:dyDescent="0.3">
      <c r="A218" s="33" t="s">
        <v>638</v>
      </c>
      <c r="B218" s="31">
        <v>26693</v>
      </c>
      <c r="C218" s="1" t="s">
        <v>40</v>
      </c>
      <c r="D218" s="1" t="s">
        <v>224</v>
      </c>
      <c r="E218" s="1" t="s">
        <v>639</v>
      </c>
      <c r="F218" s="1" t="s">
        <v>640</v>
      </c>
      <c r="G218" s="1" t="s">
        <v>641</v>
      </c>
      <c r="H218" s="1">
        <v>1</v>
      </c>
      <c r="I218" s="1" t="s">
        <v>32</v>
      </c>
      <c r="J218" s="4">
        <v>4257</v>
      </c>
      <c r="K218" s="4">
        <v>2234</v>
      </c>
      <c r="L218" s="4">
        <v>1135</v>
      </c>
      <c r="T218" s="1">
        <v>1</v>
      </c>
      <c r="AA218" s="12" t="str">
        <f>_xlfn.XLOOKUP(HsgLista[[#This Row],[Lakó-népesség]],hsgméret[limit],hsgméret[név],,-1)</f>
        <v>kicsi</v>
      </c>
      <c r="AB218" s="12" t="str">
        <f>IFERROR(_xlfn.XLOOKUP(HsgLista[[#This Row],[Vármegye]],Régiók[Vármegye],Régiók[Régió]),"")</f>
        <v>Észak-Alföld</v>
      </c>
      <c r="AC218" s="12" t="str">
        <f>IFERROR(_xlfn.XLOOKUP(HsgLista[[#This Row],[Vármegye]],Régiók[Vármegye],Régiók[NUTS2]),"")</f>
        <v>HU32</v>
      </c>
      <c r="AD218" s="12" t="str" cm="1">
        <f t="array" ref="AD218">_xlfn.XLOOKUP(HsgLista[[#This Row],[Helység jogállása]],_xlfn.ANCHORARRAY($AG$12),$AH$12:$AH$18)</f>
        <v>1 község</v>
      </c>
      <c r="AE218" s="4">
        <f>HsgLista[[#This Row],[Lakó-népesség]]*HsgLista[[#This Row],[Lakó-népesség]]</f>
        <v>4990756</v>
      </c>
      <c r="AF218" s="1"/>
      <c r="AG218" s="4"/>
      <c r="AJ218" s="8"/>
      <c r="AK218" s="4"/>
      <c r="AS218" s="8"/>
      <c r="AT218" s="4"/>
      <c r="BJ218" s="1"/>
    </row>
    <row r="219" spans="1:62" x14ac:dyDescent="0.3">
      <c r="A219" s="33" t="s">
        <v>642</v>
      </c>
      <c r="B219" s="31">
        <v>20464</v>
      </c>
      <c r="C219" s="1" t="s">
        <v>40</v>
      </c>
      <c r="D219" s="1" t="s">
        <v>41</v>
      </c>
      <c r="E219" s="1" t="s">
        <v>130</v>
      </c>
      <c r="F219" s="1" t="s">
        <v>131</v>
      </c>
      <c r="G219" s="1" t="s">
        <v>132</v>
      </c>
      <c r="H219" s="1">
        <v>5</v>
      </c>
      <c r="I219" s="1" t="s">
        <v>133</v>
      </c>
      <c r="J219" s="4">
        <v>849</v>
      </c>
      <c r="K219" s="4">
        <v>174</v>
      </c>
      <c r="L219" s="4">
        <v>68</v>
      </c>
      <c r="T219" s="1">
        <v>1</v>
      </c>
      <c r="AA219" s="12" t="str">
        <f>_xlfn.XLOOKUP(HsgLista[[#This Row],[Lakó-népesség]],hsgméret[limit],hsgméret[név],,-1)</f>
        <v>mikro</v>
      </c>
      <c r="AB219" s="12" t="str">
        <f>IFERROR(_xlfn.XLOOKUP(HsgLista[[#This Row],[Vármegye]],Régiók[Vármegye],Régiók[Régió]),"")</f>
        <v>Dél-Dunántúl</v>
      </c>
      <c r="AC219" s="12" t="str">
        <f>IFERROR(_xlfn.XLOOKUP(HsgLista[[#This Row],[Vármegye]],Régiók[Vármegye],Régiók[NUTS2]),"")</f>
        <v>HU23</v>
      </c>
      <c r="AD219" s="12" t="str" cm="1">
        <f t="array" ref="AD219">_xlfn.XLOOKUP(HsgLista[[#This Row],[Helység jogállása]],_xlfn.ANCHORARRAY($AG$12),$AH$12:$AH$18)</f>
        <v>1 község</v>
      </c>
      <c r="AE219" s="4">
        <f>HsgLista[[#This Row],[Lakó-népesség]]*HsgLista[[#This Row],[Lakó-népesség]]</f>
        <v>30276</v>
      </c>
      <c r="AF219" s="1"/>
      <c r="AG219" s="4"/>
      <c r="AJ219" s="8"/>
      <c r="AK219" s="4"/>
      <c r="AS219" s="8"/>
      <c r="AT219" s="4"/>
      <c r="BJ219" s="1"/>
    </row>
    <row r="220" spans="1:62" x14ac:dyDescent="0.3">
      <c r="A220" s="33" t="s">
        <v>643</v>
      </c>
      <c r="B220" s="31">
        <v>24749</v>
      </c>
      <c r="C220" s="1" t="s">
        <v>40</v>
      </c>
      <c r="D220" s="1" t="s">
        <v>41</v>
      </c>
      <c r="E220" s="1" t="s">
        <v>135</v>
      </c>
      <c r="F220" s="1" t="s">
        <v>136</v>
      </c>
      <c r="G220" s="1" t="s">
        <v>137</v>
      </c>
      <c r="H220" s="1">
        <v>5</v>
      </c>
      <c r="I220" s="1" t="s">
        <v>484</v>
      </c>
      <c r="J220" s="4">
        <v>1555</v>
      </c>
      <c r="K220" s="4">
        <v>392</v>
      </c>
      <c r="L220" s="4">
        <v>155</v>
      </c>
      <c r="T220" s="1">
        <v>1</v>
      </c>
      <c r="AA220" s="12" t="str">
        <f>_xlfn.XLOOKUP(HsgLista[[#This Row],[Lakó-népesség]],hsgméret[limit],hsgméret[név],,-1)</f>
        <v>mikro</v>
      </c>
      <c r="AB220" s="12" t="str">
        <f>IFERROR(_xlfn.XLOOKUP(HsgLista[[#This Row],[Vármegye]],Régiók[Vármegye],Régiók[Régió]),"")</f>
        <v>Dél-Dunántúl</v>
      </c>
      <c r="AC220" s="12" t="str">
        <f>IFERROR(_xlfn.XLOOKUP(HsgLista[[#This Row],[Vármegye]],Régiók[Vármegye],Régiók[NUTS2]),"")</f>
        <v>HU23</v>
      </c>
      <c r="AD220" s="12" t="str" cm="1">
        <f t="array" ref="AD220">_xlfn.XLOOKUP(HsgLista[[#This Row],[Helység jogállása]],_xlfn.ANCHORARRAY($AG$12),$AH$12:$AH$18)</f>
        <v>1 község</v>
      </c>
      <c r="AE220" s="4">
        <f>HsgLista[[#This Row],[Lakó-népesség]]*HsgLista[[#This Row],[Lakó-népesség]]</f>
        <v>153664</v>
      </c>
      <c r="AF220" s="1"/>
      <c r="AG220" s="4"/>
      <c r="AJ220" s="8"/>
      <c r="AK220" s="4"/>
      <c r="AS220" s="8"/>
      <c r="AT220" s="4"/>
      <c r="BJ220" s="1"/>
    </row>
    <row r="221" spans="1:62" x14ac:dyDescent="0.3">
      <c r="A221" s="33" t="s">
        <v>644</v>
      </c>
      <c r="B221" s="32">
        <v>5485</v>
      </c>
      <c r="C221" s="1" t="s">
        <v>40</v>
      </c>
      <c r="D221" s="1" t="s">
        <v>41</v>
      </c>
      <c r="E221" s="1" t="s">
        <v>135</v>
      </c>
      <c r="F221" s="1" t="s">
        <v>136</v>
      </c>
      <c r="G221" s="1" t="s">
        <v>137</v>
      </c>
      <c r="H221" s="1">
        <v>5</v>
      </c>
      <c r="I221" s="1" t="s">
        <v>484</v>
      </c>
      <c r="J221" s="4">
        <v>727</v>
      </c>
      <c r="K221" s="4">
        <v>110</v>
      </c>
      <c r="L221" s="4">
        <v>72</v>
      </c>
      <c r="AA221" s="12" t="str">
        <f>_xlfn.XLOOKUP(HsgLista[[#This Row],[Lakó-népesség]],hsgméret[limit],hsgméret[név],,-1)</f>
        <v>mikro</v>
      </c>
      <c r="AB221" s="12" t="str">
        <f>IFERROR(_xlfn.XLOOKUP(HsgLista[[#This Row],[Vármegye]],Régiók[Vármegye],Régiók[Régió]),"")</f>
        <v>Dél-Dunántúl</v>
      </c>
      <c r="AC221" s="12" t="str">
        <f>IFERROR(_xlfn.XLOOKUP(HsgLista[[#This Row],[Vármegye]],Régiók[Vármegye],Régiók[NUTS2]),"")</f>
        <v>HU23</v>
      </c>
      <c r="AD221" s="12" t="str" cm="1">
        <f t="array" ref="AD221">_xlfn.XLOOKUP(HsgLista[[#This Row],[Helység jogállása]],_xlfn.ANCHORARRAY($AG$12),$AH$12:$AH$18)</f>
        <v>1 község</v>
      </c>
      <c r="AE221" s="4">
        <f>HsgLista[[#This Row],[Lakó-népesség]]*HsgLista[[#This Row],[Lakó-népesség]]</f>
        <v>12100</v>
      </c>
      <c r="AF221" s="1"/>
      <c r="AG221" s="4"/>
      <c r="AJ221" s="8"/>
      <c r="AK221" s="4"/>
      <c r="AS221" s="8"/>
      <c r="AT221" s="4"/>
      <c r="BJ221" s="1"/>
    </row>
    <row r="222" spans="1:62" x14ac:dyDescent="0.3">
      <c r="A222" s="33" t="s">
        <v>645</v>
      </c>
      <c r="B222" s="32">
        <v>6196</v>
      </c>
      <c r="C222" s="1" t="s">
        <v>40</v>
      </c>
      <c r="D222" s="1" t="s">
        <v>66</v>
      </c>
      <c r="E222" s="1" t="s">
        <v>101</v>
      </c>
      <c r="F222" s="1" t="s">
        <v>102</v>
      </c>
      <c r="G222" s="1" t="s">
        <v>103</v>
      </c>
      <c r="H222" s="1">
        <v>5</v>
      </c>
      <c r="I222" s="1" t="s">
        <v>646</v>
      </c>
      <c r="J222" s="4">
        <v>1365</v>
      </c>
      <c r="K222" s="4">
        <v>756</v>
      </c>
      <c r="L222" s="4">
        <v>312</v>
      </c>
      <c r="AA222" s="12" t="str">
        <f>_xlfn.XLOOKUP(HsgLista[[#This Row],[Lakó-népesség]],hsgméret[limit],hsgméret[név],,-1)</f>
        <v>apró</v>
      </c>
      <c r="AB222" s="12" t="str">
        <f>IFERROR(_xlfn.XLOOKUP(HsgLista[[#This Row],[Vármegye]],Régiók[Vármegye],Régiók[Régió]),"")</f>
        <v>Nyugat-Dunántúl</v>
      </c>
      <c r="AC222" s="12" t="str">
        <f>IFERROR(_xlfn.XLOOKUP(HsgLista[[#This Row],[Vármegye]],Régiók[Vármegye],Régiók[NUTS2]),"")</f>
        <v>HU22</v>
      </c>
      <c r="AD222" s="12" t="str" cm="1">
        <f t="array" ref="AD222">_xlfn.XLOOKUP(HsgLista[[#This Row],[Helység jogállása]],_xlfn.ANCHORARRAY($AG$12),$AH$12:$AH$18)</f>
        <v>1 község</v>
      </c>
      <c r="AE222" s="4">
        <f>HsgLista[[#This Row],[Lakó-népesség]]*HsgLista[[#This Row],[Lakó-népesség]]</f>
        <v>571536</v>
      </c>
      <c r="AF222" s="1"/>
      <c r="AG222" s="4"/>
      <c r="AJ222" s="8"/>
      <c r="AK222" s="4"/>
      <c r="AS222" s="8"/>
      <c r="AT222" s="4"/>
      <c r="BJ222" s="1"/>
    </row>
    <row r="223" spans="1:62" x14ac:dyDescent="0.3">
      <c r="A223" s="33" t="s">
        <v>433</v>
      </c>
      <c r="B223" s="31">
        <v>32799</v>
      </c>
      <c r="C223" s="1" t="s">
        <v>27</v>
      </c>
      <c r="D223" s="1" t="s">
        <v>112</v>
      </c>
      <c r="E223" s="1" t="s">
        <v>647</v>
      </c>
      <c r="F223" s="1" t="s">
        <v>432</v>
      </c>
      <c r="G223" s="1" t="s">
        <v>433</v>
      </c>
      <c r="H223" s="1">
        <v>1</v>
      </c>
      <c r="I223" s="1" t="s">
        <v>32</v>
      </c>
      <c r="J223" s="4">
        <v>12290</v>
      </c>
      <c r="K223" s="4">
        <v>9672</v>
      </c>
      <c r="L223" s="4">
        <v>4509</v>
      </c>
      <c r="P223" s="1">
        <v>1</v>
      </c>
      <c r="R223" s="1">
        <v>1</v>
      </c>
      <c r="T223" s="1">
        <v>1</v>
      </c>
      <c r="AA223" s="12" t="str">
        <f>_xlfn.XLOOKUP(HsgLista[[#This Row],[Lakó-népesség]],hsgméret[limit],hsgméret[név],,-1)</f>
        <v>kicsi</v>
      </c>
      <c r="AB223" s="12" t="str">
        <f>IFERROR(_xlfn.XLOOKUP(HsgLista[[#This Row],[Vármegye]],Régiók[Vármegye],Régiók[Régió]),"")</f>
        <v>Dél-Dunántúl</v>
      </c>
      <c r="AC223" s="12" t="str">
        <f>IFERROR(_xlfn.XLOOKUP(HsgLista[[#This Row],[Vármegye]],Régiók[Vármegye],Régiók[NUTS2]),"")</f>
        <v>HU23</v>
      </c>
      <c r="AD223" s="12" t="str" cm="1">
        <f t="array" ref="AD223">_xlfn.XLOOKUP(HsgLista[[#This Row],[Helység jogállása]],_xlfn.ANCHORARRAY($AG$12),$AH$12:$AH$18)</f>
        <v>2 város</v>
      </c>
      <c r="AE223" s="4">
        <f>HsgLista[[#This Row],[Lakó-népesség]]*HsgLista[[#This Row],[Lakó-népesség]]</f>
        <v>93547584</v>
      </c>
      <c r="AF223" s="1"/>
      <c r="AG223" s="4"/>
      <c r="AJ223" s="8"/>
      <c r="AK223" s="4"/>
      <c r="AS223" s="8"/>
      <c r="AT223" s="4"/>
      <c r="BJ223" s="1"/>
    </row>
    <row r="224" spans="1:62" x14ac:dyDescent="0.3">
      <c r="A224" s="33" t="s">
        <v>648</v>
      </c>
      <c r="B224" s="32">
        <v>3735</v>
      </c>
      <c r="C224" s="1" t="s">
        <v>40</v>
      </c>
      <c r="D224" s="1" t="s">
        <v>112</v>
      </c>
      <c r="E224" s="1" t="s">
        <v>234</v>
      </c>
      <c r="F224" s="1" t="s">
        <v>235</v>
      </c>
      <c r="G224" s="1" t="s">
        <v>236</v>
      </c>
      <c r="H224" s="1">
        <v>5</v>
      </c>
      <c r="I224" s="1" t="s">
        <v>649</v>
      </c>
      <c r="J224" s="4">
        <v>4856</v>
      </c>
      <c r="K224" s="4">
        <v>1136</v>
      </c>
      <c r="L224" s="4">
        <v>528</v>
      </c>
      <c r="T224" s="1">
        <v>1</v>
      </c>
      <c r="AA224" s="12" t="str">
        <f>_xlfn.XLOOKUP(HsgLista[[#This Row],[Lakó-népesség]],hsgméret[limit],hsgméret[név],,-1)</f>
        <v>apró</v>
      </c>
      <c r="AB224" s="12" t="str">
        <f>IFERROR(_xlfn.XLOOKUP(HsgLista[[#This Row],[Vármegye]],Régiók[Vármegye],Régiók[Régió]),"")</f>
        <v>Dél-Dunántúl</v>
      </c>
      <c r="AC224" s="12" t="str">
        <f>IFERROR(_xlfn.XLOOKUP(HsgLista[[#This Row],[Vármegye]],Régiók[Vármegye],Régiók[NUTS2]),"")</f>
        <v>HU23</v>
      </c>
      <c r="AD224" s="12" t="str" cm="1">
        <f t="array" ref="AD224">_xlfn.XLOOKUP(HsgLista[[#This Row],[Helység jogállása]],_xlfn.ANCHORARRAY($AG$12),$AH$12:$AH$18)</f>
        <v>1 község</v>
      </c>
      <c r="AE224" s="4">
        <f>HsgLista[[#This Row],[Lakó-népesség]]*HsgLista[[#This Row],[Lakó-népesség]]</f>
        <v>1290496</v>
      </c>
      <c r="AF224" s="1"/>
      <c r="AG224" s="4"/>
      <c r="AJ224" s="8"/>
      <c r="AK224" s="4"/>
      <c r="AS224" s="8"/>
      <c r="AT224" s="4"/>
      <c r="BJ224" s="1"/>
    </row>
    <row r="225" spans="1:62" x14ac:dyDescent="0.3">
      <c r="A225" s="33" t="s">
        <v>650</v>
      </c>
      <c r="B225" s="31">
        <v>27447</v>
      </c>
      <c r="C225" s="1" t="s">
        <v>40</v>
      </c>
      <c r="D225" s="1" t="s">
        <v>202</v>
      </c>
      <c r="E225" s="1" t="s">
        <v>284</v>
      </c>
      <c r="F225" s="1" t="s">
        <v>285</v>
      </c>
      <c r="G225" s="1" t="s">
        <v>285</v>
      </c>
      <c r="H225" s="1">
        <v>5</v>
      </c>
      <c r="I225" s="1" t="s">
        <v>651</v>
      </c>
      <c r="J225" s="4">
        <v>610</v>
      </c>
      <c r="K225" s="4">
        <v>119</v>
      </c>
      <c r="L225" s="4">
        <v>86</v>
      </c>
      <c r="AA225" s="12" t="str">
        <f>_xlfn.XLOOKUP(HsgLista[[#This Row],[Lakó-népesség]],hsgméret[limit],hsgméret[név],,-1)</f>
        <v>mikro</v>
      </c>
      <c r="AB225" s="12" t="str">
        <f>IFERROR(_xlfn.XLOOKUP(HsgLista[[#This Row],[Vármegye]],Régiók[Vármegye],Régiók[Régió]),"")</f>
        <v>Nyugat-Dunántúl</v>
      </c>
      <c r="AC225" s="12" t="str">
        <f>IFERROR(_xlfn.XLOOKUP(HsgLista[[#This Row],[Vármegye]],Régiók[Vármegye],Régiók[NUTS2]),"")</f>
        <v>HU22</v>
      </c>
      <c r="AD225" s="12" t="str" cm="1">
        <f t="array" ref="AD225">_xlfn.XLOOKUP(HsgLista[[#This Row],[Helység jogállása]],_xlfn.ANCHORARRAY($AG$12),$AH$12:$AH$18)</f>
        <v>1 község</v>
      </c>
      <c r="AE225" s="4">
        <f>HsgLista[[#This Row],[Lakó-népesség]]*HsgLista[[#This Row],[Lakó-népesség]]</f>
        <v>14161</v>
      </c>
      <c r="AF225" s="1"/>
      <c r="AG225" s="4"/>
      <c r="AJ225" s="8"/>
      <c r="AK225" s="4"/>
      <c r="AS225" s="8"/>
      <c r="AT225" s="4"/>
      <c r="BJ225" s="1"/>
    </row>
    <row r="226" spans="1:62" x14ac:dyDescent="0.3">
      <c r="A226" s="33" t="s">
        <v>652</v>
      </c>
      <c r="B226" s="31">
        <v>20048</v>
      </c>
      <c r="C226" s="1" t="s">
        <v>40</v>
      </c>
      <c r="D226" s="1" t="s">
        <v>272</v>
      </c>
      <c r="E226" s="1" t="s">
        <v>653</v>
      </c>
      <c r="F226" s="1" t="s">
        <v>654</v>
      </c>
      <c r="G226" s="1" t="s">
        <v>655</v>
      </c>
      <c r="H226" s="1">
        <v>5</v>
      </c>
      <c r="I226" s="1" t="s">
        <v>656</v>
      </c>
      <c r="J226" s="4">
        <v>1539</v>
      </c>
      <c r="K226" s="4">
        <v>915</v>
      </c>
      <c r="L226" s="4">
        <v>453</v>
      </c>
      <c r="T226" s="1">
        <v>1</v>
      </c>
      <c r="AA226" s="12" t="str">
        <f>_xlfn.XLOOKUP(HsgLista[[#This Row],[Lakó-népesség]],hsgméret[limit],hsgméret[név],,-1)</f>
        <v>apró</v>
      </c>
      <c r="AB226" s="12" t="str">
        <f>IFERROR(_xlfn.XLOOKUP(HsgLista[[#This Row],[Vármegye]],Régiók[Vármegye],Régiók[Régió]),"")</f>
        <v>Észak-Magyarország</v>
      </c>
      <c r="AC226" s="12" t="str">
        <f>IFERROR(_xlfn.XLOOKUP(HsgLista[[#This Row],[Vármegye]],Régiók[Vármegye],Régiók[NUTS2]),"")</f>
        <v>HU31</v>
      </c>
      <c r="AD226" s="12" t="str" cm="1">
        <f t="array" ref="AD226">_xlfn.XLOOKUP(HsgLista[[#This Row],[Helység jogállása]],_xlfn.ANCHORARRAY($AG$12),$AH$12:$AH$18)</f>
        <v>1 község</v>
      </c>
      <c r="AE226" s="4">
        <f>HsgLista[[#This Row],[Lakó-népesség]]*HsgLista[[#This Row],[Lakó-népesség]]</f>
        <v>837225</v>
      </c>
      <c r="AF226" s="1"/>
      <c r="AG226" s="4"/>
      <c r="AJ226" s="8"/>
      <c r="AK226" s="4"/>
      <c r="AS226" s="8"/>
      <c r="AT226" s="4"/>
      <c r="BJ226" s="1"/>
    </row>
    <row r="227" spans="1:62" x14ac:dyDescent="0.3">
      <c r="A227" s="33" t="s">
        <v>657</v>
      </c>
      <c r="B227" s="31">
        <v>15778</v>
      </c>
      <c r="C227" s="1" t="s">
        <v>40</v>
      </c>
      <c r="D227" s="1" t="s">
        <v>80</v>
      </c>
      <c r="E227" s="1" t="s">
        <v>611</v>
      </c>
      <c r="F227" s="1" t="s">
        <v>612</v>
      </c>
      <c r="G227" s="1" t="s">
        <v>80</v>
      </c>
      <c r="H227" s="1">
        <v>5</v>
      </c>
      <c r="I227" s="1" t="s">
        <v>658</v>
      </c>
      <c r="J227" s="4">
        <v>1201</v>
      </c>
      <c r="K227" s="4">
        <v>98</v>
      </c>
      <c r="L227" s="4">
        <v>68</v>
      </c>
      <c r="AA227" s="12" t="str">
        <f>_xlfn.XLOOKUP(HsgLista[[#This Row],[Lakó-népesség]],hsgméret[limit],hsgméret[név],,-1)</f>
        <v>mikro</v>
      </c>
      <c r="AB227" s="12" t="str">
        <f>IFERROR(_xlfn.XLOOKUP(HsgLista[[#This Row],[Vármegye]],Régiók[Vármegye],Régiók[Régió]),"")</f>
        <v>Közép-Dunántúl</v>
      </c>
      <c r="AC227" s="12" t="str">
        <f>IFERROR(_xlfn.XLOOKUP(HsgLista[[#This Row],[Vármegye]],Régiók[Vármegye],Régiók[NUTS2]),"")</f>
        <v>HU21</v>
      </c>
      <c r="AD227" s="12" t="str" cm="1">
        <f t="array" ref="AD227">_xlfn.XLOOKUP(HsgLista[[#This Row],[Helység jogállása]],_xlfn.ANCHORARRAY($AG$12),$AH$12:$AH$18)</f>
        <v>1 község</v>
      </c>
      <c r="AE227" s="4">
        <f>HsgLista[[#This Row],[Lakó-népesség]]*HsgLista[[#This Row],[Lakó-népesség]]</f>
        <v>9604</v>
      </c>
      <c r="AF227" s="1"/>
      <c r="AG227" s="4"/>
      <c r="AJ227" s="8"/>
      <c r="AK227" s="4"/>
      <c r="AS227" s="8"/>
      <c r="AT227" s="4"/>
      <c r="BJ227" s="1"/>
    </row>
    <row r="228" spans="1:62" x14ac:dyDescent="0.3">
      <c r="A228" s="33" t="s">
        <v>659</v>
      </c>
      <c r="B228" s="32">
        <v>8624</v>
      </c>
      <c r="C228" s="1" t="s">
        <v>40</v>
      </c>
      <c r="D228" s="1" t="s">
        <v>86</v>
      </c>
      <c r="E228" s="1" t="s">
        <v>106</v>
      </c>
      <c r="F228" s="1" t="s">
        <v>107</v>
      </c>
      <c r="G228" s="1" t="s">
        <v>108</v>
      </c>
      <c r="H228" s="1">
        <v>5</v>
      </c>
      <c r="I228" s="1" t="s">
        <v>489</v>
      </c>
      <c r="J228" s="4">
        <v>1687</v>
      </c>
      <c r="K228" s="4">
        <v>696</v>
      </c>
      <c r="L228" s="4">
        <v>306</v>
      </c>
      <c r="AA228" s="12" t="str">
        <f>_xlfn.XLOOKUP(HsgLista[[#This Row],[Lakó-népesség]],hsgméret[limit],hsgméret[név],,-1)</f>
        <v>apró</v>
      </c>
      <c r="AB228" s="12" t="str">
        <f>IFERROR(_xlfn.XLOOKUP(HsgLista[[#This Row],[Vármegye]],Régiók[Vármegye],Régiók[Régió]),"")</f>
        <v>Közép-Dunántúl</v>
      </c>
      <c r="AC228" s="12" t="str">
        <f>IFERROR(_xlfn.XLOOKUP(HsgLista[[#This Row],[Vármegye]],Régiók[Vármegye],Régiók[NUTS2]),"")</f>
        <v>HU21</v>
      </c>
      <c r="AD228" s="12" t="str" cm="1">
        <f t="array" ref="AD228">_xlfn.XLOOKUP(HsgLista[[#This Row],[Helység jogállása]],_xlfn.ANCHORARRAY($AG$12),$AH$12:$AH$18)</f>
        <v>1 község</v>
      </c>
      <c r="AE228" s="4">
        <f>HsgLista[[#This Row],[Lakó-népesség]]*HsgLista[[#This Row],[Lakó-népesség]]</f>
        <v>484416</v>
      </c>
      <c r="AF228" s="1"/>
      <c r="AG228" s="4"/>
      <c r="AJ228" s="8"/>
      <c r="AK228" s="4"/>
      <c r="AS228" s="8"/>
      <c r="AT228" s="4"/>
      <c r="BJ228" s="1"/>
    </row>
    <row r="229" spans="1:62" x14ac:dyDescent="0.3">
      <c r="A229" s="33" t="s">
        <v>660</v>
      </c>
      <c r="B229" s="31">
        <v>15495</v>
      </c>
      <c r="C229" s="1" t="s">
        <v>40</v>
      </c>
      <c r="D229" s="1" t="s">
        <v>41</v>
      </c>
      <c r="E229" s="1" t="s">
        <v>208</v>
      </c>
      <c r="F229" s="1" t="s">
        <v>209</v>
      </c>
      <c r="G229" s="1" t="s">
        <v>210</v>
      </c>
      <c r="H229" s="1">
        <v>5</v>
      </c>
      <c r="I229" s="1" t="s">
        <v>661</v>
      </c>
      <c r="J229" s="4">
        <v>404</v>
      </c>
      <c r="K229" s="4">
        <v>191</v>
      </c>
      <c r="L229" s="4">
        <v>79</v>
      </c>
      <c r="AA229" s="12" t="str">
        <f>_xlfn.XLOOKUP(HsgLista[[#This Row],[Lakó-népesség]],hsgméret[limit],hsgméret[név],,-1)</f>
        <v>mikro</v>
      </c>
      <c r="AB229" s="12" t="str">
        <f>IFERROR(_xlfn.XLOOKUP(HsgLista[[#This Row],[Vármegye]],Régiók[Vármegye],Régiók[Régió]),"")</f>
        <v>Dél-Dunántúl</v>
      </c>
      <c r="AC229" s="12" t="str">
        <f>IFERROR(_xlfn.XLOOKUP(HsgLista[[#This Row],[Vármegye]],Régiók[Vármegye],Régiók[NUTS2]),"")</f>
        <v>HU23</v>
      </c>
      <c r="AD229" s="12" t="str" cm="1">
        <f t="array" ref="AD229">_xlfn.XLOOKUP(HsgLista[[#This Row],[Helység jogállása]],_xlfn.ANCHORARRAY($AG$12),$AH$12:$AH$18)</f>
        <v>1 község</v>
      </c>
      <c r="AE229" s="4">
        <f>HsgLista[[#This Row],[Lakó-népesség]]*HsgLista[[#This Row],[Lakó-népesség]]</f>
        <v>36481</v>
      </c>
      <c r="AF229" s="1"/>
      <c r="AG229" s="4"/>
      <c r="AJ229" s="8"/>
      <c r="AK229" s="4"/>
      <c r="AS229" s="8"/>
      <c r="AT229" s="4"/>
      <c r="BJ229" s="1"/>
    </row>
    <row r="230" spans="1:62" x14ac:dyDescent="0.3">
      <c r="A230" s="33" t="s">
        <v>662</v>
      </c>
      <c r="B230" s="32">
        <v>8846</v>
      </c>
      <c r="C230" s="1" t="s">
        <v>40</v>
      </c>
      <c r="D230" s="1" t="s">
        <v>52</v>
      </c>
      <c r="E230" s="1" t="s">
        <v>53</v>
      </c>
      <c r="F230" s="1" t="s">
        <v>54</v>
      </c>
      <c r="G230" s="1" t="s">
        <v>55</v>
      </c>
      <c r="H230" s="1">
        <v>5</v>
      </c>
      <c r="I230" s="1" t="s">
        <v>56</v>
      </c>
      <c r="J230" s="4">
        <v>2964</v>
      </c>
      <c r="K230" s="4">
        <v>155</v>
      </c>
      <c r="L230" s="4">
        <v>103</v>
      </c>
      <c r="V230" s="1">
        <v>1</v>
      </c>
      <c r="AA230" s="12" t="str">
        <f>_xlfn.XLOOKUP(HsgLista[[#This Row],[Lakó-népesség]],hsgméret[limit],hsgméret[név],,-1)</f>
        <v>mikro</v>
      </c>
      <c r="AB230" s="12" t="str">
        <f>IFERROR(_xlfn.XLOOKUP(HsgLista[[#This Row],[Vármegye]],Régiók[Vármegye],Régiók[Régió]),"")</f>
        <v>Észak-Magyarország</v>
      </c>
      <c r="AC230" s="12" t="str">
        <f>IFERROR(_xlfn.XLOOKUP(HsgLista[[#This Row],[Vármegye]],Régiók[Vármegye],Régiók[NUTS2]),"")</f>
        <v>HU31</v>
      </c>
      <c r="AD230" s="12" t="str" cm="1">
        <f t="array" ref="AD230">_xlfn.XLOOKUP(HsgLista[[#This Row],[Helység jogállása]],_xlfn.ANCHORARRAY($AG$12),$AH$12:$AH$18)</f>
        <v>1 község</v>
      </c>
      <c r="AE230" s="4">
        <f>HsgLista[[#This Row],[Lakó-népesség]]*HsgLista[[#This Row],[Lakó-népesség]]</f>
        <v>24025</v>
      </c>
      <c r="AF230" s="1"/>
      <c r="AG230" s="4"/>
      <c r="AJ230" s="8"/>
      <c r="AK230" s="4"/>
      <c r="AS230" s="8"/>
      <c r="AT230" s="4"/>
      <c r="BJ230" s="1"/>
    </row>
    <row r="231" spans="1:62" x14ac:dyDescent="0.3">
      <c r="A231" s="33" t="s">
        <v>663</v>
      </c>
      <c r="B231" s="31">
        <v>11712</v>
      </c>
      <c r="C231" s="1" t="s">
        <v>40</v>
      </c>
      <c r="D231" s="1" t="s">
        <v>251</v>
      </c>
      <c r="E231" s="1" t="s">
        <v>252</v>
      </c>
      <c r="F231" s="1" t="s">
        <v>253</v>
      </c>
      <c r="G231" s="1" t="s">
        <v>254</v>
      </c>
      <c r="H231" s="1">
        <v>5</v>
      </c>
      <c r="I231" s="1" t="s">
        <v>664</v>
      </c>
      <c r="J231" s="4">
        <v>6616</v>
      </c>
      <c r="K231" s="4">
        <v>1401</v>
      </c>
      <c r="L231" s="4">
        <v>735</v>
      </c>
      <c r="T231" s="1">
        <v>1</v>
      </c>
      <c r="AA231" s="12" t="str">
        <f>_xlfn.XLOOKUP(HsgLista[[#This Row],[Lakó-népesség]],hsgméret[limit],hsgméret[név],,-1)</f>
        <v>apró</v>
      </c>
      <c r="AB231" s="12" t="str">
        <f>IFERROR(_xlfn.XLOOKUP(HsgLista[[#This Row],[Vármegye]],Régiók[Vármegye],Régiók[Régió]),"")</f>
        <v>Dél-Dunántúl</v>
      </c>
      <c r="AC231" s="12" t="str">
        <f>IFERROR(_xlfn.XLOOKUP(HsgLista[[#This Row],[Vármegye]],Régiók[Vármegye],Régiók[NUTS2]),"")</f>
        <v>HU23</v>
      </c>
      <c r="AD231" s="12" t="str" cm="1">
        <f t="array" ref="AD231">_xlfn.XLOOKUP(HsgLista[[#This Row],[Helység jogállása]],_xlfn.ANCHORARRAY($AG$12),$AH$12:$AH$18)</f>
        <v>1 község</v>
      </c>
      <c r="AE231" s="4">
        <f>HsgLista[[#This Row],[Lakó-népesség]]*HsgLista[[#This Row],[Lakó-népesség]]</f>
        <v>1962801</v>
      </c>
      <c r="AF231" s="1"/>
      <c r="AG231" s="4"/>
      <c r="AJ231" s="8"/>
      <c r="AK231" s="4"/>
      <c r="AS231" s="8"/>
      <c r="AT231" s="4"/>
      <c r="BJ231" s="1"/>
    </row>
    <row r="232" spans="1:62" x14ac:dyDescent="0.3">
      <c r="A232" s="33" t="s">
        <v>665</v>
      </c>
      <c r="B232" s="31">
        <v>28909</v>
      </c>
      <c r="C232" s="1" t="s">
        <v>40</v>
      </c>
      <c r="D232" s="1" t="s">
        <v>251</v>
      </c>
      <c r="E232" s="1" t="s">
        <v>350</v>
      </c>
      <c r="F232" s="1" t="s">
        <v>351</v>
      </c>
      <c r="G232" s="1" t="s">
        <v>352</v>
      </c>
      <c r="H232" s="1">
        <v>5</v>
      </c>
      <c r="I232" s="1" t="s">
        <v>352</v>
      </c>
      <c r="J232" s="4">
        <v>2044</v>
      </c>
      <c r="K232" s="4">
        <v>351</v>
      </c>
      <c r="L232" s="4">
        <v>146</v>
      </c>
      <c r="AA232" s="12" t="str">
        <f>_xlfn.XLOOKUP(HsgLista[[#This Row],[Lakó-népesség]],hsgméret[limit],hsgméret[név],,-1)</f>
        <v>mikro</v>
      </c>
      <c r="AB232" s="12" t="str">
        <f>IFERROR(_xlfn.XLOOKUP(HsgLista[[#This Row],[Vármegye]],Régiók[Vármegye],Régiók[Régió]),"")</f>
        <v>Dél-Dunántúl</v>
      </c>
      <c r="AC232" s="12" t="str">
        <f>IFERROR(_xlfn.XLOOKUP(HsgLista[[#This Row],[Vármegye]],Régiók[Vármegye],Régiók[NUTS2]),"")</f>
        <v>HU23</v>
      </c>
      <c r="AD232" s="12" t="str" cm="1">
        <f t="array" ref="AD232">_xlfn.XLOOKUP(HsgLista[[#This Row],[Helység jogállása]],_xlfn.ANCHORARRAY($AG$12),$AH$12:$AH$18)</f>
        <v>1 község</v>
      </c>
      <c r="AE232" s="4">
        <f>HsgLista[[#This Row],[Lakó-népesség]]*HsgLista[[#This Row],[Lakó-népesség]]</f>
        <v>123201</v>
      </c>
      <c r="AF232" s="1"/>
      <c r="AG232" s="4"/>
      <c r="AJ232" s="8"/>
      <c r="AK232" s="4"/>
      <c r="AS232" s="8"/>
      <c r="AT232" s="4"/>
      <c r="BJ232" s="1"/>
    </row>
    <row r="233" spans="1:62" x14ac:dyDescent="0.3">
      <c r="A233" s="33" t="s">
        <v>255</v>
      </c>
      <c r="B233" s="32">
        <v>8864</v>
      </c>
      <c r="C233" s="1" t="s">
        <v>27</v>
      </c>
      <c r="D233" s="1" t="s">
        <v>251</v>
      </c>
      <c r="E233" s="1" t="s">
        <v>252</v>
      </c>
      <c r="F233" s="1" t="s">
        <v>253</v>
      </c>
      <c r="G233" s="1" t="s">
        <v>254</v>
      </c>
      <c r="H233" s="1">
        <v>2</v>
      </c>
      <c r="I233" s="1" t="s">
        <v>38</v>
      </c>
      <c r="J233" s="4">
        <v>6357</v>
      </c>
      <c r="K233" s="4">
        <v>5851</v>
      </c>
      <c r="L233" s="4">
        <v>2518</v>
      </c>
      <c r="R233" s="1">
        <v>1</v>
      </c>
      <c r="T233" s="1">
        <v>1</v>
      </c>
      <c r="AA233" s="12" t="str">
        <f>_xlfn.XLOOKUP(HsgLista[[#This Row],[Lakó-népesség]],hsgméret[limit],hsgméret[név],,-1)</f>
        <v>kicsi</v>
      </c>
      <c r="AB233" s="12" t="str">
        <f>IFERROR(_xlfn.XLOOKUP(HsgLista[[#This Row],[Vármegye]],Régiók[Vármegye],Régiók[Régió]),"")</f>
        <v>Dél-Dunántúl</v>
      </c>
      <c r="AC233" s="12" t="str">
        <f>IFERROR(_xlfn.XLOOKUP(HsgLista[[#This Row],[Vármegye]],Régiók[Vármegye],Régiók[NUTS2]),"")</f>
        <v>HU23</v>
      </c>
      <c r="AD233" s="12" t="str" cm="1">
        <f t="array" ref="AD233">_xlfn.XLOOKUP(HsgLista[[#This Row],[Helység jogállása]],_xlfn.ANCHORARRAY($AG$12),$AH$12:$AH$18)</f>
        <v>2 város</v>
      </c>
      <c r="AE233" s="4">
        <f>HsgLista[[#This Row],[Lakó-népesség]]*HsgLista[[#This Row],[Lakó-népesség]]</f>
        <v>34234201</v>
      </c>
      <c r="AF233" s="1"/>
      <c r="AG233" s="4"/>
      <c r="AJ233" s="8"/>
      <c r="AK233" s="4"/>
      <c r="AS233" s="8"/>
      <c r="AT233" s="4"/>
      <c r="BJ233" s="1"/>
    </row>
    <row r="234" spans="1:62" x14ac:dyDescent="0.3">
      <c r="A234" s="33" t="s">
        <v>666</v>
      </c>
      <c r="B234" s="31">
        <v>32337</v>
      </c>
      <c r="C234" s="1" t="s">
        <v>40</v>
      </c>
      <c r="D234" s="1" t="s">
        <v>112</v>
      </c>
      <c r="E234" s="1" t="s">
        <v>234</v>
      </c>
      <c r="F234" s="1" t="s">
        <v>235</v>
      </c>
      <c r="G234" s="1" t="s">
        <v>236</v>
      </c>
      <c r="H234" s="1">
        <v>2</v>
      </c>
      <c r="I234" s="1" t="s">
        <v>38</v>
      </c>
      <c r="J234" s="4">
        <v>1028</v>
      </c>
      <c r="K234" s="4">
        <v>771</v>
      </c>
      <c r="L234" s="4">
        <v>298</v>
      </c>
      <c r="T234" s="1">
        <v>1</v>
      </c>
      <c r="AA234" s="12" t="str">
        <f>_xlfn.XLOOKUP(HsgLista[[#This Row],[Lakó-népesség]],hsgméret[limit],hsgméret[név],,-1)</f>
        <v>apró</v>
      </c>
      <c r="AB234" s="12" t="str">
        <f>IFERROR(_xlfn.XLOOKUP(HsgLista[[#This Row],[Vármegye]],Régiók[Vármegye],Régiók[Régió]),"")</f>
        <v>Dél-Dunántúl</v>
      </c>
      <c r="AC234" s="12" t="str">
        <f>IFERROR(_xlfn.XLOOKUP(HsgLista[[#This Row],[Vármegye]],Régiók[Vármegye],Régiók[NUTS2]),"")</f>
        <v>HU23</v>
      </c>
      <c r="AD234" s="12" t="str" cm="1">
        <f t="array" ref="AD234">_xlfn.XLOOKUP(HsgLista[[#This Row],[Helység jogállása]],_xlfn.ANCHORARRAY($AG$12),$AH$12:$AH$18)</f>
        <v>1 község</v>
      </c>
      <c r="AE234" s="4">
        <f>HsgLista[[#This Row],[Lakó-népesség]]*HsgLista[[#This Row],[Lakó-népesség]]</f>
        <v>594441</v>
      </c>
      <c r="AF234" s="1"/>
      <c r="AG234" s="4"/>
      <c r="AJ234" s="8"/>
      <c r="AK234" s="4"/>
      <c r="AS234" s="8"/>
      <c r="AT234" s="4"/>
      <c r="BJ234" s="1"/>
    </row>
    <row r="235" spans="1:62" x14ac:dyDescent="0.3">
      <c r="A235" s="33" t="s">
        <v>667</v>
      </c>
      <c r="B235" s="32">
        <v>3656</v>
      </c>
      <c r="C235" s="1" t="s">
        <v>40</v>
      </c>
      <c r="D235" s="1" t="s">
        <v>140</v>
      </c>
      <c r="E235" s="1" t="s">
        <v>449</v>
      </c>
      <c r="F235" s="1" t="s">
        <v>450</v>
      </c>
      <c r="G235" s="1" t="s">
        <v>451</v>
      </c>
      <c r="H235" s="1">
        <v>5</v>
      </c>
      <c r="I235" s="1" t="s">
        <v>668</v>
      </c>
      <c r="J235" s="4">
        <v>3795</v>
      </c>
      <c r="K235" s="4">
        <v>1395</v>
      </c>
      <c r="L235" s="4">
        <v>700</v>
      </c>
      <c r="T235" s="1">
        <v>1</v>
      </c>
      <c r="AA235" s="12" t="str">
        <f>_xlfn.XLOOKUP(HsgLista[[#This Row],[Lakó-népesség]],hsgméret[limit],hsgméret[név],,-1)</f>
        <v>apró</v>
      </c>
      <c r="AB235" s="12" t="str">
        <f>IFERROR(_xlfn.XLOOKUP(HsgLista[[#This Row],[Vármegye]],Régiók[Vármegye],Régiók[Régió]),"")</f>
        <v>Dél-Alföld</v>
      </c>
      <c r="AC235" s="12" t="str">
        <f>IFERROR(_xlfn.XLOOKUP(HsgLista[[#This Row],[Vármegye]],Régiók[Vármegye],Régiók[NUTS2]),"")</f>
        <v>HU33</v>
      </c>
      <c r="AD235" s="12" t="str" cm="1">
        <f t="array" ref="AD235">_xlfn.XLOOKUP(HsgLista[[#This Row],[Helység jogállása]],_xlfn.ANCHORARRAY($AG$12),$AH$12:$AH$18)</f>
        <v>1 község</v>
      </c>
      <c r="AE235" s="4">
        <f>HsgLista[[#This Row],[Lakó-népesség]]*HsgLista[[#This Row],[Lakó-népesség]]</f>
        <v>1946025</v>
      </c>
      <c r="AF235" s="1"/>
      <c r="AG235" s="4"/>
      <c r="AJ235" s="8"/>
      <c r="AK235" s="4"/>
      <c r="AS235" s="8"/>
      <c r="AT235" s="4"/>
      <c r="BJ235" s="1"/>
    </row>
    <row r="236" spans="1:62" x14ac:dyDescent="0.3">
      <c r="A236" s="33" t="s">
        <v>669</v>
      </c>
      <c r="B236" s="31">
        <v>33534</v>
      </c>
      <c r="C236" s="1" t="s">
        <v>27</v>
      </c>
      <c r="D236" s="1" t="s">
        <v>272</v>
      </c>
      <c r="E236" s="1" t="s">
        <v>670</v>
      </c>
      <c r="F236" s="1" t="s">
        <v>671</v>
      </c>
      <c r="G236" s="1" t="s">
        <v>669</v>
      </c>
      <c r="H236" s="1">
        <v>1</v>
      </c>
      <c r="I236" s="1" t="s">
        <v>32</v>
      </c>
      <c r="J236" s="4">
        <v>7892</v>
      </c>
      <c r="K236" s="4">
        <v>11118</v>
      </c>
      <c r="L236" s="4">
        <v>5739</v>
      </c>
      <c r="T236" s="1">
        <v>1</v>
      </c>
      <c r="AA236" s="12" t="str">
        <f>_xlfn.XLOOKUP(HsgLista[[#This Row],[Lakó-népesség]],hsgméret[limit],hsgméret[név],,-1)</f>
        <v>közép</v>
      </c>
      <c r="AB236" s="12" t="str">
        <f>IFERROR(_xlfn.XLOOKUP(HsgLista[[#This Row],[Vármegye]],Régiók[Vármegye],Régiók[Régió]),"")</f>
        <v>Észak-Magyarország</v>
      </c>
      <c r="AC236" s="12" t="str">
        <f>IFERROR(_xlfn.XLOOKUP(HsgLista[[#This Row],[Vármegye]],Régiók[Vármegye],Régiók[NUTS2]),"")</f>
        <v>HU31</v>
      </c>
      <c r="AD236" s="12" t="str" cm="1">
        <f t="array" ref="AD236">_xlfn.XLOOKUP(HsgLista[[#This Row],[Helység jogállása]],_xlfn.ANCHORARRAY($AG$12),$AH$12:$AH$18)</f>
        <v>2 város</v>
      </c>
      <c r="AE236" s="4">
        <f>HsgLista[[#This Row],[Lakó-népesség]]*HsgLista[[#This Row],[Lakó-népesség]]</f>
        <v>123609924</v>
      </c>
      <c r="AF236" s="1"/>
      <c r="AG236" s="4"/>
      <c r="AJ236" s="8"/>
      <c r="AK236" s="4"/>
      <c r="AS236" s="8"/>
      <c r="AT236" s="4"/>
      <c r="BJ236" s="1"/>
    </row>
    <row r="237" spans="1:62" x14ac:dyDescent="0.3">
      <c r="A237" s="33" t="s">
        <v>672</v>
      </c>
      <c r="B237" s="31">
        <v>24022</v>
      </c>
      <c r="C237" s="1" t="s">
        <v>40</v>
      </c>
      <c r="D237" s="1" t="s">
        <v>47</v>
      </c>
      <c r="E237" s="1" t="s">
        <v>328</v>
      </c>
      <c r="F237" s="1" t="s">
        <v>329</v>
      </c>
      <c r="G237" s="1" t="s">
        <v>330</v>
      </c>
      <c r="H237" s="1">
        <v>5</v>
      </c>
      <c r="I237" s="1" t="s">
        <v>673</v>
      </c>
      <c r="J237" s="4">
        <v>2732</v>
      </c>
      <c r="K237" s="4">
        <v>361</v>
      </c>
      <c r="L237" s="4">
        <v>202</v>
      </c>
      <c r="AA237" s="12" t="str">
        <f>_xlfn.XLOOKUP(HsgLista[[#This Row],[Lakó-népesség]],hsgméret[limit],hsgméret[név],,-1)</f>
        <v>mikro</v>
      </c>
      <c r="AB237" s="12" t="str">
        <f>IFERROR(_xlfn.XLOOKUP(HsgLista[[#This Row],[Vármegye]],Régiók[Vármegye],Régiók[Régió]),"")</f>
        <v>Észak-Magyarország</v>
      </c>
      <c r="AC237" s="12" t="str">
        <f>IFERROR(_xlfn.XLOOKUP(HsgLista[[#This Row],[Vármegye]],Régiók[Vármegye],Régiók[NUTS2]),"")</f>
        <v>HU31</v>
      </c>
      <c r="AD237" s="12" t="str" cm="1">
        <f t="array" ref="AD237">_xlfn.XLOOKUP(HsgLista[[#This Row],[Helység jogállása]],_xlfn.ANCHORARRAY($AG$12),$AH$12:$AH$18)</f>
        <v>1 község</v>
      </c>
      <c r="AE237" s="4">
        <f>HsgLista[[#This Row],[Lakó-népesség]]*HsgLista[[#This Row],[Lakó-népesség]]</f>
        <v>130321</v>
      </c>
      <c r="AF237" s="1"/>
      <c r="AG237" s="4"/>
      <c r="AJ237" s="8"/>
      <c r="AK237" s="4"/>
      <c r="AS237" s="8"/>
      <c r="AT237" s="4"/>
      <c r="BJ237" s="1"/>
    </row>
    <row r="238" spans="1:62" x14ac:dyDescent="0.3">
      <c r="A238" s="33" t="s">
        <v>674</v>
      </c>
      <c r="B238" s="32">
        <v>2990</v>
      </c>
      <c r="C238" s="1" t="s">
        <v>40</v>
      </c>
      <c r="D238" s="1" t="s">
        <v>159</v>
      </c>
      <c r="E238" s="1" t="s">
        <v>675</v>
      </c>
      <c r="F238" s="1" t="s">
        <v>676</v>
      </c>
      <c r="G238" s="1" t="s">
        <v>677</v>
      </c>
      <c r="H238" s="1">
        <v>5</v>
      </c>
      <c r="I238" s="1" t="s">
        <v>678</v>
      </c>
      <c r="J238" s="4">
        <v>3330</v>
      </c>
      <c r="K238" s="4">
        <v>564</v>
      </c>
      <c r="L238" s="4">
        <v>326</v>
      </c>
      <c r="AA238" s="12" t="str">
        <f>_xlfn.XLOOKUP(HsgLista[[#This Row],[Lakó-népesség]],hsgméret[limit],hsgméret[név],,-1)</f>
        <v>apró</v>
      </c>
      <c r="AB238" s="12" t="str">
        <f>IFERROR(_xlfn.XLOOKUP(HsgLista[[#This Row],[Vármegye]],Régiók[Vármegye],Régiók[Régió]),"")</f>
        <v>Észak-Alföld</v>
      </c>
      <c r="AC238" s="12" t="str">
        <f>IFERROR(_xlfn.XLOOKUP(HsgLista[[#This Row],[Vármegye]],Régiók[Vármegye],Régiók[NUTS2]),"")</f>
        <v>HU32</v>
      </c>
      <c r="AD238" s="12" t="str" cm="1">
        <f t="array" ref="AD238">_xlfn.XLOOKUP(HsgLista[[#This Row],[Helység jogállása]],_xlfn.ANCHORARRAY($AG$12),$AH$12:$AH$18)</f>
        <v>1 község</v>
      </c>
      <c r="AE238" s="4">
        <f>HsgLista[[#This Row],[Lakó-népesség]]*HsgLista[[#This Row],[Lakó-népesség]]</f>
        <v>318096</v>
      </c>
      <c r="AF238" s="1"/>
      <c r="AG238" s="4"/>
      <c r="AJ238" s="8"/>
      <c r="AK238" s="4"/>
      <c r="AS238" s="8"/>
      <c r="AT238" s="4"/>
      <c r="BJ238" s="1"/>
    </row>
    <row r="239" spans="1:62" x14ac:dyDescent="0.3">
      <c r="A239" s="33" t="s">
        <v>679</v>
      </c>
      <c r="B239" s="31">
        <v>18102</v>
      </c>
      <c r="C239" s="1" t="s">
        <v>27</v>
      </c>
      <c r="D239" s="1" t="s">
        <v>216</v>
      </c>
      <c r="E239" s="1" t="s">
        <v>217</v>
      </c>
      <c r="F239" s="1" t="s">
        <v>218</v>
      </c>
      <c r="G239" s="1" t="s">
        <v>219</v>
      </c>
      <c r="H239" s="1">
        <v>1</v>
      </c>
      <c r="I239" s="1" t="s">
        <v>32</v>
      </c>
      <c r="J239" s="4">
        <v>14571</v>
      </c>
      <c r="K239" s="4">
        <v>4860</v>
      </c>
      <c r="L239" s="4">
        <v>2882</v>
      </c>
      <c r="T239" s="1">
        <v>1</v>
      </c>
      <c r="U239" s="1">
        <v>1</v>
      </c>
      <c r="W239" s="1">
        <v>1</v>
      </c>
      <c r="AA239" s="12" t="str">
        <f>_xlfn.XLOOKUP(HsgLista[[#This Row],[Lakó-népesség]],hsgméret[limit],hsgméret[név],,-1)</f>
        <v>kicsi</v>
      </c>
      <c r="AB239" s="12" t="str">
        <f>IFERROR(_xlfn.XLOOKUP(HsgLista[[#This Row],[Vármegye]],Régiók[Vármegye],Régiók[Régió]),"")</f>
        <v>Dél-Alföld</v>
      </c>
      <c r="AC239" s="12" t="str">
        <f>IFERROR(_xlfn.XLOOKUP(HsgLista[[#This Row],[Vármegye]],Régiók[Vármegye],Régiók[NUTS2]),"")</f>
        <v>HU33</v>
      </c>
      <c r="AD239" s="12" t="str" cm="1">
        <f t="array" ref="AD239">_xlfn.XLOOKUP(HsgLista[[#This Row],[Helység jogállása]],_xlfn.ANCHORARRAY($AG$12),$AH$12:$AH$18)</f>
        <v>2 város</v>
      </c>
      <c r="AE239" s="4">
        <f>HsgLista[[#This Row],[Lakó-népesség]]*HsgLista[[#This Row],[Lakó-népesség]]</f>
        <v>23619600</v>
      </c>
      <c r="AF239" s="1"/>
      <c r="AG239" s="4"/>
      <c r="AJ239" s="8"/>
      <c r="AK239" s="4"/>
      <c r="AS239" s="8"/>
      <c r="AT239" s="4"/>
      <c r="BJ239" s="1"/>
    </row>
    <row r="240" spans="1:62" x14ac:dyDescent="0.3">
      <c r="A240" s="33" t="s">
        <v>680</v>
      </c>
      <c r="B240" s="31">
        <v>11961</v>
      </c>
      <c r="C240" s="1" t="s">
        <v>40</v>
      </c>
      <c r="D240" s="1" t="s">
        <v>140</v>
      </c>
      <c r="E240" s="1" t="s">
        <v>681</v>
      </c>
      <c r="F240" s="1" t="s">
        <v>682</v>
      </c>
      <c r="G240" s="1" t="s">
        <v>683</v>
      </c>
      <c r="H240" s="1">
        <v>1</v>
      </c>
      <c r="I240" s="1" t="s">
        <v>32</v>
      </c>
      <c r="J240" s="4">
        <v>3386</v>
      </c>
      <c r="K240" s="4">
        <v>1799</v>
      </c>
      <c r="L240" s="4">
        <v>922</v>
      </c>
      <c r="P240" s="1">
        <v>1</v>
      </c>
      <c r="T240" s="1">
        <v>1</v>
      </c>
      <c r="AA240" s="12" t="str">
        <f>_xlfn.XLOOKUP(HsgLista[[#This Row],[Lakó-népesség]],hsgméret[limit],hsgméret[név],,-1)</f>
        <v>apró</v>
      </c>
      <c r="AB240" s="12" t="str">
        <f>IFERROR(_xlfn.XLOOKUP(HsgLista[[#This Row],[Vármegye]],Régiók[Vármegye],Régiók[Régió]),"")</f>
        <v>Dél-Alföld</v>
      </c>
      <c r="AC240" s="12" t="str">
        <f>IFERROR(_xlfn.XLOOKUP(HsgLista[[#This Row],[Vármegye]],Régiók[Vármegye],Régiók[NUTS2]),"")</f>
        <v>HU33</v>
      </c>
      <c r="AD240" s="12" t="str" cm="1">
        <f t="array" ref="AD240">_xlfn.XLOOKUP(HsgLista[[#This Row],[Helység jogállása]],_xlfn.ANCHORARRAY($AG$12),$AH$12:$AH$18)</f>
        <v>1 község</v>
      </c>
      <c r="AE240" s="4">
        <f>HsgLista[[#This Row],[Lakó-népesség]]*HsgLista[[#This Row],[Lakó-népesség]]</f>
        <v>3236401</v>
      </c>
      <c r="AF240" s="1"/>
      <c r="AG240" s="4"/>
      <c r="AJ240" s="8"/>
      <c r="AK240" s="4"/>
      <c r="AS240" s="8"/>
      <c r="AT240" s="4"/>
      <c r="BJ240" s="1"/>
    </row>
    <row r="241" spans="1:62" x14ac:dyDescent="0.3">
      <c r="A241" s="33" t="s">
        <v>684</v>
      </c>
      <c r="B241" s="31">
        <v>24864</v>
      </c>
      <c r="C241" s="1" t="s">
        <v>40</v>
      </c>
      <c r="D241" s="1" t="s">
        <v>202</v>
      </c>
      <c r="E241" s="1" t="s">
        <v>685</v>
      </c>
      <c r="F241" s="1" t="s">
        <v>686</v>
      </c>
      <c r="G241" s="1" t="s">
        <v>687</v>
      </c>
      <c r="H241" s="1">
        <v>5</v>
      </c>
      <c r="I241" s="1" t="s">
        <v>688</v>
      </c>
      <c r="J241" s="4">
        <v>808</v>
      </c>
      <c r="K241" s="4">
        <v>355</v>
      </c>
      <c r="L241" s="4">
        <v>188</v>
      </c>
      <c r="T241" s="1">
        <v>1</v>
      </c>
      <c r="AA241" s="12" t="str">
        <f>_xlfn.XLOOKUP(HsgLista[[#This Row],[Lakó-népesség]],hsgméret[limit],hsgméret[név],,-1)</f>
        <v>mikro</v>
      </c>
      <c r="AB241" s="12" t="str">
        <f>IFERROR(_xlfn.XLOOKUP(HsgLista[[#This Row],[Vármegye]],Régiók[Vármegye],Régiók[Régió]),"")</f>
        <v>Nyugat-Dunántúl</v>
      </c>
      <c r="AC241" s="12" t="str">
        <f>IFERROR(_xlfn.XLOOKUP(HsgLista[[#This Row],[Vármegye]],Régiók[Vármegye],Régiók[NUTS2]),"")</f>
        <v>HU22</v>
      </c>
      <c r="AD241" s="12" t="str" cm="1">
        <f t="array" ref="AD241">_xlfn.XLOOKUP(HsgLista[[#This Row],[Helység jogállása]],_xlfn.ANCHORARRAY($AG$12),$AH$12:$AH$18)</f>
        <v>1 község</v>
      </c>
      <c r="AE241" s="4">
        <f>HsgLista[[#This Row],[Lakó-népesség]]*HsgLista[[#This Row],[Lakó-népesség]]</f>
        <v>126025</v>
      </c>
      <c r="AF241" s="1"/>
      <c r="AG241" s="4"/>
      <c r="AJ241" s="8"/>
      <c r="AK241" s="4"/>
      <c r="AS241" s="8"/>
      <c r="AT241" s="4"/>
      <c r="BJ241" s="1"/>
    </row>
    <row r="242" spans="1:62" x14ac:dyDescent="0.3">
      <c r="A242" s="33" t="s">
        <v>689</v>
      </c>
      <c r="B242" s="31">
        <v>18698</v>
      </c>
      <c r="C242" s="1" t="s">
        <v>40</v>
      </c>
      <c r="D242" s="1" t="s">
        <v>202</v>
      </c>
      <c r="E242" s="1" t="s">
        <v>621</v>
      </c>
      <c r="F242" s="1" t="s">
        <v>622</v>
      </c>
      <c r="G242" s="1" t="s">
        <v>623</v>
      </c>
      <c r="H242" s="1">
        <v>2</v>
      </c>
      <c r="I242" s="1" t="s">
        <v>38</v>
      </c>
      <c r="J242" s="4">
        <v>803</v>
      </c>
      <c r="K242" s="4">
        <v>715</v>
      </c>
      <c r="L242" s="4">
        <v>393</v>
      </c>
      <c r="AA242" s="12" t="str">
        <f>_xlfn.XLOOKUP(HsgLista[[#This Row],[Lakó-népesség]],hsgméret[limit],hsgméret[név],,-1)</f>
        <v>apró</v>
      </c>
      <c r="AB242" s="12" t="str">
        <f>IFERROR(_xlfn.XLOOKUP(HsgLista[[#This Row],[Vármegye]],Régiók[Vármegye],Régiók[Régió]),"")</f>
        <v>Nyugat-Dunántúl</v>
      </c>
      <c r="AC242" s="12" t="str">
        <f>IFERROR(_xlfn.XLOOKUP(HsgLista[[#This Row],[Vármegye]],Régiók[Vármegye],Régiók[NUTS2]),"")</f>
        <v>HU22</v>
      </c>
      <c r="AD242" s="12" t="str" cm="1">
        <f t="array" ref="AD242">_xlfn.XLOOKUP(HsgLista[[#This Row],[Helység jogállása]],_xlfn.ANCHORARRAY($AG$12),$AH$12:$AH$18)</f>
        <v>1 község</v>
      </c>
      <c r="AE242" s="4">
        <f>HsgLista[[#This Row],[Lakó-népesség]]*HsgLista[[#This Row],[Lakó-népesség]]</f>
        <v>511225</v>
      </c>
      <c r="AF242" s="1"/>
      <c r="AG242" s="4"/>
      <c r="AJ242" s="8"/>
      <c r="AK242" s="4"/>
      <c r="AS242" s="8"/>
      <c r="AT242" s="4"/>
      <c r="BJ242" s="1"/>
    </row>
    <row r="243" spans="1:62" x14ac:dyDescent="0.3">
      <c r="A243" s="33" t="s">
        <v>690</v>
      </c>
      <c r="B243" s="32">
        <v>7427</v>
      </c>
      <c r="C243" s="1" t="s">
        <v>40</v>
      </c>
      <c r="D243" s="1" t="s">
        <v>80</v>
      </c>
      <c r="E243" s="1" t="s">
        <v>691</v>
      </c>
      <c r="F243" s="1" t="s">
        <v>692</v>
      </c>
      <c r="G243" s="1" t="s">
        <v>693</v>
      </c>
      <c r="H243" s="1">
        <v>5</v>
      </c>
      <c r="I243" s="1" t="s">
        <v>694</v>
      </c>
      <c r="J243" s="4">
        <v>910</v>
      </c>
      <c r="K243" s="4">
        <v>412</v>
      </c>
      <c r="L243" s="4">
        <v>195</v>
      </c>
      <c r="AA243" s="12" t="str">
        <f>_xlfn.XLOOKUP(HsgLista[[#This Row],[Lakó-népesség]],hsgméret[limit],hsgméret[név],,-1)</f>
        <v>mikro</v>
      </c>
      <c r="AB243" s="12" t="str">
        <f>IFERROR(_xlfn.XLOOKUP(HsgLista[[#This Row],[Vármegye]],Régiók[Vármegye],Régiók[Régió]),"")</f>
        <v>Közép-Dunántúl</v>
      </c>
      <c r="AC243" s="12" t="str">
        <f>IFERROR(_xlfn.XLOOKUP(HsgLista[[#This Row],[Vármegye]],Régiók[Vármegye],Régiók[NUTS2]),"")</f>
        <v>HU21</v>
      </c>
      <c r="AD243" s="12" t="str" cm="1">
        <f t="array" ref="AD243">_xlfn.XLOOKUP(HsgLista[[#This Row],[Helység jogállása]],_xlfn.ANCHORARRAY($AG$12),$AH$12:$AH$18)</f>
        <v>1 község</v>
      </c>
      <c r="AE243" s="4">
        <f>HsgLista[[#This Row],[Lakó-népesség]]*HsgLista[[#This Row],[Lakó-népesség]]</f>
        <v>169744</v>
      </c>
      <c r="AF243" s="1"/>
      <c r="AG243" s="4"/>
      <c r="AJ243" s="8"/>
      <c r="AK243" s="4"/>
      <c r="AS243" s="8"/>
      <c r="AT243" s="4"/>
      <c r="BJ243" s="1"/>
    </row>
    <row r="244" spans="1:62" x14ac:dyDescent="0.3">
      <c r="A244" s="33" t="s">
        <v>695</v>
      </c>
      <c r="B244" s="31">
        <v>22901</v>
      </c>
      <c r="C244" s="1" t="s">
        <v>40</v>
      </c>
      <c r="D244" s="1" t="s">
        <v>80</v>
      </c>
      <c r="E244" s="1" t="s">
        <v>117</v>
      </c>
      <c r="F244" s="1" t="s">
        <v>118</v>
      </c>
      <c r="G244" s="1" t="s">
        <v>119</v>
      </c>
      <c r="H244" s="1">
        <v>5</v>
      </c>
      <c r="I244" s="1" t="s">
        <v>505</v>
      </c>
      <c r="J244" s="4">
        <v>703</v>
      </c>
      <c r="K244" s="4">
        <v>251</v>
      </c>
      <c r="L244" s="4">
        <v>110</v>
      </c>
      <c r="R244" s="1">
        <v>1</v>
      </c>
      <c r="AA244" s="12" t="str">
        <f>_xlfn.XLOOKUP(HsgLista[[#This Row],[Lakó-népesség]],hsgméret[limit],hsgméret[név],,-1)</f>
        <v>mikro</v>
      </c>
      <c r="AB244" s="12" t="str">
        <f>IFERROR(_xlfn.XLOOKUP(HsgLista[[#This Row],[Vármegye]],Régiók[Vármegye],Régiók[Régió]),"")</f>
        <v>Közép-Dunántúl</v>
      </c>
      <c r="AC244" s="12" t="str">
        <f>IFERROR(_xlfn.XLOOKUP(HsgLista[[#This Row],[Vármegye]],Régiók[Vármegye],Régiók[NUTS2]),"")</f>
        <v>HU21</v>
      </c>
      <c r="AD244" s="12" t="str" cm="1">
        <f t="array" ref="AD244">_xlfn.XLOOKUP(HsgLista[[#This Row],[Helység jogállása]],_xlfn.ANCHORARRAY($AG$12),$AH$12:$AH$18)</f>
        <v>1 község</v>
      </c>
      <c r="AE244" s="4">
        <f>HsgLista[[#This Row],[Lakó-népesség]]*HsgLista[[#This Row],[Lakó-népesség]]</f>
        <v>63001</v>
      </c>
      <c r="AF244" s="1"/>
      <c r="AG244" s="4"/>
      <c r="AJ244" s="8"/>
      <c r="AK244" s="4"/>
      <c r="AS244" s="8"/>
      <c r="AT244" s="4"/>
      <c r="BJ244" s="1"/>
    </row>
    <row r="245" spans="1:62" x14ac:dyDescent="0.3">
      <c r="A245" s="33" t="s">
        <v>696</v>
      </c>
      <c r="B245" s="31">
        <v>23144</v>
      </c>
      <c r="C245" s="1" t="s">
        <v>40</v>
      </c>
      <c r="D245" s="1" t="s">
        <v>202</v>
      </c>
      <c r="E245" s="1" t="s">
        <v>621</v>
      </c>
      <c r="F245" s="1" t="s">
        <v>622</v>
      </c>
      <c r="G245" s="1" t="s">
        <v>623</v>
      </c>
      <c r="H245" s="1">
        <v>2</v>
      </c>
      <c r="I245" s="1" t="s">
        <v>38</v>
      </c>
      <c r="J245" s="4">
        <v>3608</v>
      </c>
      <c r="K245" s="4">
        <v>1868</v>
      </c>
      <c r="L245" s="4">
        <v>754</v>
      </c>
      <c r="P245" s="1">
        <v>1</v>
      </c>
      <c r="T245" s="1">
        <v>1</v>
      </c>
      <c r="AA245" s="12" t="str">
        <f>_xlfn.XLOOKUP(HsgLista[[#This Row],[Lakó-népesség]],hsgméret[limit],hsgméret[név],,-1)</f>
        <v>apró</v>
      </c>
      <c r="AB245" s="12" t="str">
        <f>IFERROR(_xlfn.XLOOKUP(HsgLista[[#This Row],[Vármegye]],Régiók[Vármegye],Régiók[Régió]),"")</f>
        <v>Nyugat-Dunántúl</v>
      </c>
      <c r="AC245" s="12" t="str">
        <f>IFERROR(_xlfn.XLOOKUP(HsgLista[[#This Row],[Vármegye]],Régiók[Vármegye],Régiók[NUTS2]),"")</f>
        <v>HU22</v>
      </c>
      <c r="AD245" s="12" t="str" cm="1">
        <f t="array" ref="AD245">_xlfn.XLOOKUP(HsgLista[[#This Row],[Helység jogállása]],_xlfn.ANCHORARRAY($AG$12),$AH$12:$AH$18)</f>
        <v>1 község</v>
      </c>
      <c r="AE245" s="4">
        <f>HsgLista[[#This Row],[Lakó-népesség]]*HsgLista[[#This Row],[Lakó-népesség]]</f>
        <v>3489424</v>
      </c>
      <c r="AF245" s="1"/>
      <c r="AG245" s="4"/>
      <c r="AJ245" s="8"/>
      <c r="AK245" s="4"/>
      <c r="AS245" s="8"/>
      <c r="AT245" s="4"/>
      <c r="BJ245" s="1"/>
    </row>
    <row r="246" spans="1:62" x14ac:dyDescent="0.3">
      <c r="A246" s="33" t="s">
        <v>697</v>
      </c>
      <c r="B246" s="31">
        <v>12016</v>
      </c>
      <c r="C246" s="1" t="s">
        <v>40</v>
      </c>
      <c r="D246" s="1" t="s">
        <v>272</v>
      </c>
      <c r="E246" s="1" t="s">
        <v>698</v>
      </c>
      <c r="F246" s="1" t="s">
        <v>536</v>
      </c>
      <c r="G246" s="1" t="s">
        <v>534</v>
      </c>
      <c r="H246" s="1">
        <v>5</v>
      </c>
      <c r="I246" s="1" t="s">
        <v>699</v>
      </c>
      <c r="J246" s="4">
        <v>1566</v>
      </c>
      <c r="K246" s="4">
        <v>483</v>
      </c>
      <c r="L246" s="4">
        <v>282</v>
      </c>
      <c r="T246" s="1">
        <v>1</v>
      </c>
      <c r="AA246" s="12" t="str">
        <f>_xlfn.XLOOKUP(HsgLista[[#This Row],[Lakó-népesség]],hsgméret[limit],hsgméret[név],,-1)</f>
        <v>mikro</v>
      </c>
      <c r="AB246" s="12" t="str">
        <f>IFERROR(_xlfn.XLOOKUP(HsgLista[[#This Row],[Vármegye]],Régiók[Vármegye],Régiók[Régió]),"")</f>
        <v>Észak-Magyarország</v>
      </c>
      <c r="AC246" s="12" t="str">
        <f>IFERROR(_xlfn.XLOOKUP(HsgLista[[#This Row],[Vármegye]],Régiók[Vármegye],Régiók[NUTS2]),"")</f>
        <v>HU31</v>
      </c>
      <c r="AD246" s="12" t="str" cm="1">
        <f t="array" ref="AD246">_xlfn.XLOOKUP(HsgLista[[#This Row],[Helység jogállása]],_xlfn.ANCHORARRAY($AG$12),$AH$12:$AH$18)</f>
        <v>1 község</v>
      </c>
      <c r="AE246" s="4">
        <f>HsgLista[[#This Row],[Lakó-népesség]]*HsgLista[[#This Row],[Lakó-népesség]]</f>
        <v>233289</v>
      </c>
      <c r="AF246" s="1"/>
      <c r="AG246" s="4"/>
      <c r="AJ246" s="8"/>
      <c r="AK246" s="4"/>
      <c r="AS246" s="8"/>
      <c r="AT246" s="4"/>
      <c r="BJ246" s="1"/>
    </row>
    <row r="247" spans="1:62" x14ac:dyDescent="0.3">
      <c r="A247" s="33" t="s">
        <v>700</v>
      </c>
      <c r="B247" s="31">
        <v>27049</v>
      </c>
      <c r="C247" s="1" t="s">
        <v>40</v>
      </c>
      <c r="D247" s="1" t="s">
        <v>52</v>
      </c>
      <c r="E247" s="1" t="s">
        <v>71</v>
      </c>
      <c r="F247" s="1" t="s">
        <v>72</v>
      </c>
      <c r="G247" s="1" t="s">
        <v>73</v>
      </c>
      <c r="H247" s="1">
        <v>5</v>
      </c>
      <c r="I247" s="1" t="s">
        <v>701</v>
      </c>
      <c r="J247" s="4">
        <v>500</v>
      </c>
      <c r="K247" s="4">
        <v>42</v>
      </c>
      <c r="L247" s="4">
        <v>29</v>
      </c>
      <c r="AA247" s="12" t="str">
        <f>_xlfn.XLOOKUP(HsgLista[[#This Row],[Lakó-népesség]],hsgméret[limit],hsgméret[név],,-1)</f>
        <v>mikro</v>
      </c>
      <c r="AB247" s="12" t="str">
        <f>IFERROR(_xlfn.XLOOKUP(HsgLista[[#This Row],[Vármegye]],Régiók[Vármegye],Régiók[Régió]),"")</f>
        <v>Észak-Magyarország</v>
      </c>
      <c r="AC247" s="12" t="str">
        <f>IFERROR(_xlfn.XLOOKUP(HsgLista[[#This Row],[Vármegye]],Régiók[Vármegye],Régiók[NUTS2]),"")</f>
        <v>HU31</v>
      </c>
      <c r="AD247" s="12" t="str" cm="1">
        <f t="array" ref="AD247">_xlfn.XLOOKUP(HsgLista[[#This Row],[Helység jogállása]],_xlfn.ANCHORARRAY($AG$12),$AH$12:$AH$18)</f>
        <v>1 község</v>
      </c>
      <c r="AE247" s="4">
        <f>HsgLista[[#This Row],[Lakó-népesség]]*HsgLista[[#This Row],[Lakó-népesség]]</f>
        <v>1764</v>
      </c>
      <c r="AF247" s="1"/>
      <c r="AG247" s="4"/>
      <c r="AJ247" s="8"/>
      <c r="AK247" s="4"/>
      <c r="AS247" s="8"/>
      <c r="AT247" s="4"/>
      <c r="BJ247" s="1"/>
    </row>
    <row r="248" spans="1:62" x14ac:dyDescent="0.3">
      <c r="A248" s="33" t="s">
        <v>702</v>
      </c>
      <c r="B248" s="31">
        <v>18360</v>
      </c>
      <c r="C248" s="1" t="s">
        <v>40</v>
      </c>
      <c r="D248" s="1" t="s">
        <v>202</v>
      </c>
      <c r="E248" s="1" t="s">
        <v>203</v>
      </c>
      <c r="F248" s="1" t="s">
        <v>204</v>
      </c>
      <c r="G248" s="1" t="s">
        <v>205</v>
      </c>
      <c r="H248" s="1">
        <v>5</v>
      </c>
      <c r="I248" s="1" t="s">
        <v>703</v>
      </c>
      <c r="J248" s="4">
        <v>2140</v>
      </c>
      <c r="K248" s="4">
        <v>700</v>
      </c>
      <c r="L248" s="4">
        <v>322</v>
      </c>
      <c r="AA248" s="12" t="str">
        <f>_xlfn.XLOOKUP(HsgLista[[#This Row],[Lakó-népesség]],hsgméret[limit],hsgméret[név],,-1)</f>
        <v>apró</v>
      </c>
      <c r="AB248" s="12" t="str">
        <f>IFERROR(_xlfn.XLOOKUP(HsgLista[[#This Row],[Vármegye]],Régiók[Vármegye],Régiók[Régió]),"")</f>
        <v>Nyugat-Dunántúl</v>
      </c>
      <c r="AC248" s="12" t="str">
        <f>IFERROR(_xlfn.XLOOKUP(HsgLista[[#This Row],[Vármegye]],Régiók[Vármegye],Régiók[NUTS2]),"")</f>
        <v>HU22</v>
      </c>
      <c r="AD248" s="12" t="str" cm="1">
        <f t="array" ref="AD248">_xlfn.XLOOKUP(HsgLista[[#This Row],[Helység jogállása]],_xlfn.ANCHORARRAY($AG$12),$AH$12:$AH$18)</f>
        <v>1 község</v>
      </c>
      <c r="AE248" s="4">
        <f>HsgLista[[#This Row],[Lakó-népesség]]*HsgLista[[#This Row],[Lakó-népesség]]</f>
        <v>490000</v>
      </c>
      <c r="AF248" s="1"/>
      <c r="AG248" s="4"/>
      <c r="AJ248" s="8"/>
      <c r="AK248" s="4"/>
      <c r="AS248" s="8"/>
      <c r="AT248" s="4"/>
      <c r="BJ248" s="1"/>
    </row>
    <row r="249" spans="1:62" x14ac:dyDescent="0.3">
      <c r="A249" s="33" t="s">
        <v>704</v>
      </c>
      <c r="B249" s="31">
        <v>20710</v>
      </c>
      <c r="C249" s="1" t="s">
        <v>40</v>
      </c>
      <c r="D249" s="1" t="s">
        <v>112</v>
      </c>
      <c r="E249" s="1" t="s">
        <v>324</v>
      </c>
      <c r="F249" s="1" t="s">
        <v>325</v>
      </c>
      <c r="G249" s="1" t="s">
        <v>326</v>
      </c>
      <c r="H249" s="1">
        <v>5</v>
      </c>
      <c r="I249" s="1" t="s">
        <v>705</v>
      </c>
      <c r="J249" s="4">
        <v>2600</v>
      </c>
      <c r="K249" s="4">
        <v>379</v>
      </c>
      <c r="L249" s="4">
        <v>183</v>
      </c>
      <c r="AA249" s="12" t="str">
        <f>_xlfn.XLOOKUP(HsgLista[[#This Row],[Lakó-népesség]],hsgméret[limit],hsgméret[név],,-1)</f>
        <v>mikro</v>
      </c>
      <c r="AB249" s="12" t="str">
        <f>IFERROR(_xlfn.XLOOKUP(HsgLista[[#This Row],[Vármegye]],Régiók[Vármegye],Régiók[Régió]),"")</f>
        <v>Dél-Dunántúl</v>
      </c>
      <c r="AC249" s="12" t="str">
        <f>IFERROR(_xlfn.XLOOKUP(HsgLista[[#This Row],[Vármegye]],Régiók[Vármegye],Régiók[NUTS2]),"")</f>
        <v>HU23</v>
      </c>
      <c r="AD249" s="12" t="str" cm="1">
        <f t="array" ref="AD249">_xlfn.XLOOKUP(HsgLista[[#This Row],[Helység jogállása]],_xlfn.ANCHORARRAY($AG$12),$AH$12:$AH$18)</f>
        <v>1 község</v>
      </c>
      <c r="AE249" s="4">
        <f>HsgLista[[#This Row],[Lakó-népesség]]*HsgLista[[#This Row],[Lakó-népesség]]</f>
        <v>143641</v>
      </c>
      <c r="AF249" s="1"/>
      <c r="AG249" s="4"/>
      <c r="AJ249" s="8"/>
      <c r="AK249" s="4"/>
      <c r="AS249" s="8"/>
      <c r="AT249" s="4"/>
      <c r="BJ249" s="1"/>
    </row>
    <row r="250" spans="1:62" x14ac:dyDescent="0.3">
      <c r="A250" s="33" t="s">
        <v>706</v>
      </c>
      <c r="B250" s="31">
        <v>33446</v>
      </c>
      <c r="C250" s="1" t="s">
        <v>40</v>
      </c>
      <c r="D250" s="1" t="s">
        <v>224</v>
      </c>
      <c r="E250" s="1" t="s">
        <v>394</v>
      </c>
      <c r="F250" s="1" t="s">
        <v>395</v>
      </c>
      <c r="G250" s="1" t="s">
        <v>396</v>
      </c>
      <c r="H250" s="1">
        <v>5</v>
      </c>
      <c r="I250" s="1" t="s">
        <v>707</v>
      </c>
      <c r="J250" s="4">
        <v>1020</v>
      </c>
      <c r="K250" s="4">
        <v>283</v>
      </c>
      <c r="L250" s="4">
        <v>133</v>
      </c>
      <c r="U250" s="1">
        <v>1</v>
      </c>
      <c r="AA250" s="12" t="str">
        <f>_xlfn.XLOOKUP(HsgLista[[#This Row],[Lakó-népesség]],hsgméret[limit],hsgméret[név],,-1)</f>
        <v>mikro</v>
      </c>
      <c r="AB250" s="12" t="str">
        <f>IFERROR(_xlfn.XLOOKUP(HsgLista[[#This Row],[Vármegye]],Régiók[Vármegye],Régiók[Régió]),"")</f>
        <v>Észak-Alföld</v>
      </c>
      <c r="AC250" s="12" t="str">
        <f>IFERROR(_xlfn.XLOOKUP(HsgLista[[#This Row],[Vármegye]],Régiók[Vármegye],Régiók[NUTS2]),"")</f>
        <v>HU32</v>
      </c>
      <c r="AD250" s="12" t="str" cm="1">
        <f t="array" ref="AD250">_xlfn.XLOOKUP(HsgLista[[#This Row],[Helység jogállása]],_xlfn.ANCHORARRAY($AG$12),$AH$12:$AH$18)</f>
        <v>1 község</v>
      </c>
      <c r="AE250" s="4">
        <f>HsgLista[[#This Row],[Lakó-népesség]]*HsgLista[[#This Row],[Lakó-népesség]]</f>
        <v>80089</v>
      </c>
      <c r="AF250" s="1"/>
      <c r="AG250" s="4"/>
      <c r="AJ250" s="8"/>
      <c r="AK250" s="4"/>
      <c r="AS250" s="8"/>
      <c r="AT250" s="4"/>
      <c r="BJ250" s="1"/>
    </row>
    <row r="251" spans="1:62" x14ac:dyDescent="0.3">
      <c r="A251" s="33" t="s">
        <v>708</v>
      </c>
      <c r="B251" s="31">
        <v>10384</v>
      </c>
      <c r="C251" s="1" t="s">
        <v>40</v>
      </c>
      <c r="D251" s="1" t="s">
        <v>95</v>
      </c>
      <c r="E251" s="1" t="s">
        <v>709</v>
      </c>
      <c r="F251" s="1" t="s">
        <v>710</v>
      </c>
      <c r="G251" s="1" t="s">
        <v>711</v>
      </c>
      <c r="H251" s="1">
        <v>5</v>
      </c>
      <c r="I251" s="1" t="s">
        <v>712</v>
      </c>
      <c r="J251" s="4">
        <v>3143</v>
      </c>
      <c r="K251" s="4">
        <v>416</v>
      </c>
      <c r="L251" s="4">
        <v>256</v>
      </c>
      <c r="AA251" s="12" t="str">
        <f>_xlfn.XLOOKUP(HsgLista[[#This Row],[Lakó-népesség]],hsgméret[limit],hsgméret[név],,-1)</f>
        <v>mikro</v>
      </c>
      <c r="AB251" s="12" t="str">
        <f>IFERROR(_xlfn.XLOOKUP(HsgLista[[#This Row],[Vármegye]],Régiók[Vármegye],Régiók[Régió]),"")</f>
        <v>Nyugat-Dunántúl</v>
      </c>
      <c r="AC251" s="12" t="str">
        <f>IFERROR(_xlfn.XLOOKUP(HsgLista[[#This Row],[Vármegye]],Régiók[Vármegye],Régiók[NUTS2]),"")</f>
        <v>HU22</v>
      </c>
      <c r="AD251" s="12" t="str" cm="1">
        <f t="array" ref="AD251">_xlfn.XLOOKUP(HsgLista[[#This Row],[Helység jogállása]],_xlfn.ANCHORARRAY($AG$12),$AH$12:$AH$18)</f>
        <v>1 község</v>
      </c>
      <c r="AE251" s="4">
        <f>HsgLista[[#This Row],[Lakó-népesség]]*HsgLista[[#This Row],[Lakó-népesség]]</f>
        <v>173056</v>
      </c>
      <c r="AF251" s="1"/>
      <c r="AG251" s="4"/>
      <c r="AJ251" s="8"/>
      <c r="AK251" s="4"/>
      <c r="AS251" s="8"/>
      <c r="AT251" s="4"/>
      <c r="BJ251" s="1"/>
    </row>
    <row r="252" spans="1:62" x14ac:dyDescent="0.3">
      <c r="A252" s="33" t="s">
        <v>713</v>
      </c>
      <c r="B252" s="31">
        <v>27058</v>
      </c>
      <c r="C252" s="1" t="s">
        <v>40</v>
      </c>
      <c r="D252" s="1" t="s">
        <v>80</v>
      </c>
      <c r="E252" s="1" t="s">
        <v>117</v>
      </c>
      <c r="F252" s="1" t="s">
        <v>118</v>
      </c>
      <c r="G252" s="1" t="s">
        <v>119</v>
      </c>
      <c r="H252" s="1">
        <v>5</v>
      </c>
      <c r="I252" s="1" t="s">
        <v>714</v>
      </c>
      <c r="J252" s="4">
        <v>652</v>
      </c>
      <c r="K252" s="4">
        <v>204</v>
      </c>
      <c r="L252" s="4">
        <v>90</v>
      </c>
      <c r="AA252" s="12" t="str">
        <f>_xlfn.XLOOKUP(HsgLista[[#This Row],[Lakó-népesség]],hsgméret[limit],hsgméret[név],,-1)</f>
        <v>mikro</v>
      </c>
      <c r="AB252" s="12" t="str">
        <f>IFERROR(_xlfn.XLOOKUP(HsgLista[[#This Row],[Vármegye]],Régiók[Vármegye],Régiók[Régió]),"")</f>
        <v>Közép-Dunántúl</v>
      </c>
      <c r="AC252" s="12" t="str">
        <f>IFERROR(_xlfn.XLOOKUP(HsgLista[[#This Row],[Vármegye]],Régiók[Vármegye],Régiók[NUTS2]),"")</f>
        <v>HU21</v>
      </c>
      <c r="AD252" s="12" t="str" cm="1">
        <f t="array" ref="AD252">_xlfn.XLOOKUP(HsgLista[[#This Row],[Helység jogállása]],_xlfn.ANCHORARRAY($AG$12),$AH$12:$AH$18)</f>
        <v>1 község</v>
      </c>
      <c r="AE252" s="4">
        <f>HsgLista[[#This Row],[Lakó-népesség]]*HsgLista[[#This Row],[Lakó-népesség]]</f>
        <v>41616</v>
      </c>
      <c r="AF252" s="1"/>
      <c r="AG252" s="4"/>
      <c r="AJ252" s="8"/>
      <c r="AK252" s="4"/>
      <c r="AS252" s="8"/>
      <c r="AT252" s="4"/>
      <c r="BJ252" s="1"/>
    </row>
    <row r="253" spans="1:62" x14ac:dyDescent="0.3">
      <c r="A253" s="33" t="s">
        <v>715</v>
      </c>
      <c r="B253" s="32">
        <v>6929</v>
      </c>
      <c r="C253" s="1" t="s">
        <v>40</v>
      </c>
      <c r="D253" s="1" t="s">
        <v>52</v>
      </c>
      <c r="E253" s="1" t="s">
        <v>239</v>
      </c>
      <c r="F253" s="1" t="s">
        <v>240</v>
      </c>
      <c r="G253" s="1" t="s">
        <v>241</v>
      </c>
      <c r="H253" s="1">
        <v>2</v>
      </c>
      <c r="I253" s="1" t="s">
        <v>38</v>
      </c>
      <c r="J253" s="4">
        <v>2572</v>
      </c>
      <c r="K253" s="4">
        <v>2206</v>
      </c>
      <c r="L253" s="4">
        <v>952</v>
      </c>
      <c r="AA253" s="12" t="str">
        <f>_xlfn.XLOOKUP(HsgLista[[#This Row],[Lakó-népesség]],hsgméret[limit],hsgméret[név],,-1)</f>
        <v>kicsi</v>
      </c>
      <c r="AB253" s="12" t="str">
        <f>IFERROR(_xlfn.XLOOKUP(HsgLista[[#This Row],[Vármegye]],Régiók[Vármegye],Régiók[Régió]),"")</f>
        <v>Észak-Magyarország</v>
      </c>
      <c r="AC253" s="12" t="str">
        <f>IFERROR(_xlfn.XLOOKUP(HsgLista[[#This Row],[Vármegye]],Régiók[Vármegye],Régiók[NUTS2]),"")</f>
        <v>HU31</v>
      </c>
      <c r="AD253" s="12" t="str" cm="1">
        <f t="array" ref="AD253">_xlfn.XLOOKUP(HsgLista[[#This Row],[Helység jogállása]],_xlfn.ANCHORARRAY($AG$12),$AH$12:$AH$18)</f>
        <v>1 község</v>
      </c>
      <c r="AE253" s="4">
        <f>HsgLista[[#This Row],[Lakó-népesség]]*HsgLista[[#This Row],[Lakó-népesség]]</f>
        <v>4866436</v>
      </c>
      <c r="AF253" s="1"/>
      <c r="AG253" s="4"/>
      <c r="AJ253" s="8"/>
      <c r="AK253" s="4"/>
      <c r="AS253" s="8"/>
      <c r="AT253" s="4"/>
      <c r="BJ253" s="1"/>
    </row>
    <row r="254" spans="1:62" x14ac:dyDescent="0.3">
      <c r="A254" s="33" t="s">
        <v>216</v>
      </c>
      <c r="B254" s="32">
        <v>9760</v>
      </c>
      <c r="C254" s="1" t="s">
        <v>27</v>
      </c>
      <c r="D254" s="1" t="s">
        <v>216</v>
      </c>
      <c r="E254" s="1" t="s">
        <v>716</v>
      </c>
      <c r="F254" s="1" t="s">
        <v>717</v>
      </c>
      <c r="G254" s="1" t="s">
        <v>216</v>
      </c>
      <c r="H254" s="1">
        <v>1</v>
      </c>
      <c r="I254" s="1" t="s">
        <v>32</v>
      </c>
      <c r="J254" s="4">
        <v>12723</v>
      </c>
      <c r="K254" s="4">
        <v>17526</v>
      </c>
      <c r="L254" s="4">
        <v>8254</v>
      </c>
      <c r="R254" s="1">
        <v>1</v>
      </c>
      <c r="T254" s="1">
        <v>1</v>
      </c>
      <c r="U254" s="1">
        <v>1</v>
      </c>
      <c r="X254" s="1">
        <v>1</v>
      </c>
      <c r="AA254" s="12" t="str">
        <f>_xlfn.XLOOKUP(HsgLista[[#This Row],[Lakó-népesség]],hsgméret[limit],hsgméret[név],,-1)</f>
        <v>közép</v>
      </c>
      <c r="AB254" s="12" t="str">
        <f>IFERROR(_xlfn.XLOOKUP(HsgLista[[#This Row],[Vármegye]],Régiók[Vármegye],Régiók[Régió]),"")</f>
        <v>Dél-Alföld</v>
      </c>
      <c r="AC254" s="12" t="str">
        <f>IFERROR(_xlfn.XLOOKUP(HsgLista[[#This Row],[Vármegye]],Régiók[Vármegye],Régiók[NUTS2]),"")</f>
        <v>HU33</v>
      </c>
      <c r="AD254" s="12" t="str" cm="1">
        <f t="array" ref="AD254">_xlfn.XLOOKUP(HsgLista[[#This Row],[Helység jogállása]],_xlfn.ANCHORARRAY($AG$12),$AH$12:$AH$18)</f>
        <v>2 város</v>
      </c>
      <c r="AE254" s="4">
        <f>HsgLista[[#This Row],[Lakó-népesség]]*HsgLista[[#This Row],[Lakó-népesség]]</f>
        <v>307160676</v>
      </c>
      <c r="AF254" s="1"/>
      <c r="AG254" s="4"/>
      <c r="AJ254" s="8"/>
      <c r="AK254" s="4"/>
      <c r="AS254" s="8"/>
      <c r="AT254" s="4"/>
      <c r="BJ254" s="1"/>
    </row>
    <row r="255" spans="1:62" x14ac:dyDescent="0.3">
      <c r="A255" s="33" t="s">
        <v>718</v>
      </c>
      <c r="B255" s="31">
        <v>15200</v>
      </c>
      <c r="C255" s="1" t="s">
        <v>719</v>
      </c>
      <c r="D255" s="1" t="s">
        <v>216</v>
      </c>
      <c r="E255" s="1" t="s">
        <v>720</v>
      </c>
      <c r="F255" s="1" t="s">
        <v>721</v>
      </c>
      <c r="G255" s="1" t="s">
        <v>718</v>
      </c>
      <c r="H255" s="1">
        <v>1</v>
      </c>
      <c r="I255" s="1" t="s">
        <v>32</v>
      </c>
      <c r="J255" s="4">
        <v>19393</v>
      </c>
      <c r="K255" s="4">
        <v>54460</v>
      </c>
      <c r="L255" s="4">
        <v>30019</v>
      </c>
      <c r="Q255" s="1">
        <v>1</v>
      </c>
      <c r="R255" s="1">
        <v>1</v>
      </c>
      <c r="T255" s="1">
        <v>1</v>
      </c>
      <c r="U255" s="1">
        <v>1</v>
      </c>
      <c r="X255" s="1">
        <v>1</v>
      </c>
      <c r="Z255" s="1">
        <v>1</v>
      </c>
      <c r="AA255" s="12" t="str">
        <f>_xlfn.XLOOKUP(HsgLista[[#This Row],[Lakó-népesség]],hsgméret[limit],hsgméret[név],,-1)</f>
        <v>nagy</v>
      </c>
      <c r="AB255" s="12" t="str">
        <f>IFERROR(_xlfn.XLOOKUP(HsgLista[[#This Row],[Vármegye]],Régiók[Vármegye],Régiók[Régió]),"")</f>
        <v>Dél-Alföld</v>
      </c>
      <c r="AC255" s="12" t="str">
        <f>IFERROR(_xlfn.XLOOKUP(HsgLista[[#This Row],[Vármegye]],Régiók[Vármegye],Régiók[NUTS2]),"")</f>
        <v>HU33</v>
      </c>
      <c r="AD255" s="12" t="str" cm="1">
        <f t="array" ref="AD255">_xlfn.XLOOKUP(HsgLista[[#This Row],[Helység jogállása]],_xlfn.ANCHORARRAY($AG$12),$AH$12:$AH$18)</f>
        <v>3 m.j.város</v>
      </c>
      <c r="AE255" s="4">
        <f>HsgLista[[#This Row],[Lakó-népesség]]*HsgLista[[#This Row],[Lakó-népesség]]</f>
        <v>2965891600</v>
      </c>
      <c r="AF255" s="1"/>
      <c r="AG255" s="4"/>
      <c r="AJ255" s="8"/>
      <c r="AK255" s="4"/>
      <c r="AS255" s="8"/>
      <c r="AT255" s="4"/>
      <c r="BJ255" s="1"/>
    </row>
    <row r="256" spans="1:62" x14ac:dyDescent="0.3">
      <c r="A256" s="33" t="s">
        <v>722</v>
      </c>
      <c r="B256" s="31">
        <v>26189</v>
      </c>
      <c r="C256" s="1" t="s">
        <v>40</v>
      </c>
      <c r="D256" s="1" t="s">
        <v>216</v>
      </c>
      <c r="E256" s="1" t="s">
        <v>723</v>
      </c>
      <c r="F256" s="1" t="s">
        <v>724</v>
      </c>
      <c r="G256" s="1" t="s">
        <v>725</v>
      </c>
      <c r="H256" s="1">
        <v>1</v>
      </c>
      <c r="I256" s="1" t="s">
        <v>32</v>
      </c>
      <c r="J256" s="4">
        <v>7121</v>
      </c>
      <c r="K256" s="4">
        <v>2155</v>
      </c>
      <c r="L256" s="4">
        <v>1086</v>
      </c>
      <c r="AA256" s="12" t="str">
        <f>_xlfn.XLOOKUP(HsgLista[[#This Row],[Lakó-népesség]],hsgméret[limit],hsgméret[név],,-1)</f>
        <v>kicsi</v>
      </c>
      <c r="AB256" s="12" t="str">
        <f>IFERROR(_xlfn.XLOOKUP(HsgLista[[#This Row],[Vármegye]],Régiók[Vármegye],Régiók[Régió]),"")</f>
        <v>Dél-Alföld</v>
      </c>
      <c r="AC256" s="12" t="str">
        <f>IFERROR(_xlfn.XLOOKUP(HsgLista[[#This Row],[Vármegye]],Régiók[Vármegye],Régiók[NUTS2]),"")</f>
        <v>HU33</v>
      </c>
      <c r="AD256" s="12" t="str" cm="1">
        <f t="array" ref="AD256">_xlfn.XLOOKUP(HsgLista[[#This Row],[Helység jogállása]],_xlfn.ANCHORARRAY($AG$12),$AH$12:$AH$18)</f>
        <v>1 község</v>
      </c>
      <c r="AE256" s="4">
        <f>HsgLista[[#This Row],[Lakó-népesség]]*HsgLista[[#This Row],[Lakó-népesség]]</f>
        <v>4644025</v>
      </c>
      <c r="AF256" s="1"/>
      <c r="AG256" s="4"/>
      <c r="AJ256" s="8"/>
      <c r="AK256" s="4"/>
      <c r="AS256" s="8"/>
      <c r="AT256" s="4"/>
      <c r="BJ256" s="1"/>
    </row>
    <row r="257" spans="1:62" x14ac:dyDescent="0.3">
      <c r="A257" s="33" t="s">
        <v>726</v>
      </c>
      <c r="B257" s="32">
        <v>2680</v>
      </c>
      <c r="C257" s="1" t="s">
        <v>196</v>
      </c>
      <c r="D257" s="1" t="s">
        <v>216</v>
      </c>
      <c r="E257" s="1" t="s">
        <v>727</v>
      </c>
      <c r="F257" s="1" t="s">
        <v>728</v>
      </c>
      <c r="G257" s="1" t="s">
        <v>729</v>
      </c>
      <c r="H257" s="1">
        <v>1</v>
      </c>
      <c r="I257" s="1" t="s">
        <v>32</v>
      </c>
      <c r="J257" s="4">
        <v>7745</v>
      </c>
      <c r="K257" s="4">
        <v>3303</v>
      </c>
      <c r="L257" s="4">
        <v>1837</v>
      </c>
      <c r="AA257" s="12" t="str">
        <f>_xlfn.XLOOKUP(HsgLista[[#This Row],[Lakó-népesség]],hsgméret[limit],hsgméret[név],,-1)</f>
        <v>kicsi</v>
      </c>
      <c r="AB257" s="12" t="str">
        <f>IFERROR(_xlfn.XLOOKUP(HsgLista[[#This Row],[Vármegye]],Régiók[Vármegye],Régiók[Régió]),"")</f>
        <v>Dél-Alföld</v>
      </c>
      <c r="AC257" s="12" t="str">
        <f>IFERROR(_xlfn.XLOOKUP(HsgLista[[#This Row],[Vármegye]],Régiók[Vármegye],Régiók[NUTS2]),"")</f>
        <v>HU33</v>
      </c>
      <c r="AD257" s="12" t="str" cm="1">
        <f t="array" ref="AD257">_xlfn.XLOOKUP(HsgLista[[#This Row],[Helység jogállása]],_xlfn.ANCHORARRAY($AG$12),$AH$12:$AH$18)</f>
        <v>1 község</v>
      </c>
      <c r="AE257" s="4">
        <f>HsgLista[[#This Row],[Lakó-népesség]]*HsgLista[[#This Row],[Lakó-népesség]]</f>
        <v>10909809</v>
      </c>
      <c r="AF257" s="1"/>
      <c r="AG257" s="4"/>
      <c r="AJ257" s="8"/>
      <c r="AK257" s="4"/>
      <c r="AS257" s="8"/>
      <c r="AT257" s="4"/>
      <c r="BJ257" s="1"/>
    </row>
    <row r="258" spans="1:62" x14ac:dyDescent="0.3">
      <c r="A258" s="33" t="s">
        <v>730</v>
      </c>
      <c r="B258" s="32">
        <v>4400</v>
      </c>
      <c r="C258" s="1" t="s">
        <v>40</v>
      </c>
      <c r="D258" s="1" t="s">
        <v>47</v>
      </c>
      <c r="E258" s="1" t="s">
        <v>539</v>
      </c>
      <c r="F258" s="1" t="s">
        <v>540</v>
      </c>
      <c r="G258" s="1" t="s">
        <v>541</v>
      </c>
      <c r="H258" s="1">
        <v>5</v>
      </c>
      <c r="I258" s="1" t="s">
        <v>538</v>
      </c>
      <c r="J258" s="4">
        <v>1377</v>
      </c>
      <c r="K258" s="4">
        <v>590</v>
      </c>
      <c r="L258" s="4">
        <v>342</v>
      </c>
      <c r="AA258" s="12" t="str">
        <f>_xlfn.XLOOKUP(HsgLista[[#This Row],[Lakó-népesség]],hsgméret[limit],hsgméret[név],,-1)</f>
        <v>apró</v>
      </c>
      <c r="AB258" s="12" t="str">
        <f>IFERROR(_xlfn.XLOOKUP(HsgLista[[#This Row],[Vármegye]],Régiók[Vármegye],Régiók[Régió]),"")</f>
        <v>Észak-Magyarország</v>
      </c>
      <c r="AC258" s="12" t="str">
        <f>IFERROR(_xlfn.XLOOKUP(HsgLista[[#This Row],[Vármegye]],Régiók[Vármegye],Régiók[NUTS2]),"")</f>
        <v>HU31</v>
      </c>
      <c r="AD258" s="12" t="str" cm="1">
        <f t="array" ref="AD258">_xlfn.XLOOKUP(HsgLista[[#This Row],[Helység jogállása]],_xlfn.ANCHORARRAY($AG$12),$AH$12:$AH$18)</f>
        <v>1 község</v>
      </c>
      <c r="AE258" s="4">
        <f>HsgLista[[#This Row],[Lakó-népesség]]*HsgLista[[#This Row],[Lakó-népesség]]</f>
        <v>348100</v>
      </c>
      <c r="AF258" s="1"/>
      <c r="AG258" s="4"/>
      <c r="AJ258" s="8"/>
      <c r="AK258" s="4"/>
      <c r="AS258" s="8"/>
      <c r="AT258" s="4"/>
      <c r="BJ258" s="1"/>
    </row>
    <row r="259" spans="1:62" x14ac:dyDescent="0.3">
      <c r="A259" s="33" t="s">
        <v>541</v>
      </c>
      <c r="B259" s="31">
        <v>33260</v>
      </c>
      <c r="C259" s="1" t="s">
        <v>27</v>
      </c>
      <c r="D259" s="1" t="s">
        <v>47</v>
      </c>
      <c r="E259" s="1" t="s">
        <v>731</v>
      </c>
      <c r="F259" s="1" t="s">
        <v>540</v>
      </c>
      <c r="G259" s="1" t="s">
        <v>541</v>
      </c>
      <c r="H259" s="1">
        <v>2</v>
      </c>
      <c r="I259" s="1" t="s">
        <v>38</v>
      </c>
      <c r="J259" s="4">
        <v>3663</v>
      </c>
      <c r="K259" s="4">
        <v>2763</v>
      </c>
      <c r="L259" s="4">
        <v>1298</v>
      </c>
      <c r="T259" s="1">
        <v>1</v>
      </c>
      <c r="AA259" s="12" t="str">
        <f>_xlfn.XLOOKUP(HsgLista[[#This Row],[Lakó-népesség]],hsgméret[limit],hsgméret[név],,-1)</f>
        <v>kicsi</v>
      </c>
      <c r="AB259" s="12" t="str">
        <f>IFERROR(_xlfn.XLOOKUP(HsgLista[[#This Row],[Vármegye]],Régiók[Vármegye],Régiók[Régió]),"")</f>
        <v>Észak-Magyarország</v>
      </c>
      <c r="AC259" s="12" t="str">
        <f>IFERROR(_xlfn.XLOOKUP(HsgLista[[#This Row],[Vármegye]],Régiók[Vármegye],Régiók[NUTS2]),"")</f>
        <v>HU31</v>
      </c>
      <c r="AD259" s="12" t="str" cm="1">
        <f t="array" ref="AD259">_xlfn.XLOOKUP(HsgLista[[#This Row],[Helység jogállása]],_xlfn.ANCHORARRAY($AG$12),$AH$12:$AH$18)</f>
        <v>2 város</v>
      </c>
      <c r="AE259" s="4">
        <f>HsgLista[[#This Row],[Lakó-népesség]]*HsgLista[[#This Row],[Lakó-népesség]]</f>
        <v>7634169</v>
      </c>
      <c r="AF259" s="1"/>
      <c r="AG259" s="4"/>
      <c r="AJ259" s="8"/>
      <c r="AK259" s="4"/>
      <c r="AS259" s="8"/>
      <c r="AT259" s="4"/>
      <c r="BJ259" s="1"/>
    </row>
    <row r="260" spans="1:62" x14ac:dyDescent="0.3">
      <c r="A260" s="33" t="s">
        <v>732</v>
      </c>
      <c r="B260" s="32">
        <v>6910</v>
      </c>
      <c r="C260" s="1" t="s">
        <v>40</v>
      </c>
      <c r="D260" s="1" t="s">
        <v>112</v>
      </c>
      <c r="E260" s="1" t="s">
        <v>431</v>
      </c>
      <c r="F260" s="1" t="s">
        <v>432</v>
      </c>
      <c r="G260" s="1" t="s">
        <v>433</v>
      </c>
      <c r="H260" s="1">
        <v>5</v>
      </c>
      <c r="I260" s="1" t="s">
        <v>434</v>
      </c>
      <c r="J260" s="4">
        <v>2278</v>
      </c>
      <c r="K260" s="4">
        <v>292</v>
      </c>
      <c r="L260" s="4">
        <v>206</v>
      </c>
      <c r="T260" s="1">
        <v>1</v>
      </c>
      <c r="AA260" s="12" t="str">
        <f>_xlfn.XLOOKUP(HsgLista[[#This Row],[Lakó-népesség]],hsgméret[limit],hsgméret[név],,-1)</f>
        <v>mikro</v>
      </c>
      <c r="AB260" s="12" t="str">
        <f>IFERROR(_xlfn.XLOOKUP(HsgLista[[#This Row],[Vármegye]],Régiók[Vármegye],Régiók[Régió]),"")</f>
        <v>Dél-Dunántúl</v>
      </c>
      <c r="AC260" s="12" t="str">
        <f>IFERROR(_xlfn.XLOOKUP(HsgLista[[#This Row],[Vármegye]],Régiók[Vármegye],Régiók[NUTS2]),"")</f>
        <v>HU23</v>
      </c>
      <c r="AD260" s="12" t="str" cm="1">
        <f t="array" ref="AD260">_xlfn.XLOOKUP(HsgLista[[#This Row],[Helység jogállása]],_xlfn.ANCHORARRAY($AG$12),$AH$12:$AH$18)</f>
        <v>1 község</v>
      </c>
      <c r="AE260" s="4">
        <f>HsgLista[[#This Row],[Lakó-népesség]]*HsgLista[[#This Row],[Lakó-népesség]]</f>
        <v>85264</v>
      </c>
      <c r="AF260" s="1"/>
      <c r="AG260" s="4"/>
      <c r="AJ260" s="8"/>
      <c r="AK260" s="4"/>
      <c r="AS260" s="8"/>
      <c r="AT260" s="4"/>
      <c r="BJ260" s="1"/>
    </row>
    <row r="261" spans="1:62" x14ac:dyDescent="0.3">
      <c r="A261" s="33" t="s">
        <v>733</v>
      </c>
      <c r="B261" s="31">
        <v>28662</v>
      </c>
      <c r="C261" s="1" t="s">
        <v>40</v>
      </c>
      <c r="D261" s="1" t="s">
        <v>251</v>
      </c>
      <c r="E261" s="1" t="s">
        <v>734</v>
      </c>
      <c r="F261" s="1" t="s">
        <v>735</v>
      </c>
      <c r="G261" s="1" t="s">
        <v>735</v>
      </c>
      <c r="H261" s="1">
        <v>5</v>
      </c>
      <c r="I261" s="1" t="s">
        <v>736</v>
      </c>
      <c r="J261" s="4">
        <v>1441</v>
      </c>
      <c r="K261" s="4">
        <v>308</v>
      </c>
      <c r="L261" s="4">
        <v>147</v>
      </c>
      <c r="AA261" s="12" t="str">
        <f>_xlfn.XLOOKUP(HsgLista[[#This Row],[Lakó-népesség]],hsgméret[limit],hsgméret[név],,-1)</f>
        <v>mikro</v>
      </c>
      <c r="AB261" s="12" t="str">
        <f>IFERROR(_xlfn.XLOOKUP(HsgLista[[#This Row],[Vármegye]],Régiók[Vármegye],Régiók[Régió]),"")</f>
        <v>Dél-Dunántúl</v>
      </c>
      <c r="AC261" s="12" t="str">
        <f>IFERROR(_xlfn.XLOOKUP(HsgLista[[#This Row],[Vármegye]],Régiók[Vármegye],Régiók[NUTS2]),"")</f>
        <v>HU23</v>
      </c>
      <c r="AD261" s="12" t="str" cm="1">
        <f t="array" ref="AD261">_xlfn.XLOOKUP(HsgLista[[#This Row],[Helység jogállása]],_xlfn.ANCHORARRAY($AG$12),$AH$12:$AH$18)</f>
        <v>1 község</v>
      </c>
      <c r="AE261" s="4">
        <f>HsgLista[[#This Row],[Lakó-népesség]]*HsgLista[[#This Row],[Lakó-népesség]]</f>
        <v>94864</v>
      </c>
      <c r="AF261" s="1"/>
      <c r="AG261" s="4"/>
      <c r="AJ261" s="8"/>
      <c r="AK261" s="4"/>
      <c r="AS261" s="8"/>
      <c r="AT261" s="4"/>
      <c r="BJ261" s="1"/>
    </row>
    <row r="262" spans="1:62" x14ac:dyDescent="0.3">
      <c r="A262" s="33" t="s">
        <v>737</v>
      </c>
      <c r="B262" s="31">
        <v>10588</v>
      </c>
      <c r="C262" s="1" t="s">
        <v>27</v>
      </c>
      <c r="D262" s="1" t="s">
        <v>66</v>
      </c>
      <c r="E262" s="1" t="s">
        <v>154</v>
      </c>
      <c r="F262" s="1" t="s">
        <v>155</v>
      </c>
      <c r="G262" s="1" t="s">
        <v>156</v>
      </c>
      <c r="H262" s="1">
        <v>2</v>
      </c>
      <c r="I262" s="1" t="s">
        <v>38</v>
      </c>
      <c r="J262" s="4">
        <v>2647</v>
      </c>
      <c r="K262" s="4">
        <v>2417</v>
      </c>
      <c r="L262" s="4">
        <v>1105</v>
      </c>
      <c r="AA262" s="12" t="str">
        <f>_xlfn.XLOOKUP(HsgLista[[#This Row],[Lakó-népesség]],hsgméret[limit],hsgméret[név],,-1)</f>
        <v>kicsi</v>
      </c>
      <c r="AB262" s="12" t="str">
        <f>IFERROR(_xlfn.XLOOKUP(HsgLista[[#This Row],[Vármegye]],Régiók[Vármegye],Régiók[Régió]),"")</f>
        <v>Nyugat-Dunántúl</v>
      </c>
      <c r="AC262" s="12" t="str">
        <f>IFERROR(_xlfn.XLOOKUP(HsgLista[[#This Row],[Vármegye]],Régiók[Vármegye],Régiók[NUTS2]),"")</f>
        <v>HU22</v>
      </c>
      <c r="AD262" s="12" t="str" cm="1">
        <f t="array" ref="AD262">_xlfn.XLOOKUP(HsgLista[[#This Row],[Helység jogállása]],_xlfn.ANCHORARRAY($AG$12),$AH$12:$AH$18)</f>
        <v>2 város</v>
      </c>
      <c r="AE262" s="4">
        <f>HsgLista[[#This Row],[Lakó-népesség]]*HsgLista[[#This Row],[Lakó-népesség]]</f>
        <v>5841889</v>
      </c>
      <c r="AF262" s="1"/>
      <c r="AG262" s="4"/>
      <c r="AJ262" s="8"/>
      <c r="AK262" s="4"/>
      <c r="AS262" s="8"/>
      <c r="AT262" s="4"/>
      <c r="BJ262" s="1"/>
    </row>
    <row r="263" spans="1:62" x14ac:dyDescent="0.3">
      <c r="A263" s="33" t="s">
        <v>738</v>
      </c>
      <c r="B263" s="31">
        <v>17127</v>
      </c>
      <c r="C263" s="1" t="s">
        <v>40</v>
      </c>
      <c r="D263" s="1" t="s">
        <v>112</v>
      </c>
      <c r="E263" s="1" t="s">
        <v>479</v>
      </c>
      <c r="F263" s="1" t="s">
        <v>480</v>
      </c>
      <c r="G263" s="1" t="s">
        <v>481</v>
      </c>
      <c r="H263" s="1">
        <v>5</v>
      </c>
      <c r="I263" s="1" t="s">
        <v>739</v>
      </c>
      <c r="J263" s="4">
        <v>1799</v>
      </c>
      <c r="K263" s="4">
        <v>570</v>
      </c>
      <c r="L263" s="4">
        <v>224</v>
      </c>
      <c r="T263" s="1">
        <v>1</v>
      </c>
      <c r="AA263" s="12" t="str">
        <f>_xlfn.XLOOKUP(HsgLista[[#This Row],[Lakó-népesség]],hsgméret[limit],hsgméret[név],,-1)</f>
        <v>apró</v>
      </c>
      <c r="AB263" s="12" t="str">
        <f>IFERROR(_xlfn.XLOOKUP(HsgLista[[#This Row],[Vármegye]],Régiók[Vármegye],Régiók[Régió]),"")</f>
        <v>Dél-Dunántúl</v>
      </c>
      <c r="AC263" s="12" t="str">
        <f>IFERROR(_xlfn.XLOOKUP(HsgLista[[#This Row],[Vármegye]],Régiók[Vármegye],Régiók[NUTS2]),"")</f>
        <v>HU23</v>
      </c>
      <c r="AD263" s="12" t="str" cm="1">
        <f t="array" ref="AD263">_xlfn.XLOOKUP(HsgLista[[#This Row],[Helység jogállása]],_xlfn.ANCHORARRAY($AG$12),$AH$12:$AH$18)</f>
        <v>1 község</v>
      </c>
      <c r="AE263" s="4">
        <f>HsgLista[[#This Row],[Lakó-népesség]]*HsgLista[[#This Row],[Lakó-népesség]]</f>
        <v>324900</v>
      </c>
      <c r="AF263" s="1"/>
      <c r="AG263" s="4"/>
      <c r="AJ263" s="8"/>
      <c r="AK263" s="4"/>
      <c r="AS263" s="8"/>
      <c r="AT263" s="4"/>
      <c r="BJ263" s="1"/>
    </row>
    <row r="264" spans="1:62" x14ac:dyDescent="0.3">
      <c r="A264" s="33" t="s">
        <v>740</v>
      </c>
      <c r="B264" s="32">
        <v>9168</v>
      </c>
      <c r="C264" s="1" t="s">
        <v>40</v>
      </c>
      <c r="D264" s="1" t="s">
        <v>202</v>
      </c>
      <c r="E264" s="1" t="s">
        <v>278</v>
      </c>
      <c r="F264" s="1" t="s">
        <v>279</v>
      </c>
      <c r="G264" s="1" t="s">
        <v>280</v>
      </c>
      <c r="H264" s="1">
        <v>5</v>
      </c>
      <c r="I264" s="1" t="s">
        <v>741</v>
      </c>
      <c r="J264" s="4">
        <v>3093</v>
      </c>
      <c r="K264" s="4">
        <v>596</v>
      </c>
      <c r="L264" s="4">
        <v>286</v>
      </c>
      <c r="AA264" s="12" t="str">
        <f>_xlfn.XLOOKUP(HsgLista[[#This Row],[Lakó-népesség]],hsgméret[limit],hsgméret[név],,-1)</f>
        <v>apró</v>
      </c>
      <c r="AB264" s="12" t="str">
        <f>IFERROR(_xlfn.XLOOKUP(HsgLista[[#This Row],[Vármegye]],Régiók[Vármegye],Régiók[Régió]),"")</f>
        <v>Nyugat-Dunántúl</v>
      </c>
      <c r="AC264" s="12" t="str">
        <f>IFERROR(_xlfn.XLOOKUP(HsgLista[[#This Row],[Vármegye]],Régiók[Vármegye],Régiók[NUTS2]),"")</f>
        <v>HU22</v>
      </c>
      <c r="AD264" s="12" t="str" cm="1">
        <f t="array" ref="AD264">_xlfn.XLOOKUP(HsgLista[[#This Row],[Helység jogállása]],_xlfn.ANCHORARRAY($AG$12),$AH$12:$AH$18)</f>
        <v>1 község</v>
      </c>
      <c r="AE264" s="4">
        <f>HsgLista[[#This Row],[Lakó-népesség]]*HsgLista[[#This Row],[Lakó-népesség]]</f>
        <v>355216</v>
      </c>
      <c r="AF264" s="1"/>
      <c r="AG264" s="4"/>
      <c r="AJ264" s="8"/>
      <c r="AK264" s="4"/>
      <c r="AS264" s="8"/>
      <c r="AT264" s="4"/>
      <c r="BJ264" s="1"/>
    </row>
    <row r="265" spans="1:62" x14ac:dyDescent="0.3">
      <c r="A265" s="33" t="s">
        <v>742</v>
      </c>
      <c r="B265" s="31">
        <v>19390</v>
      </c>
      <c r="C265" s="1" t="s">
        <v>40</v>
      </c>
      <c r="D265" s="1" t="s">
        <v>216</v>
      </c>
      <c r="E265" s="1" t="s">
        <v>743</v>
      </c>
      <c r="F265" s="1" t="s">
        <v>717</v>
      </c>
      <c r="G265" s="1" t="s">
        <v>216</v>
      </c>
      <c r="H265" s="1">
        <v>5</v>
      </c>
      <c r="I265" s="1" t="s">
        <v>744</v>
      </c>
      <c r="J265" s="4">
        <v>6305</v>
      </c>
      <c r="K265" s="4">
        <v>786</v>
      </c>
      <c r="L265" s="4">
        <v>502</v>
      </c>
      <c r="AA265" s="12" t="str">
        <f>_xlfn.XLOOKUP(HsgLista[[#This Row],[Lakó-népesség]],hsgméret[limit],hsgméret[név],,-1)</f>
        <v>apró</v>
      </c>
      <c r="AB265" s="12" t="str">
        <f>IFERROR(_xlfn.XLOOKUP(HsgLista[[#This Row],[Vármegye]],Régiók[Vármegye],Régiók[Régió]),"")</f>
        <v>Dél-Alföld</v>
      </c>
      <c r="AC265" s="12" t="str">
        <f>IFERROR(_xlfn.XLOOKUP(HsgLista[[#This Row],[Vármegye]],Régiók[Vármegye],Régiók[NUTS2]),"")</f>
        <v>HU33</v>
      </c>
      <c r="AD265" s="12" t="str" cm="1">
        <f t="array" ref="AD265">_xlfn.XLOOKUP(HsgLista[[#This Row],[Helység jogállása]],_xlfn.ANCHORARRAY($AG$12),$AH$12:$AH$18)</f>
        <v>1 község</v>
      </c>
      <c r="AE265" s="4">
        <f>HsgLista[[#This Row],[Lakó-népesség]]*HsgLista[[#This Row],[Lakó-népesség]]</f>
        <v>617796</v>
      </c>
      <c r="AF265" s="1"/>
      <c r="AG265" s="4"/>
      <c r="AJ265" s="8"/>
      <c r="AK265" s="4"/>
      <c r="AS265" s="8"/>
      <c r="AT265" s="4"/>
      <c r="BJ265" s="1"/>
    </row>
    <row r="266" spans="1:62" x14ac:dyDescent="0.3">
      <c r="A266" s="33" t="s">
        <v>745</v>
      </c>
      <c r="B266" s="32">
        <v>8466</v>
      </c>
      <c r="C266" s="1" t="s">
        <v>40</v>
      </c>
      <c r="D266" s="1" t="s">
        <v>28</v>
      </c>
      <c r="E266" s="1" t="s">
        <v>121</v>
      </c>
      <c r="F266" s="1" t="s">
        <v>122</v>
      </c>
      <c r="G266" s="1" t="s">
        <v>123</v>
      </c>
      <c r="H266" s="1">
        <v>5</v>
      </c>
      <c r="I266" s="1" t="s">
        <v>120</v>
      </c>
      <c r="J266" s="4">
        <v>454</v>
      </c>
      <c r="K266" s="4">
        <v>979</v>
      </c>
      <c r="L266" s="4">
        <v>443</v>
      </c>
      <c r="O266" s="1">
        <v>1</v>
      </c>
      <c r="AA266" s="12" t="str">
        <f>_xlfn.XLOOKUP(HsgLista[[#This Row],[Lakó-népesség]],hsgméret[limit],hsgméret[név],,-1)</f>
        <v>apró</v>
      </c>
      <c r="AB266" s="12" t="str">
        <f>IFERROR(_xlfn.XLOOKUP(HsgLista[[#This Row],[Vármegye]],Régiók[Vármegye],Régiók[Régió]),"")</f>
        <v>Közép-Dunántúl</v>
      </c>
      <c r="AC266" s="12" t="str">
        <f>IFERROR(_xlfn.XLOOKUP(HsgLista[[#This Row],[Vármegye]],Régiók[Vármegye],Régiók[NUTS2]),"")</f>
        <v>HU21</v>
      </c>
      <c r="AD266" s="12" t="str" cm="1">
        <f t="array" ref="AD266">_xlfn.XLOOKUP(HsgLista[[#This Row],[Helység jogállása]],_xlfn.ANCHORARRAY($AG$12),$AH$12:$AH$18)</f>
        <v>1 község</v>
      </c>
      <c r="AE266" s="4">
        <f>HsgLista[[#This Row],[Lakó-népesség]]*HsgLista[[#This Row],[Lakó-népesség]]</f>
        <v>958441</v>
      </c>
      <c r="AF266" s="1"/>
      <c r="AG266" s="4"/>
      <c r="AJ266" s="8"/>
      <c r="AK266" s="4"/>
      <c r="AS266" s="8"/>
      <c r="AT266" s="4"/>
      <c r="BJ266" s="1"/>
    </row>
    <row r="267" spans="1:62" x14ac:dyDescent="0.3">
      <c r="A267" s="33" t="s">
        <v>746</v>
      </c>
      <c r="B267" s="31">
        <v>20950</v>
      </c>
      <c r="C267" s="1" t="s">
        <v>40</v>
      </c>
      <c r="D267" s="1" t="s">
        <v>202</v>
      </c>
      <c r="E267" s="1" t="s">
        <v>284</v>
      </c>
      <c r="F267" s="1" t="s">
        <v>285</v>
      </c>
      <c r="G267" s="1" t="s">
        <v>285</v>
      </c>
      <c r="H267" s="1">
        <v>5</v>
      </c>
      <c r="I267" s="1" t="s">
        <v>460</v>
      </c>
      <c r="J267" s="4">
        <v>979</v>
      </c>
      <c r="K267" s="4">
        <v>86</v>
      </c>
      <c r="L267" s="4">
        <v>43</v>
      </c>
      <c r="AA267" s="12" t="str">
        <f>_xlfn.XLOOKUP(HsgLista[[#This Row],[Lakó-népesség]],hsgméret[limit],hsgméret[név],,-1)</f>
        <v>mikro</v>
      </c>
      <c r="AB267" s="12" t="str">
        <f>IFERROR(_xlfn.XLOOKUP(HsgLista[[#This Row],[Vármegye]],Régiók[Vármegye],Régiók[Régió]),"")</f>
        <v>Nyugat-Dunántúl</v>
      </c>
      <c r="AC267" s="12" t="str">
        <f>IFERROR(_xlfn.XLOOKUP(HsgLista[[#This Row],[Vármegye]],Régiók[Vármegye],Régiók[NUTS2]),"")</f>
        <v>HU22</v>
      </c>
      <c r="AD267" s="12" t="str" cm="1">
        <f t="array" ref="AD267">_xlfn.XLOOKUP(HsgLista[[#This Row],[Helység jogállása]],_xlfn.ANCHORARRAY($AG$12),$AH$12:$AH$18)</f>
        <v>1 község</v>
      </c>
      <c r="AE267" s="4">
        <f>HsgLista[[#This Row],[Lakó-népesség]]*HsgLista[[#This Row],[Lakó-népesség]]</f>
        <v>7396</v>
      </c>
      <c r="AF267" s="1"/>
      <c r="AG267" s="4"/>
      <c r="AJ267" s="8"/>
      <c r="AK267" s="4"/>
      <c r="AS267" s="8"/>
      <c r="AT267" s="4"/>
      <c r="BJ267" s="1"/>
    </row>
    <row r="268" spans="1:62" x14ac:dyDescent="0.3">
      <c r="A268" s="33" t="s">
        <v>747</v>
      </c>
      <c r="B268" s="31">
        <v>19008</v>
      </c>
      <c r="C268" s="1" t="s">
        <v>40</v>
      </c>
      <c r="D268" s="1" t="s">
        <v>41</v>
      </c>
      <c r="E268" s="1" t="s">
        <v>425</v>
      </c>
      <c r="F268" s="1" t="s">
        <v>426</v>
      </c>
      <c r="G268" s="1" t="s">
        <v>427</v>
      </c>
      <c r="H268" s="1">
        <v>5</v>
      </c>
      <c r="I268" s="1" t="s">
        <v>748</v>
      </c>
      <c r="J268" s="4">
        <v>1723</v>
      </c>
      <c r="K268" s="4">
        <v>344</v>
      </c>
      <c r="L268" s="4">
        <v>167</v>
      </c>
      <c r="T268" s="1">
        <v>1</v>
      </c>
      <c r="AA268" s="12" t="str">
        <f>_xlfn.XLOOKUP(HsgLista[[#This Row],[Lakó-népesség]],hsgméret[limit],hsgméret[név],,-1)</f>
        <v>mikro</v>
      </c>
      <c r="AB268" s="12" t="str">
        <f>IFERROR(_xlfn.XLOOKUP(HsgLista[[#This Row],[Vármegye]],Régiók[Vármegye],Régiók[Régió]),"")</f>
        <v>Dél-Dunántúl</v>
      </c>
      <c r="AC268" s="12" t="str">
        <f>IFERROR(_xlfn.XLOOKUP(HsgLista[[#This Row],[Vármegye]],Régiók[Vármegye],Régiók[NUTS2]),"")</f>
        <v>HU23</v>
      </c>
      <c r="AD268" s="12" t="str" cm="1">
        <f t="array" ref="AD268">_xlfn.XLOOKUP(HsgLista[[#This Row],[Helység jogállása]],_xlfn.ANCHORARRAY($AG$12),$AH$12:$AH$18)</f>
        <v>1 község</v>
      </c>
      <c r="AE268" s="4">
        <f>HsgLista[[#This Row],[Lakó-népesség]]*HsgLista[[#This Row],[Lakó-népesség]]</f>
        <v>118336</v>
      </c>
      <c r="AF268" s="1"/>
      <c r="AG268" s="4"/>
      <c r="AJ268" s="8"/>
      <c r="AK268" s="4"/>
      <c r="AS268" s="8"/>
      <c r="AT268" s="4"/>
      <c r="BJ268" s="1"/>
    </row>
    <row r="269" spans="1:62" x14ac:dyDescent="0.3">
      <c r="A269" s="33" t="s">
        <v>749</v>
      </c>
      <c r="B269" s="31">
        <v>25441</v>
      </c>
      <c r="C269" s="1" t="s">
        <v>40</v>
      </c>
      <c r="D269" s="1" t="s">
        <v>159</v>
      </c>
      <c r="E269" s="1" t="s">
        <v>750</v>
      </c>
      <c r="F269" s="1" t="s">
        <v>751</v>
      </c>
      <c r="G269" s="1" t="s">
        <v>752</v>
      </c>
      <c r="H269" s="1">
        <v>5</v>
      </c>
      <c r="I269" s="1" t="s">
        <v>753</v>
      </c>
      <c r="J269" s="4">
        <v>850</v>
      </c>
      <c r="K269" s="4">
        <v>414</v>
      </c>
      <c r="L269" s="4">
        <v>169</v>
      </c>
      <c r="AA269" s="12" t="str">
        <f>_xlfn.XLOOKUP(HsgLista[[#This Row],[Lakó-népesség]],hsgméret[limit],hsgméret[név],,-1)</f>
        <v>mikro</v>
      </c>
      <c r="AB269" s="12" t="str">
        <f>IFERROR(_xlfn.XLOOKUP(HsgLista[[#This Row],[Vármegye]],Régiók[Vármegye],Régiók[Régió]),"")</f>
        <v>Észak-Alföld</v>
      </c>
      <c r="AC269" s="12" t="str">
        <f>IFERROR(_xlfn.XLOOKUP(HsgLista[[#This Row],[Vármegye]],Régiók[Vármegye],Régiók[NUTS2]),"")</f>
        <v>HU32</v>
      </c>
      <c r="AD269" s="12" t="str" cm="1">
        <f t="array" ref="AD269">_xlfn.XLOOKUP(HsgLista[[#This Row],[Helység jogállása]],_xlfn.ANCHORARRAY($AG$12),$AH$12:$AH$18)</f>
        <v>1 község</v>
      </c>
      <c r="AE269" s="4">
        <f>HsgLista[[#This Row],[Lakó-népesség]]*HsgLista[[#This Row],[Lakó-népesség]]</f>
        <v>171396</v>
      </c>
      <c r="AF269" s="1"/>
      <c r="AG269" s="4"/>
      <c r="AJ269" s="8"/>
      <c r="AK269" s="4"/>
      <c r="AS269" s="8"/>
      <c r="AT269" s="4"/>
      <c r="BJ269" s="1"/>
    </row>
    <row r="270" spans="1:62" x14ac:dyDescent="0.3">
      <c r="A270" s="33" t="s">
        <v>754</v>
      </c>
      <c r="B270" s="31">
        <v>25098</v>
      </c>
      <c r="C270" s="1" t="s">
        <v>40</v>
      </c>
      <c r="D270" s="1" t="s">
        <v>75</v>
      </c>
      <c r="E270" s="1" t="s">
        <v>755</v>
      </c>
      <c r="F270" s="1" t="s">
        <v>756</v>
      </c>
      <c r="G270" s="1" t="s">
        <v>757</v>
      </c>
      <c r="H270" s="1">
        <v>5</v>
      </c>
      <c r="I270" s="1" t="s">
        <v>758</v>
      </c>
      <c r="J270" s="4">
        <v>1652</v>
      </c>
      <c r="K270" s="4">
        <v>1205</v>
      </c>
      <c r="L270" s="4">
        <v>520</v>
      </c>
      <c r="AA270" s="12" t="str">
        <f>_xlfn.XLOOKUP(HsgLista[[#This Row],[Lakó-népesség]],hsgméret[limit],hsgméret[név],,-1)</f>
        <v>apró</v>
      </c>
      <c r="AB270" s="12" t="str">
        <f>IFERROR(_xlfn.XLOOKUP(HsgLista[[#This Row],[Vármegye]],Régiók[Vármegye],Régiók[Régió]),"")</f>
        <v>Pest</v>
      </c>
      <c r="AC270" s="12" t="str">
        <f>IFERROR(_xlfn.XLOOKUP(HsgLista[[#This Row],[Vármegye]],Régiók[Vármegye],Régiók[NUTS2]),"")</f>
        <v>HU12</v>
      </c>
      <c r="AD270" s="12" t="str" cm="1">
        <f t="array" ref="AD270">_xlfn.XLOOKUP(HsgLista[[#This Row],[Helység jogállása]],_xlfn.ANCHORARRAY($AG$12),$AH$12:$AH$18)</f>
        <v>1 község</v>
      </c>
      <c r="AE270" s="4">
        <f>HsgLista[[#This Row],[Lakó-népesség]]*HsgLista[[#This Row],[Lakó-népesség]]</f>
        <v>1452025</v>
      </c>
      <c r="AF270" s="1"/>
      <c r="AG270" s="4"/>
      <c r="AJ270" s="8"/>
      <c r="AK270" s="4"/>
      <c r="AS270" s="8"/>
      <c r="AT270" s="4"/>
      <c r="BJ270" s="1"/>
    </row>
    <row r="271" spans="1:62" x14ac:dyDescent="0.3">
      <c r="A271" s="33" t="s">
        <v>759</v>
      </c>
      <c r="B271" s="31">
        <v>32911</v>
      </c>
      <c r="C271" s="1" t="s">
        <v>40</v>
      </c>
      <c r="D271" s="1" t="s">
        <v>272</v>
      </c>
      <c r="E271" s="1" t="s">
        <v>301</v>
      </c>
      <c r="F271" s="1" t="s">
        <v>302</v>
      </c>
      <c r="G271" s="1" t="s">
        <v>303</v>
      </c>
      <c r="H271" s="1">
        <v>5</v>
      </c>
      <c r="I271" s="1" t="s">
        <v>760</v>
      </c>
      <c r="J271" s="4">
        <v>2549</v>
      </c>
      <c r="K271" s="4">
        <v>369</v>
      </c>
      <c r="L271" s="4">
        <v>203</v>
      </c>
      <c r="T271" s="1">
        <v>1</v>
      </c>
      <c r="X271" s="1">
        <v>1</v>
      </c>
      <c r="AA271" s="12" t="str">
        <f>_xlfn.XLOOKUP(HsgLista[[#This Row],[Lakó-népesség]],hsgméret[limit],hsgméret[név],,-1)</f>
        <v>mikro</v>
      </c>
      <c r="AB271" s="12" t="str">
        <f>IFERROR(_xlfn.XLOOKUP(HsgLista[[#This Row],[Vármegye]],Régiók[Vármegye],Régiók[Régió]),"")</f>
        <v>Észak-Magyarország</v>
      </c>
      <c r="AC271" s="12" t="str">
        <f>IFERROR(_xlfn.XLOOKUP(HsgLista[[#This Row],[Vármegye]],Régiók[Vármegye],Régiók[NUTS2]),"")</f>
        <v>HU31</v>
      </c>
      <c r="AD271" s="12" t="str" cm="1">
        <f t="array" ref="AD271">_xlfn.XLOOKUP(HsgLista[[#This Row],[Helység jogállása]],_xlfn.ANCHORARRAY($AG$12),$AH$12:$AH$18)</f>
        <v>1 község</v>
      </c>
      <c r="AE271" s="4">
        <f>HsgLista[[#This Row],[Lakó-népesség]]*HsgLista[[#This Row],[Lakó-népesség]]</f>
        <v>136161</v>
      </c>
      <c r="AF271" s="1"/>
      <c r="AG271" s="4"/>
      <c r="AJ271" s="8"/>
      <c r="AK271" s="4"/>
      <c r="AS271" s="8"/>
      <c r="AT271" s="4"/>
      <c r="BJ271" s="1"/>
    </row>
    <row r="272" spans="1:62" x14ac:dyDescent="0.3">
      <c r="A272" s="33" t="s">
        <v>761</v>
      </c>
      <c r="B272" s="31">
        <v>32124</v>
      </c>
      <c r="C272" s="1" t="s">
        <v>40</v>
      </c>
      <c r="D272" s="1" t="s">
        <v>95</v>
      </c>
      <c r="E272" s="1" t="s">
        <v>306</v>
      </c>
      <c r="F272" s="1" t="s">
        <v>307</v>
      </c>
      <c r="G272" s="1" t="s">
        <v>308</v>
      </c>
      <c r="H272" s="1">
        <v>5</v>
      </c>
      <c r="I272" s="1" t="s">
        <v>332</v>
      </c>
      <c r="J272" s="4">
        <v>2567</v>
      </c>
      <c r="K272" s="4">
        <v>482</v>
      </c>
      <c r="L272" s="4">
        <v>241</v>
      </c>
      <c r="T272" s="1">
        <v>1</v>
      </c>
      <c r="AA272" s="12" t="str">
        <f>_xlfn.XLOOKUP(HsgLista[[#This Row],[Lakó-népesség]],hsgméret[limit],hsgméret[név],,-1)</f>
        <v>mikro</v>
      </c>
      <c r="AB272" s="12" t="str">
        <f>IFERROR(_xlfn.XLOOKUP(HsgLista[[#This Row],[Vármegye]],Régiók[Vármegye],Régiók[Régió]),"")</f>
        <v>Nyugat-Dunántúl</v>
      </c>
      <c r="AC272" s="12" t="str">
        <f>IFERROR(_xlfn.XLOOKUP(HsgLista[[#This Row],[Vármegye]],Régiók[Vármegye],Régiók[NUTS2]),"")</f>
        <v>HU22</v>
      </c>
      <c r="AD272" s="12" t="str" cm="1">
        <f t="array" ref="AD272">_xlfn.XLOOKUP(HsgLista[[#This Row],[Helység jogállása]],_xlfn.ANCHORARRAY($AG$12),$AH$12:$AH$18)</f>
        <v>1 község</v>
      </c>
      <c r="AE272" s="4">
        <f>HsgLista[[#This Row],[Lakó-népesség]]*HsgLista[[#This Row],[Lakó-népesség]]</f>
        <v>232324</v>
      </c>
      <c r="AF272" s="1"/>
      <c r="AG272" s="4"/>
      <c r="AJ272" s="8"/>
      <c r="AK272" s="4"/>
      <c r="AS272" s="8"/>
      <c r="AT272" s="4"/>
      <c r="BJ272" s="1"/>
    </row>
    <row r="273" spans="1:62" x14ac:dyDescent="0.3">
      <c r="A273" s="33" t="s">
        <v>762</v>
      </c>
      <c r="B273" s="32">
        <v>2389</v>
      </c>
      <c r="C273" s="1" t="s">
        <v>40</v>
      </c>
      <c r="D273" s="1" t="s">
        <v>272</v>
      </c>
      <c r="E273" s="1" t="s">
        <v>698</v>
      </c>
      <c r="F273" s="1" t="s">
        <v>536</v>
      </c>
      <c r="G273" s="1" t="s">
        <v>534</v>
      </c>
      <c r="H273" s="1">
        <v>2</v>
      </c>
      <c r="I273" s="1" t="s">
        <v>38</v>
      </c>
      <c r="J273" s="4">
        <v>3590</v>
      </c>
      <c r="K273" s="4">
        <v>1746</v>
      </c>
      <c r="L273" s="4">
        <v>711</v>
      </c>
      <c r="AA273" s="12" t="str">
        <f>_xlfn.XLOOKUP(HsgLista[[#This Row],[Lakó-népesség]],hsgméret[limit],hsgméret[név],,-1)</f>
        <v>apró</v>
      </c>
      <c r="AB273" s="12" t="str">
        <f>IFERROR(_xlfn.XLOOKUP(HsgLista[[#This Row],[Vármegye]],Régiók[Vármegye],Régiók[Régió]),"")</f>
        <v>Észak-Magyarország</v>
      </c>
      <c r="AC273" s="12" t="str">
        <f>IFERROR(_xlfn.XLOOKUP(HsgLista[[#This Row],[Vármegye]],Régiók[Vármegye],Régiók[NUTS2]),"")</f>
        <v>HU31</v>
      </c>
      <c r="AD273" s="12" t="str" cm="1">
        <f t="array" ref="AD273">_xlfn.XLOOKUP(HsgLista[[#This Row],[Helység jogállása]],_xlfn.ANCHORARRAY($AG$12),$AH$12:$AH$18)</f>
        <v>1 község</v>
      </c>
      <c r="AE273" s="4">
        <f>HsgLista[[#This Row],[Lakó-népesség]]*HsgLista[[#This Row],[Lakó-népesség]]</f>
        <v>3048516</v>
      </c>
      <c r="AF273" s="1"/>
      <c r="AG273" s="4"/>
      <c r="AJ273" s="8"/>
      <c r="AK273" s="4"/>
      <c r="AS273" s="8"/>
      <c r="AT273" s="4"/>
      <c r="BJ273" s="1"/>
    </row>
    <row r="274" spans="1:62" x14ac:dyDescent="0.3">
      <c r="A274" s="33" t="s">
        <v>763</v>
      </c>
      <c r="B274" s="31">
        <v>28246</v>
      </c>
      <c r="C274" s="1" t="s">
        <v>40</v>
      </c>
      <c r="D274" s="1" t="s">
        <v>159</v>
      </c>
      <c r="E274" s="1" t="s">
        <v>368</v>
      </c>
      <c r="F274" s="1" t="s">
        <v>369</v>
      </c>
      <c r="G274" s="1" t="s">
        <v>370</v>
      </c>
      <c r="H274" s="1">
        <v>5</v>
      </c>
      <c r="I274" s="1" t="s">
        <v>764</v>
      </c>
      <c r="J274" s="4">
        <v>2383</v>
      </c>
      <c r="K274" s="4">
        <v>840</v>
      </c>
      <c r="L274" s="4">
        <v>343</v>
      </c>
      <c r="AA274" s="12" t="str">
        <f>_xlfn.XLOOKUP(HsgLista[[#This Row],[Lakó-népesség]],hsgméret[limit],hsgméret[név],,-1)</f>
        <v>apró</v>
      </c>
      <c r="AB274" s="12" t="str">
        <f>IFERROR(_xlfn.XLOOKUP(HsgLista[[#This Row],[Vármegye]],Régiók[Vármegye],Régiók[Régió]),"")</f>
        <v>Észak-Alföld</v>
      </c>
      <c r="AC274" s="12" t="str">
        <f>IFERROR(_xlfn.XLOOKUP(HsgLista[[#This Row],[Vármegye]],Régiók[Vármegye],Régiók[NUTS2]),"")</f>
        <v>HU32</v>
      </c>
      <c r="AD274" s="12" t="str" cm="1">
        <f t="array" ref="AD274">_xlfn.XLOOKUP(HsgLista[[#This Row],[Helység jogállása]],_xlfn.ANCHORARRAY($AG$12),$AH$12:$AH$18)</f>
        <v>1 község</v>
      </c>
      <c r="AE274" s="4">
        <f>HsgLista[[#This Row],[Lakó-népesség]]*HsgLista[[#This Row],[Lakó-népesség]]</f>
        <v>705600</v>
      </c>
      <c r="AF274" s="1"/>
      <c r="AG274" s="4"/>
      <c r="AJ274" s="8"/>
      <c r="AK274" s="4"/>
      <c r="AS274" s="8"/>
      <c r="AT274" s="4"/>
      <c r="BJ274" s="1"/>
    </row>
    <row r="275" spans="1:62" x14ac:dyDescent="0.3">
      <c r="A275" s="33" t="s">
        <v>764</v>
      </c>
      <c r="B275" s="31">
        <v>20677</v>
      </c>
      <c r="C275" s="1" t="s">
        <v>40</v>
      </c>
      <c r="D275" s="1" t="s">
        <v>159</v>
      </c>
      <c r="E275" s="1" t="s">
        <v>368</v>
      </c>
      <c r="F275" s="1" t="s">
        <v>369</v>
      </c>
      <c r="G275" s="1" t="s">
        <v>370</v>
      </c>
      <c r="H275" s="1">
        <v>2</v>
      </c>
      <c r="I275" s="1" t="s">
        <v>38</v>
      </c>
      <c r="J275" s="4">
        <v>1601</v>
      </c>
      <c r="K275" s="4">
        <v>614</v>
      </c>
      <c r="L275" s="4">
        <v>228</v>
      </c>
      <c r="AA275" s="12" t="str">
        <f>_xlfn.XLOOKUP(HsgLista[[#This Row],[Lakó-népesség]],hsgméret[limit],hsgméret[név],,-1)</f>
        <v>apró</v>
      </c>
      <c r="AB275" s="12" t="str">
        <f>IFERROR(_xlfn.XLOOKUP(HsgLista[[#This Row],[Vármegye]],Régiók[Vármegye],Régiók[Régió]),"")</f>
        <v>Észak-Alföld</v>
      </c>
      <c r="AC275" s="12" t="str">
        <f>IFERROR(_xlfn.XLOOKUP(HsgLista[[#This Row],[Vármegye]],Régiók[Vármegye],Régiók[NUTS2]),"")</f>
        <v>HU32</v>
      </c>
      <c r="AD275" s="12" t="str" cm="1">
        <f t="array" ref="AD275">_xlfn.XLOOKUP(HsgLista[[#This Row],[Helység jogállása]],_xlfn.ANCHORARRAY($AG$12),$AH$12:$AH$18)</f>
        <v>1 község</v>
      </c>
      <c r="AE275" s="4">
        <f>HsgLista[[#This Row],[Lakó-népesség]]*HsgLista[[#This Row],[Lakó-népesség]]</f>
        <v>376996</v>
      </c>
      <c r="AF275" s="1"/>
      <c r="AG275" s="4"/>
      <c r="AJ275" s="8"/>
      <c r="AK275" s="4"/>
      <c r="AS275" s="8"/>
      <c r="AT275" s="4"/>
      <c r="BJ275" s="1"/>
    </row>
    <row r="276" spans="1:62" x14ac:dyDescent="0.3">
      <c r="A276" s="33" t="s">
        <v>707</v>
      </c>
      <c r="B276" s="31">
        <v>18467</v>
      </c>
      <c r="C276" s="1" t="s">
        <v>40</v>
      </c>
      <c r="D276" s="1" t="s">
        <v>224</v>
      </c>
      <c r="E276" s="1" t="s">
        <v>394</v>
      </c>
      <c r="F276" s="1" t="s">
        <v>395</v>
      </c>
      <c r="G276" s="1" t="s">
        <v>396</v>
      </c>
      <c r="H276" s="1">
        <v>2</v>
      </c>
      <c r="I276" s="1" t="s">
        <v>38</v>
      </c>
      <c r="J276" s="4">
        <v>4284</v>
      </c>
      <c r="K276" s="4">
        <v>1686</v>
      </c>
      <c r="L276" s="4">
        <v>723</v>
      </c>
      <c r="T276" s="1">
        <v>1</v>
      </c>
      <c r="U276" s="1">
        <v>1</v>
      </c>
      <c r="AA276" s="12" t="str">
        <f>_xlfn.XLOOKUP(HsgLista[[#This Row],[Lakó-népesség]],hsgméret[limit],hsgméret[név],,-1)</f>
        <v>apró</v>
      </c>
      <c r="AB276" s="12" t="str">
        <f>IFERROR(_xlfn.XLOOKUP(HsgLista[[#This Row],[Vármegye]],Régiók[Vármegye],Régiók[Régió]),"")</f>
        <v>Észak-Alföld</v>
      </c>
      <c r="AC276" s="12" t="str">
        <f>IFERROR(_xlfn.XLOOKUP(HsgLista[[#This Row],[Vármegye]],Régiók[Vármegye],Régiók[NUTS2]),"")</f>
        <v>HU32</v>
      </c>
      <c r="AD276" s="12" t="str" cm="1">
        <f t="array" ref="AD276">_xlfn.XLOOKUP(HsgLista[[#This Row],[Helység jogállása]],_xlfn.ANCHORARRAY($AG$12),$AH$12:$AH$18)</f>
        <v>1 község</v>
      </c>
      <c r="AE276" s="4">
        <f>HsgLista[[#This Row],[Lakó-népesség]]*HsgLista[[#This Row],[Lakó-népesség]]</f>
        <v>2842596</v>
      </c>
      <c r="AF276" s="1"/>
      <c r="AG276" s="4"/>
      <c r="AJ276" s="8"/>
      <c r="AK276" s="4"/>
      <c r="AS276" s="8"/>
      <c r="AT276" s="4"/>
      <c r="BJ276" s="1"/>
    </row>
    <row r="277" spans="1:62" x14ac:dyDescent="0.3">
      <c r="A277" s="33" t="s">
        <v>765</v>
      </c>
      <c r="B277" s="31">
        <v>34005</v>
      </c>
      <c r="C277" s="1" t="s">
        <v>40</v>
      </c>
      <c r="D277" s="1" t="s">
        <v>34</v>
      </c>
      <c r="E277" s="1" t="s">
        <v>766</v>
      </c>
      <c r="F277" s="1" t="s">
        <v>767</v>
      </c>
      <c r="G277" s="1" t="s">
        <v>768</v>
      </c>
      <c r="H277" s="1">
        <v>5</v>
      </c>
      <c r="I277" s="1" t="s">
        <v>769</v>
      </c>
      <c r="J277" s="4">
        <v>1857</v>
      </c>
      <c r="K277" s="4">
        <v>1065</v>
      </c>
      <c r="L277" s="4">
        <v>594</v>
      </c>
      <c r="AA277" s="12" t="str">
        <f>_xlfn.XLOOKUP(HsgLista[[#This Row],[Lakó-népesség]],hsgméret[limit],hsgméret[név],,-1)</f>
        <v>apró</v>
      </c>
      <c r="AB277" s="12" t="str">
        <f>IFERROR(_xlfn.XLOOKUP(HsgLista[[#This Row],[Vármegye]],Régiók[Vármegye],Régiók[Régió]),"")</f>
        <v>Észak-Alföld</v>
      </c>
      <c r="AC277" s="12" t="str">
        <f>IFERROR(_xlfn.XLOOKUP(HsgLista[[#This Row],[Vármegye]],Régiók[Vármegye],Régiók[NUTS2]),"")</f>
        <v>HU32</v>
      </c>
      <c r="AD277" s="12" t="str" cm="1">
        <f t="array" ref="AD277">_xlfn.XLOOKUP(HsgLista[[#This Row],[Helység jogállása]],_xlfn.ANCHORARRAY($AG$12),$AH$12:$AH$18)</f>
        <v>1 község</v>
      </c>
      <c r="AE277" s="4">
        <f>HsgLista[[#This Row],[Lakó-népesség]]*HsgLista[[#This Row],[Lakó-népesség]]</f>
        <v>1134225</v>
      </c>
      <c r="AF277" s="1"/>
      <c r="AG277" s="4"/>
      <c r="AJ277" s="8"/>
      <c r="AK277" s="4"/>
      <c r="AS277" s="8"/>
      <c r="AT277" s="4"/>
      <c r="BJ277" s="1"/>
    </row>
    <row r="278" spans="1:62" x14ac:dyDescent="0.3">
      <c r="A278" s="33" t="s">
        <v>770</v>
      </c>
      <c r="B278" s="31">
        <v>31927</v>
      </c>
      <c r="C278" s="1" t="s">
        <v>196</v>
      </c>
      <c r="D278" s="1" t="s">
        <v>41</v>
      </c>
      <c r="E278" s="1" t="s">
        <v>289</v>
      </c>
      <c r="F278" s="1" t="s">
        <v>290</v>
      </c>
      <c r="G278" s="1" t="s">
        <v>291</v>
      </c>
      <c r="H278" s="1">
        <v>2</v>
      </c>
      <c r="I278" s="1" t="s">
        <v>38</v>
      </c>
      <c r="J278" s="4">
        <v>4826</v>
      </c>
      <c r="K278" s="4">
        <v>2110</v>
      </c>
      <c r="L278" s="4">
        <v>996</v>
      </c>
      <c r="P278" s="1">
        <v>1</v>
      </c>
      <c r="AA278" s="12" t="str">
        <f>_xlfn.XLOOKUP(HsgLista[[#This Row],[Lakó-népesség]],hsgméret[limit],hsgméret[név],,-1)</f>
        <v>kicsi</v>
      </c>
      <c r="AB278" s="12" t="str">
        <f>IFERROR(_xlfn.XLOOKUP(HsgLista[[#This Row],[Vármegye]],Régiók[Vármegye],Régiók[Régió]),"")</f>
        <v>Dél-Dunántúl</v>
      </c>
      <c r="AC278" s="12" t="str">
        <f>IFERROR(_xlfn.XLOOKUP(HsgLista[[#This Row],[Vármegye]],Régiók[Vármegye],Régiók[NUTS2]),"")</f>
        <v>HU23</v>
      </c>
      <c r="AD278" s="12" t="str" cm="1">
        <f t="array" ref="AD278">_xlfn.XLOOKUP(HsgLista[[#This Row],[Helység jogállása]],_xlfn.ANCHORARRAY($AG$12),$AH$12:$AH$18)</f>
        <v>1 község</v>
      </c>
      <c r="AE278" s="4">
        <f>HsgLista[[#This Row],[Lakó-népesség]]*HsgLista[[#This Row],[Lakó-népesség]]</f>
        <v>4452100</v>
      </c>
      <c r="AF278" s="1"/>
      <c r="AG278" s="4"/>
      <c r="AJ278" s="8"/>
      <c r="AK278" s="4"/>
      <c r="AS278" s="8"/>
      <c r="AT278" s="4"/>
      <c r="BJ278" s="1"/>
    </row>
    <row r="279" spans="1:62" x14ac:dyDescent="0.3">
      <c r="A279" s="33" t="s">
        <v>176</v>
      </c>
      <c r="B279" s="31">
        <v>34290</v>
      </c>
      <c r="C279" s="1" t="s">
        <v>40</v>
      </c>
      <c r="D279" s="1" t="s">
        <v>52</v>
      </c>
      <c r="E279" s="1" t="s">
        <v>173</v>
      </c>
      <c r="F279" s="1" t="s">
        <v>174</v>
      </c>
      <c r="G279" s="1" t="s">
        <v>175</v>
      </c>
      <c r="H279" s="1">
        <v>2</v>
      </c>
      <c r="I279" s="1" t="s">
        <v>38</v>
      </c>
      <c r="J279" s="4">
        <v>922</v>
      </c>
      <c r="K279" s="4">
        <v>1020</v>
      </c>
      <c r="L279" s="4">
        <v>385</v>
      </c>
      <c r="T279" s="1">
        <v>1</v>
      </c>
      <c r="AA279" s="12" t="str">
        <f>_xlfn.XLOOKUP(HsgLista[[#This Row],[Lakó-népesség]],hsgméret[limit],hsgméret[név],,-1)</f>
        <v>apró</v>
      </c>
      <c r="AB279" s="12" t="str">
        <f>IFERROR(_xlfn.XLOOKUP(HsgLista[[#This Row],[Vármegye]],Régiók[Vármegye],Régiók[Régió]),"")</f>
        <v>Észak-Magyarország</v>
      </c>
      <c r="AC279" s="12" t="str">
        <f>IFERROR(_xlfn.XLOOKUP(HsgLista[[#This Row],[Vármegye]],Régiók[Vármegye],Régiók[NUTS2]),"")</f>
        <v>HU31</v>
      </c>
      <c r="AD279" s="12" t="str" cm="1">
        <f t="array" ref="AD279">_xlfn.XLOOKUP(HsgLista[[#This Row],[Helység jogállása]],_xlfn.ANCHORARRAY($AG$12),$AH$12:$AH$18)</f>
        <v>1 község</v>
      </c>
      <c r="AE279" s="4">
        <f>HsgLista[[#This Row],[Lakó-népesség]]*HsgLista[[#This Row],[Lakó-népesség]]</f>
        <v>1040400</v>
      </c>
      <c r="AF279" s="1"/>
      <c r="AG279" s="4"/>
      <c r="AJ279" s="8"/>
      <c r="AK279" s="4"/>
      <c r="AS279" s="8"/>
      <c r="AT279" s="4"/>
      <c r="BJ279" s="1"/>
    </row>
    <row r="280" spans="1:62" x14ac:dyDescent="0.3">
      <c r="A280" s="33" t="s">
        <v>771</v>
      </c>
      <c r="B280" s="31">
        <v>29674</v>
      </c>
      <c r="C280" s="1" t="s">
        <v>40</v>
      </c>
      <c r="D280" s="1" t="s">
        <v>52</v>
      </c>
      <c r="E280" s="1" t="s">
        <v>244</v>
      </c>
      <c r="F280" s="1" t="s">
        <v>245</v>
      </c>
      <c r="G280" s="1" t="s">
        <v>246</v>
      </c>
      <c r="H280" s="1">
        <v>5</v>
      </c>
      <c r="I280" s="1" t="s">
        <v>247</v>
      </c>
      <c r="J280" s="4">
        <v>677</v>
      </c>
      <c r="K280" s="4">
        <v>322</v>
      </c>
      <c r="L280" s="4">
        <v>91</v>
      </c>
      <c r="T280" s="1">
        <v>1</v>
      </c>
      <c r="AA280" s="12" t="str">
        <f>_xlfn.XLOOKUP(HsgLista[[#This Row],[Lakó-népesség]],hsgméret[limit],hsgméret[név],,-1)</f>
        <v>mikro</v>
      </c>
      <c r="AB280" s="12" t="str">
        <f>IFERROR(_xlfn.XLOOKUP(HsgLista[[#This Row],[Vármegye]],Régiók[Vármegye],Régiók[Régió]),"")</f>
        <v>Észak-Magyarország</v>
      </c>
      <c r="AC280" s="12" t="str">
        <f>IFERROR(_xlfn.XLOOKUP(HsgLista[[#This Row],[Vármegye]],Régiók[Vármegye],Régiók[NUTS2]),"")</f>
        <v>HU31</v>
      </c>
      <c r="AD280" s="12" t="str" cm="1">
        <f t="array" ref="AD280">_xlfn.XLOOKUP(HsgLista[[#This Row],[Helység jogállása]],_xlfn.ANCHORARRAY($AG$12),$AH$12:$AH$18)</f>
        <v>1 község</v>
      </c>
      <c r="AE280" s="4">
        <f>HsgLista[[#This Row],[Lakó-népesség]]*HsgLista[[#This Row],[Lakó-népesség]]</f>
        <v>103684</v>
      </c>
      <c r="AF280" s="1"/>
      <c r="AG280" s="4"/>
      <c r="AJ280" s="8"/>
      <c r="AK280" s="4"/>
      <c r="AS280" s="8"/>
      <c r="AT280" s="4"/>
      <c r="BJ280" s="1"/>
    </row>
    <row r="281" spans="1:62" x14ac:dyDescent="0.3">
      <c r="A281" s="33" t="s">
        <v>396</v>
      </c>
      <c r="B281" s="31">
        <v>12788</v>
      </c>
      <c r="C281" s="1" t="s">
        <v>27</v>
      </c>
      <c r="D281" s="1" t="s">
        <v>224</v>
      </c>
      <c r="E281" s="1" t="s">
        <v>772</v>
      </c>
      <c r="F281" s="1" t="s">
        <v>395</v>
      </c>
      <c r="G281" s="1" t="s">
        <v>396</v>
      </c>
      <c r="H281" s="1">
        <v>1</v>
      </c>
      <c r="I281" s="1" t="s">
        <v>32</v>
      </c>
      <c r="J281" s="4">
        <v>17101</v>
      </c>
      <c r="K281" s="4">
        <v>13999</v>
      </c>
      <c r="L281" s="4">
        <v>6490</v>
      </c>
      <c r="T281" s="1">
        <v>1</v>
      </c>
      <c r="AA281" s="12" t="str">
        <f>_xlfn.XLOOKUP(HsgLista[[#This Row],[Lakó-népesség]],hsgméret[limit],hsgméret[név],,-1)</f>
        <v>közép</v>
      </c>
      <c r="AB281" s="12" t="str">
        <f>IFERROR(_xlfn.XLOOKUP(HsgLista[[#This Row],[Vármegye]],Régiók[Vármegye],Régiók[Régió]),"")</f>
        <v>Észak-Alföld</v>
      </c>
      <c r="AC281" s="12" t="str">
        <f>IFERROR(_xlfn.XLOOKUP(HsgLista[[#This Row],[Vármegye]],Régiók[Vármegye],Régiók[NUTS2]),"")</f>
        <v>HU32</v>
      </c>
      <c r="AD281" s="12" t="str" cm="1">
        <f t="array" ref="AD281">_xlfn.XLOOKUP(HsgLista[[#This Row],[Helység jogállása]],_xlfn.ANCHORARRAY($AG$12),$AH$12:$AH$18)</f>
        <v>2 város</v>
      </c>
      <c r="AE281" s="4">
        <f>HsgLista[[#This Row],[Lakó-népesség]]*HsgLista[[#This Row],[Lakó-népesség]]</f>
        <v>195972001</v>
      </c>
      <c r="AF281" s="1"/>
      <c r="AG281" s="4"/>
      <c r="AJ281" s="8"/>
      <c r="AK281" s="4"/>
      <c r="AS281" s="8"/>
      <c r="AT281" s="4"/>
      <c r="BJ281" s="1"/>
    </row>
    <row r="282" spans="1:62" x14ac:dyDescent="0.3">
      <c r="A282" s="33" t="s">
        <v>773</v>
      </c>
      <c r="B282" s="31">
        <v>33127</v>
      </c>
      <c r="C282" s="1" t="s">
        <v>27</v>
      </c>
      <c r="D282" s="1" t="s">
        <v>80</v>
      </c>
      <c r="E282" s="1" t="s">
        <v>774</v>
      </c>
      <c r="F282" s="1" t="s">
        <v>775</v>
      </c>
      <c r="G282" s="1" t="s">
        <v>776</v>
      </c>
      <c r="H282" s="1">
        <v>2</v>
      </c>
      <c r="I282" s="1" t="s">
        <v>38</v>
      </c>
      <c r="J282" s="4">
        <v>4272</v>
      </c>
      <c r="K282" s="4">
        <v>5747</v>
      </c>
      <c r="L282" s="4">
        <v>2042</v>
      </c>
      <c r="R282" s="1">
        <v>1</v>
      </c>
      <c r="T282" s="1">
        <v>1</v>
      </c>
      <c r="AA282" s="12" t="str">
        <f>_xlfn.XLOOKUP(HsgLista[[#This Row],[Lakó-népesség]],hsgméret[limit],hsgméret[név],,-1)</f>
        <v>kicsi</v>
      </c>
      <c r="AB282" s="12" t="str">
        <f>IFERROR(_xlfn.XLOOKUP(HsgLista[[#This Row],[Vármegye]],Régiók[Vármegye],Régiók[Régió]),"")</f>
        <v>Közép-Dunántúl</v>
      </c>
      <c r="AC282" s="12" t="str">
        <f>IFERROR(_xlfn.XLOOKUP(HsgLista[[#This Row],[Vármegye]],Régiók[Vármegye],Régiók[NUTS2]),"")</f>
        <v>HU21</v>
      </c>
      <c r="AD282" s="12" t="str" cm="1">
        <f t="array" ref="AD282">_xlfn.XLOOKUP(HsgLista[[#This Row],[Helység jogállása]],_xlfn.ANCHORARRAY($AG$12),$AH$12:$AH$18)</f>
        <v>2 város</v>
      </c>
      <c r="AE282" s="4">
        <f>HsgLista[[#This Row],[Lakó-népesség]]*HsgLista[[#This Row],[Lakó-népesség]]</f>
        <v>33028009</v>
      </c>
      <c r="AF282" s="1"/>
      <c r="AG282" s="4"/>
      <c r="AJ282" s="8"/>
      <c r="AK282" s="4"/>
      <c r="AS282" s="8"/>
      <c r="AT282" s="4"/>
      <c r="BJ282" s="1"/>
    </row>
    <row r="283" spans="1:62" x14ac:dyDescent="0.3">
      <c r="A283" s="33" t="s">
        <v>777</v>
      </c>
      <c r="B283" s="32">
        <v>9034</v>
      </c>
      <c r="C283" s="1" t="s">
        <v>40</v>
      </c>
      <c r="D283" s="1" t="s">
        <v>272</v>
      </c>
      <c r="E283" s="1" t="s">
        <v>273</v>
      </c>
      <c r="F283" s="1" t="s">
        <v>274</v>
      </c>
      <c r="G283" s="1" t="s">
        <v>275</v>
      </c>
      <c r="H283" s="1">
        <v>5</v>
      </c>
      <c r="I283" s="1" t="s">
        <v>272</v>
      </c>
      <c r="J283" s="4">
        <v>1346</v>
      </c>
      <c r="K283" s="4">
        <v>774</v>
      </c>
      <c r="L283" s="4">
        <v>307</v>
      </c>
      <c r="R283" s="1">
        <v>1</v>
      </c>
      <c r="AA283" s="12" t="str">
        <f>_xlfn.XLOOKUP(HsgLista[[#This Row],[Lakó-népesség]],hsgméret[limit],hsgméret[név],,-1)</f>
        <v>apró</v>
      </c>
      <c r="AB283" s="12" t="str">
        <f>IFERROR(_xlfn.XLOOKUP(HsgLista[[#This Row],[Vármegye]],Régiók[Vármegye],Régiók[Régió]),"")</f>
        <v>Észak-Magyarország</v>
      </c>
      <c r="AC283" s="12" t="str">
        <f>IFERROR(_xlfn.XLOOKUP(HsgLista[[#This Row],[Vármegye]],Régiók[Vármegye],Régiók[NUTS2]),"")</f>
        <v>HU31</v>
      </c>
      <c r="AD283" s="12" t="str" cm="1">
        <f t="array" ref="AD283">_xlfn.XLOOKUP(HsgLista[[#This Row],[Helység jogállása]],_xlfn.ANCHORARRAY($AG$12),$AH$12:$AH$18)</f>
        <v>1 község</v>
      </c>
      <c r="AE283" s="4">
        <f>HsgLista[[#This Row],[Lakó-népesség]]*HsgLista[[#This Row],[Lakó-népesség]]</f>
        <v>599076</v>
      </c>
      <c r="AF283" s="1"/>
      <c r="AG283" s="4"/>
      <c r="AJ283" s="8"/>
      <c r="AK283" s="4"/>
      <c r="AS283" s="8"/>
      <c r="AT283" s="4"/>
      <c r="BJ283" s="1"/>
    </row>
    <row r="284" spans="1:62" x14ac:dyDescent="0.3">
      <c r="A284" s="33" t="s">
        <v>778</v>
      </c>
      <c r="B284" s="31">
        <v>16461</v>
      </c>
      <c r="C284" s="1" t="s">
        <v>40</v>
      </c>
      <c r="D284" s="1" t="s">
        <v>41</v>
      </c>
      <c r="E284" s="1" t="s">
        <v>42</v>
      </c>
      <c r="F284" s="1" t="s">
        <v>43</v>
      </c>
      <c r="G284" s="1" t="s">
        <v>44</v>
      </c>
      <c r="H284" s="1">
        <v>5</v>
      </c>
      <c r="I284" s="1" t="s">
        <v>779</v>
      </c>
      <c r="J284" s="4">
        <v>1904</v>
      </c>
      <c r="K284" s="4">
        <v>768</v>
      </c>
      <c r="L284" s="4">
        <v>296</v>
      </c>
      <c r="R284" s="1">
        <v>1</v>
      </c>
      <c r="T284" s="1">
        <v>1</v>
      </c>
      <c r="AA284" s="12" t="str">
        <f>_xlfn.XLOOKUP(HsgLista[[#This Row],[Lakó-népesség]],hsgméret[limit],hsgméret[név],,-1)</f>
        <v>apró</v>
      </c>
      <c r="AB284" s="12" t="str">
        <f>IFERROR(_xlfn.XLOOKUP(HsgLista[[#This Row],[Vármegye]],Régiók[Vármegye],Régiók[Régió]),"")</f>
        <v>Dél-Dunántúl</v>
      </c>
      <c r="AC284" s="12" t="str">
        <f>IFERROR(_xlfn.XLOOKUP(HsgLista[[#This Row],[Vármegye]],Régiók[Vármegye],Régiók[NUTS2]),"")</f>
        <v>HU23</v>
      </c>
      <c r="AD284" s="12" t="str" cm="1">
        <f t="array" ref="AD284">_xlfn.XLOOKUP(HsgLista[[#This Row],[Helység jogállása]],_xlfn.ANCHORARRAY($AG$12),$AH$12:$AH$18)</f>
        <v>1 község</v>
      </c>
      <c r="AE284" s="4">
        <f>HsgLista[[#This Row],[Lakó-népesség]]*HsgLista[[#This Row],[Lakó-népesség]]</f>
        <v>589824</v>
      </c>
      <c r="AF284" s="1"/>
      <c r="AG284" s="4"/>
      <c r="AJ284" s="8"/>
      <c r="AK284" s="4"/>
      <c r="AS284" s="8"/>
      <c r="AT284" s="4"/>
      <c r="BJ284" s="1"/>
    </row>
    <row r="285" spans="1:62" x14ac:dyDescent="0.3">
      <c r="A285" s="33" t="s">
        <v>780</v>
      </c>
      <c r="B285" s="32">
        <v>7472</v>
      </c>
      <c r="C285" s="1" t="s">
        <v>40</v>
      </c>
      <c r="D285" s="1" t="s">
        <v>159</v>
      </c>
      <c r="E285" s="1" t="s">
        <v>781</v>
      </c>
      <c r="F285" s="1" t="s">
        <v>782</v>
      </c>
      <c r="G285" s="1" t="s">
        <v>783</v>
      </c>
      <c r="H285" s="1">
        <v>5</v>
      </c>
      <c r="I285" s="1" t="s">
        <v>784</v>
      </c>
      <c r="J285" s="4">
        <v>1318</v>
      </c>
      <c r="K285" s="4">
        <v>777</v>
      </c>
      <c r="L285" s="4">
        <v>294</v>
      </c>
      <c r="AA285" s="12" t="str">
        <f>_xlfn.XLOOKUP(HsgLista[[#This Row],[Lakó-népesség]],hsgméret[limit],hsgméret[név],,-1)</f>
        <v>apró</v>
      </c>
      <c r="AB285" s="12" t="str">
        <f>IFERROR(_xlfn.XLOOKUP(HsgLista[[#This Row],[Vármegye]],Régiók[Vármegye],Régiók[Régió]),"")</f>
        <v>Észak-Alföld</v>
      </c>
      <c r="AC285" s="12" t="str">
        <f>IFERROR(_xlfn.XLOOKUP(HsgLista[[#This Row],[Vármegye]],Régiók[Vármegye],Régiók[NUTS2]),"")</f>
        <v>HU32</v>
      </c>
      <c r="AD285" s="12" t="str" cm="1">
        <f t="array" ref="AD285">_xlfn.XLOOKUP(HsgLista[[#This Row],[Helység jogállása]],_xlfn.ANCHORARRAY($AG$12),$AH$12:$AH$18)</f>
        <v>1 község</v>
      </c>
      <c r="AE285" s="4">
        <f>HsgLista[[#This Row],[Lakó-népesség]]*HsgLista[[#This Row],[Lakó-népesség]]</f>
        <v>603729</v>
      </c>
      <c r="AF285" s="1"/>
      <c r="AG285" s="4"/>
      <c r="AJ285" s="8"/>
      <c r="AK285" s="4"/>
      <c r="AS285" s="8"/>
      <c r="AT285" s="4"/>
      <c r="BJ285" s="1"/>
    </row>
    <row r="286" spans="1:62" x14ac:dyDescent="0.3">
      <c r="A286" s="33" t="s">
        <v>785</v>
      </c>
      <c r="B286" s="31">
        <v>18777</v>
      </c>
      <c r="C286" s="1" t="s">
        <v>40</v>
      </c>
      <c r="D286" s="1" t="s">
        <v>75</v>
      </c>
      <c r="E286" s="1" t="s">
        <v>786</v>
      </c>
      <c r="F286" s="1" t="s">
        <v>787</v>
      </c>
      <c r="G286" s="1" t="s">
        <v>788</v>
      </c>
      <c r="H286" s="1">
        <v>5</v>
      </c>
      <c r="I286" s="1" t="s">
        <v>789</v>
      </c>
      <c r="J286" s="4">
        <v>3769</v>
      </c>
      <c r="K286" s="4">
        <v>796</v>
      </c>
      <c r="L286" s="4">
        <v>469</v>
      </c>
      <c r="AA286" s="12" t="str">
        <f>_xlfn.XLOOKUP(HsgLista[[#This Row],[Lakó-népesség]],hsgméret[limit],hsgméret[név],,-1)</f>
        <v>apró</v>
      </c>
      <c r="AB286" s="12" t="str">
        <f>IFERROR(_xlfn.XLOOKUP(HsgLista[[#This Row],[Vármegye]],Régiók[Vármegye],Régiók[Régió]),"")</f>
        <v>Pest</v>
      </c>
      <c r="AC286" s="12" t="str">
        <f>IFERROR(_xlfn.XLOOKUP(HsgLista[[#This Row],[Vármegye]],Régiók[Vármegye],Régiók[NUTS2]),"")</f>
        <v>HU12</v>
      </c>
      <c r="AD286" s="12" t="str" cm="1">
        <f t="array" ref="AD286">_xlfn.XLOOKUP(HsgLista[[#This Row],[Helység jogállása]],_xlfn.ANCHORARRAY($AG$12),$AH$12:$AH$18)</f>
        <v>1 község</v>
      </c>
      <c r="AE286" s="4">
        <f>HsgLista[[#This Row],[Lakó-népesség]]*HsgLista[[#This Row],[Lakó-népesség]]</f>
        <v>633616</v>
      </c>
      <c r="AF286" s="1"/>
      <c r="AG286" s="4"/>
      <c r="AJ286" s="8"/>
      <c r="AK286" s="4"/>
      <c r="AS286" s="8"/>
      <c r="AT286" s="4"/>
      <c r="BJ286" s="1"/>
    </row>
    <row r="287" spans="1:62" x14ac:dyDescent="0.3">
      <c r="A287" s="33" t="s">
        <v>790</v>
      </c>
      <c r="B287" s="31">
        <v>26356</v>
      </c>
      <c r="C287" s="1" t="s">
        <v>40</v>
      </c>
      <c r="D287" s="1" t="s">
        <v>52</v>
      </c>
      <c r="E287" s="1" t="s">
        <v>313</v>
      </c>
      <c r="F287" s="1" t="s">
        <v>314</v>
      </c>
      <c r="G287" s="1" t="s">
        <v>315</v>
      </c>
      <c r="H287" s="1">
        <v>5</v>
      </c>
      <c r="I287" s="1" t="s">
        <v>791</v>
      </c>
      <c r="J287" s="4">
        <v>1059</v>
      </c>
      <c r="K287" s="4">
        <v>1005</v>
      </c>
      <c r="L287" s="4">
        <v>340</v>
      </c>
      <c r="AA287" s="12" t="str">
        <f>_xlfn.XLOOKUP(HsgLista[[#This Row],[Lakó-népesség]],hsgméret[limit],hsgméret[név],,-1)</f>
        <v>apró</v>
      </c>
      <c r="AB287" s="12" t="str">
        <f>IFERROR(_xlfn.XLOOKUP(HsgLista[[#This Row],[Vármegye]],Régiók[Vármegye],Régiók[Régió]),"")</f>
        <v>Észak-Magyarország</v>
      </c>
      <c r="AC287" s="12" t="str">
        <f>IFERROR(_xlfn.XLOOKUP(HsgLista[[#This Row],[Vármegye]],Régiók[Vármegye],Régiók[NUTS2]),"")</f>
        <v>HU31</v>
      </c>
      <c r="AD287" s="12" t="str" cm="1">
        <f t="array" ref="AD287">_xlfn.XLOOKUP(HsgLista[[#This Row],[Helység jogállása]],_xlfn.ANCHORARRAY($AG$12),$AH$12:$AH$18)</f>
        <v>1 község</v>
      </c>
      <c r="AE287" s="4">
        <f>HsgLista[[#This Row],[Lakó-népesség]]*HsgLista[[#This Row],[Lakó-népesség]]</f>
        <v>1010025</v>
      </c>
      <c r="AF287" s="1"/>
      <c r="AG287" s="4"/>
      <c r="AJ287" s="8"/>
      <c r="AK287" s="4"/>
      <c r="AS287" s="8"/>
      <c r="AT287" s="4"/>
      <c r="BJ287" s="1"/>
    </row>
    <row r="288" spans="1:62" x14ac:dyDescent="0.3">
      <c r="A288" s="33" t="s">
        <v>792</v>
      </c>
      <c r="B288" s="31">
        <v>30119</v>
      </c>
      <c r="C288" s="1" t="s">
        <v>196</v>
      </c>
      <c r="D288" s="1" t="s">
        <v>112</v>
      </c>
      <c r="E288" s="1" t="s">
        <v>793</v>
      </c>
      <c r="F288" s="1" t="s">
        <v>794</v>
      </c>
      <c r="G288" s="1" t="s">
        <v>795</v>
      </c>
      <c r="H288" s="1">
        <v>1</v>
      </c>
      <c r="I288" s="1" t="s">
        <v>32</v>
      </c>
      <c r="J288" s="4">
        <v>5376</v>
      </c>
      <c r="K288" s="4">
        <v>2262</v>
      </c>
      <c r="L288" s="4">
        <v>955</v>
      </c>
      <c r="T288" s="1">
        <v>1</v>
      </c>
      <c r="AA288" s="12" t="str">
        <f>_xlfn.XLOOKUP(HsgLista[[#This Row],[Lakó-népesség]],hsgméret[limit],hsgméret[név],,-1)</f>
        <v>kicsi</v>
      </c>
      <c r="AB288" s="12" t="str">
        <f>IFERROR(_xlfn.XLOOKUP(HsgLista[[#This Row],[Vármegye]],Régiók[Vármegye],Régiók[Régió]),"")</f>
        <v>Dél-Dunántúl</v>
      </c>
      <c r="AC288" s="12" t="str">
        <f>IFERROR(_xlfn.XLOOKUP(HsgLista[[#This Row],[Vármegye]],Régiók[Vármegye],Régiók[NUTS2]),"")</f>
        <v>HU23</v>
      </c>
      <c r="AD288" s="12" t="str" cm="1">
        <f t="array" ref="AD288">_xlfn.XLOOKUP(HsgLista[[#This Row],[Helység jogállása]],_xlfn.ANCHORARRAY($AG$12),$AH$12:$AH$18)</f>
        <v>1 község</v>
      </c>
      <c r="AE288" s="4">
        <f>HsgLista[[#This Row],[Lakó-népesség]]*HsgLista[[#This Row],[Lakó-népesség]]</f>
        <v>5116644</v>
      </c>
      <c r="AF288" s="1"/>
      <c r="AG288" s="4"/>
      <c r="AJ288" s="8"/>
      <c r="AK288" s="4"/>
      <c r="AS288" s="8"/>
      <c r="AT288" s="4"/>
      <c r="BJ288" s="1"/>
    </row>
    <row r="289" spans="1:62" x14ac:dyDescent="0.3">
      <c r="A289" s="33" t="s">
        <v>796</v>
      </c>
      <c r="B289" s="31">
        <v>30049</v>
      </c>
      <c r="C289" s="1" t="s">
        <v>40</v>
      </c>
      <c r="D289" s="1" t="s">
        <v>41</v>
      </c>
      <c r="E289" s="1" t="s">
        <v>130</v>
      </c>
      <c r="F289" s="1" t="s">
        <v>131</v>
      </c>
      <c r="G289" s="1" t="s">
        <v>132</v>
      </c>
      <c r="H289" s="1">
        <v>5</v>
      </c>
      <c r="I289" s="1" t="s">
        <v>797</v>
      </c>
      <c r="J289" s="4">
        <v>958</v>
      </c>
      <c r="K289" s="4">
        <v>108</v>
      </c>
      <c r="L289" s="4">
        <v>36</v>
      </c>
      <c r="AA289" s="12" t="str">
        <f>_xlfn.XLOOKUP(HsgLista[[#This Row],[Lakó-népesség]],hsgméret[limit],hsgméret[név],,-1)</f>
        <v>mikro</v>
      </c>
      <c r="AB289" s="12" t="str">
        <f>IFERROR(_xlfn.XLOOKUP(HsgLista[[#This Row],[Vármegye]],Régiók[Vármegye],Régiók[Régió]),"")</f>
        <v>Dél-Dunántúl</v>
      </c>
      <c r="AC289" s="12" t="str">
        <f>IFERROR(_xlfn.XLOOKUP(HsgLista[[#This Row],[Vármegye]],Régiók[Vármegye],Régiók[NUTS2]),"")</f>
        <v>HU23</v>
      </c>
      <c r="AD289" s="12" t="str" cm="1">
        <f t="array" ref="AD289">_xlfn.XLOOKUP(HsgLista[[#This Row],[Helység jogállása]],_xlfn.ANCHORARRAY($AG$12),$AH$12:$AH$18)</f>
        <v>1 község</v>
      </c>
      <c r="AE289" s="4">
        <f>HsgLista[[#This Row],[Lakó-népesség]]*HsgLista[[#This Row],[Lakó-népesség]]</f>
        <v>11664</v>
      </c>
      <c r="AF289" s="1"/>
      <c r="AG289" s="4"/>
      <c r="AJ289" s="8"/>
      <c r="AK289" s="4"/>
      <c r="AS289" s="8"/>
      <c r="AT289" s="4"/>
      <c r="BJ289" s="1"/>
    </row>
    <row r="290" spans="1:62" x14ac:dyDescent="0.3">
      <c r="A290" s="33" t="s">
        <v>798</v>
      </c>
      <c r="B290" s="31">
        <v>13639</v>
      </c>
      <c r="C290" s="1" t="s">
        <v>40</v>
      </c>
      <c r="D290" s="1" t="s">
        <v>159</v>
      </c>
      <c r="E290" s="1" t="s">
        <v>799</v>
      </c>
      <c r="F290" s="1" t="s">
        <v>529</v>
      </c>
      <c r="G290" s="1" t="s">
        <v>527</v>
      </c>
      <c r="H290" s="1">
        <v>5</v>
      </c>
      <c r="I290" s="1" t="s">
        <v>800</v>
      </c>
      <c r="J290" s="4">
        <v>945</v>
      </c>
      <c r="K290" s="4">
        <v>688</v>
      </c>
      <c r="L290" s="4">
        <v>250</v>
      </c>
      <c r="AA290" s="12" t="str">
        <f>_xlfn.XLOOKUP(HsgLista[[#This Row],[Lakó-népesség]],hsgméret[limit],hsgméret[név],,-1)</f>
        <v>apró</v>
      </c>
      <c r="AB290" s="12" t="str">
        <f>IFERROR(_xlfn.XLOOKUP(HsgLista[[#This Row],[Vármegye]],Régiók[Vármegye],Régiók[Régió]),"")</f>
        <v>Észak-Alföld</v>
      </c>
      <c r="AC290" s="12" t="str">
        <f>IFERROR(_xlfn.XLOOKUP(HsgLista[[#This Row],[Vármegye]],Régiók[Vármegye],Régiók[NUTS2]),"")</f>
        <v>HU32</v>
      </c>
      <c r="AD290" s="12" t="str" cm="1">
        <f t="array" ref="AD290">_xlfn.XLOOKUP(HsgLista[[#This Row],[Helység jogállása]],_xlfn.ANCHORARRAY($AG$12),$AH$12:$AH$18)</f>
        <v>1 község</v>
      </c>
      <c r="AE290" s="4">
        <f>HsgLista[[#This Row],[Lakó-népesség]]*HsgLista[[#This Row],[Lakó-népesség]]</f>
        <v>473344</v>
      </c>
      <c r="AF290" s="1"/>
      <c r="AG290" s="4"/>
      <c r="AJ290" s="8"/>
      <c r="AK290" s="4"/>
      <c r="AS290" s="8"/>
      <c r="AT290" s="4"/>
      <c r="BJ290" s="1"/>
    </row>
    <row r="291" spans="1:62" x14ac:dyDescent="0.3">
      <c r="A291" s="33" t="s">
        <v>801</v>
      </c>
      <c r="B291" s="31">
        <v>27517</v>
      </c>
      <c r="C291" s="1" t="s">
        <v>40</v>
      </c>
      <c r="D291" s="1" t="s">
        <v>47</v>
      </c>
      <c r="E291" s="1" t="s">
        <v>191</v>
      </c>
      <c r="F291" s="1" t="s">
        <v>192</v>
      </c>
      <c r="G291" s="1" t="s">
        <v>193</v>
      </c>
      <c r="H291" s="1">
        <v>1</v>
      </c>
      <c r="I291" s="1" t="s">
        <v>32</v>
      </c>
      <c r="J291" s="4">
        <v>4910</v>
      </c>
      <c r="K291" s="4">
        <v>2435</v>
      </c>
      <c r="L291" s="4">
        <v>1054</v>
      </c>
      <c r="T291" s="1">
        <v>1</v>
      </c>
      <c r="AA291" s="12" t="str">
        <f>_xlfn.XLOOKUP(HsgLista[[#This Row],[Lakó-népesség]],hsgméret[limit],hsgméret[név],,-1)</f>
        <v>kicsi</v>
      </c>
      <c r="AB291" s="12" t="str">
        <f>IFERROR(_xlfn.XLOOKUP(HsgLista[[#This Row],[Vármegye]],Régiók[Vármegye],Régiók[Régió]),"")</f>
        <v>Észak-Magyarország</v>
      </c>
      <c r="AC291" s="12" t="str">
        <f>IFERROR(_xlfn.XLOOKUP(HsgLista[[#This Row],[Vármegye]],Régiók[Vármegye],Régiók[NUTS2]),"")</f>
        <v>HU31</v>
      </c>
      <c r="AD291" s="12" t="str" cm="1">
        <f t="array" ref="AD291">_xlfn.XLOOKUP(HsgLista[[#This Row],[Helység jogállása]],_xlfn.ANCHORARRAY($AG$12),$AH$12:$AH$18)</f>
        <v>1 község</v>
      </c>
      <c r="AE291" s="4">
        <f>HsgLista[[#This Row],[Lakó-népesség]]*HsgLista[[#This Row],[Lakó-népesség]]</f>
        <v>5929225</v>
      </c>
      <c r="AF291" s="1"/>
      <c r="AG291" s="4"/>
      <c r="AJ291" s="8"/>
      <c r="AK291" s="4"/>
      <c r="AS291" s="8"/>
      <c r="AT291" s="4"/>
      <c r="BJ291" s="1"/>
    </row>
    <row r="292" spans="1:62" x14ac:dyDescent="0.3">
      <c r="A292" s="33" t="s">
        <v>802</v>
      </c>
      <c r="B292" s="31">
        <v>11305</v>
      </c>
      <c r="C292" s="1" t="s">
        <v>27</v>
      </c>
      <c r="D292" s="1" t="s">
        <v>34</v>
      </c>
      <c r="E292" s="1" t="s">
        <v>803</v>
      </c>
      <c r="F292" s="1" t="s">
        <v>804</v>
      </c>
      <c r="G292" s="1" t="s">
        <v>805</v>
      </c>
      <c r="H292" s="1">
        <v>2</v>
      </c>
      <c r="I292" s="1" t="s">
        <v>38</v>
      </c>
      <c r="J292" s="4">
        <v>13808</v>
      </c>
      <c r="K292" s="4">
        <v>3107</v>
      </c>
      <c r="L292" s="4">
        <v>1387</v>
      </c>
      <c r="AA292" s="12" t="str">
        <f>_xlfn.XLOOKUP(HsgLista[[#This Row],[Lakó-népesség]],hsgméret[limit],hsgméret[név],,-1)</f>
        <v>kicsi</v>
      </c>
      <c r="AB292" s="12" t="str">
        <f>IFERROR(_xlfn.XLOOKUP(HsgLista[[#This Row],[Vármegye]],Régiók[Vármegye],Régiók[Régió]),"")</f>
        <v>Észak-Alföld</v>
      </c>
      <c r="AC292" s="12" t="str">
        <f>IFERROR(_xlfn.XLOOKUP(HsgLista[[#This Row],[Vármegye]],Régiók[Vármegye],Régiók[NUTS2]),"")</f>
        <v>HU32</v>
      </c>
      <c r="AD292" s="12" t="str" cm="1">
        <f t="array" ref="AD292">_xlfn.XLOOKUP(HsgLista[[#This Row],[Helység jogállása]],_xlfn.ANCHORARRAY($AG$12),$AH$12:$AH$18)</f>
        <v>2 város</v>
      </c>
      <c r="AE292" s="4">
        <f>HsgLista[[#This Row],[Lakó-népesség]]*HsgLista[[#This Row],[Lakó-népesség]]</f>
        <v>9653449</v>
      </c>
      <c r="AF292" s="1"/>
      <c r="AG292" s="4"/>
      <c r="AJ292" s="8"/>
      <c r="AK292" s="4"/>
      <c r="AS292" s="8"/>
      <c r="AT292" s="4"/>
      <c r="BJ292" s="1"/>
    </row>
    <row r="293" spans="1:62" x14ac:dyDescent="0.3">
      <c r="A293" s="33" t="s">
        <v>806</v>
      </c>
      <c r="B293" s="31">
        <v>16346</v>
      </c>
      <c r="C293" s="1" t="s">
        <v>40</v>
      </c>
      <c r="D293" s="1" t="s">
        <v>28</v>
      </c>
      <c r="E293" s="1" t="s">
        <v>121</v>
      </c>
      <c r="F293" s="1" t="s">
        <v>122</v>
      </c>
      <c r="G293" s="1" t="s">
        <v>123</v>
      </c>
      <c r="H293" s="1">
        <v>5</v>
      </c>
      <c r="I293" s="1" t="s">
        <v>807</v>
      </c>
      <c r="J293" s="4">
        <v>4464</v>
      </c>
      <c r="K293" s="4">
        <v>1745</v>
      </c>
      <c r="L293" s="4">
        <v>705</v>
      </c>
      <c r="AA293" s="12" t="str">
        <f>_xlfn.XLOOKUP(HsgLista[[#This Row],[Lakó-népesség]],hsgméret[limit],hsgméret[név],,-1)</f>
        <v>apró</v>
      </c>
      <c r="AB293" s="12" t="str">
        <f>IFERROR(_xlfn.XLOOKUP(HsgLista[[#This Row],[Vármegye]],Régiók[Vármegye],Régiók[Régió]),"")</f>
        <v>Közép-Dunántúl</v>
      </c>
      <c r="AC293" s="12" t="str">
        <f>IFERROR(_xlfn.XLOOKUP(HsgLista[[#This Row],[Vármegye]],Régiók[Vármegye],Régiók[NUTS2]),"")</f>
        <v>HU21</v>
      </c>
      <c r="AD293" s="12" t="str" cm="1">
        <f t="array" ref="AD293">_xlfn.XLOOKUP(HsgLista[[#This Row],[Helység jogállása]],_xlfn.ANCHORARRAY($AG$12),$AH$12:$AH$18)</f>
        <v>1 község</v>
      </c>
      <c r="AE293" s="4">
        <f>HsgLista[[#This Row],[Lakó-népesség]]*HsgLista[[#This Row],[Lakó-népesség]]</f>
        <v>3045025</v>
      </c>
      <c r="AF293" s="1"/>
      <c r="AG293" s="4"/>
      <c r="AJ293" s="8"/>
      <c r="AK293" s="4"/>
      <c r="AS293" s="8"/>
      <c r="AT293" s="4"/>
      <c r="BJ293" s="1"/>
    </row>
    <row r="294" spans="1:62" x14ac:dyDescent="0.3">
      <c r="A294" s="33" t="s">
        <v>808</v>
      </c>
      <c r="B294" s="31">
        <v>21227</v>
      </c>
      <c r="C294" s="1" t="s">
        <v>40</v>
      </c>
      <c r="D294" s="1" t="s">
        <v>159</v>
      </c>
      <c r="E294" s="1" t="s">
        <v>781</v>
      </c>
      <c r="F294" s="1" t="s">
        <v>782</v>
      </c>
      <c r="G294" s="1" t="s">
        <v>783</v>
      </c>
      <c r="H294" s="1">
        <v>5</v>
      </c>
      <c r="I294" s="1" t="s">
        <v>809</v>
      </c>
      <c r="J294" s="4">
        <v>1159</v>
      </c>
      <c r="K294" s="4">
        <v>884</v>
      </c>
      <c r="L294" s="4">
        <v>334</v>
      </c>
      <c r="T294" s="1">
        <v>1</v>
      </c>
      <c r="AA294" s="12" t="str">
        <f>_xlfn.XLOOKUP(HsgLista[[#This Row],[Lakó-népesség]],hsgméret[limit],hsgméret[név],,-1)</f>
        <v>apró</v>
      </c>
      <c r="AB294" s="12" t="str">
        <f>IFERROR(_xlfn.XLOOKUP(HsgLista[[#This Row],[Vármegye]],Régiók[Vármegye],Régiók[Régió]),"")</f>
        <v>Észak-Alföld</v>
      </c>
      <c r="AC294" s="12" t="str">
        <f>IFERROR(_xlfn.XLOOKUP(HsgLista[[#This Row],[Vármegye]],Régiók[Vármegye],Régiók[NUTS2]),"")</f>
        <v>HU32</v>
      </c>
      <c r="AD294" s="12" t="str" cm="1">
        <f t="array" ref="AD294">_xlfn.XLOOKUP(HsgLista[[#This Row],[Helység jogállása]],_xlfn.ANCHORARRAY($AG$12),$AH$12:$AH$18)</f>
        <v>1 község</v>
      </c>
      <c r="AE294" s="4">
        <f>HsgLista[[#This Row],[Lakó-népesség]]*HsgLista[[#This Row],[Lakó-népesség]]</f>
        <v>781456</v>
      </c>
      <c r="AF294" s="1"/>
      <c r="AG294" s="4"/>
      <c r="AJ294" s="8"/>
      <c r="AK294" s="4"/>
      <c r="AS294" s="8"/>
      <c r="AT294" s="4"/>
      <c r="BJ294" s="1"/>
    </row>
    <row r="295" spans="1:62" x14ac:dyDescent="0.3">
      <c r="A295" s="33" t="s">
        <v>810</v>
      </c>
      <c r="B295" s="31">
        <v>14119</v>
      </c>
      <c r="C295" s="1" t="s">
        <v>40</v>
      </c>
      <c r="D295" s="1" t="s">
        <v>41</v>
      </c>
      <c r="E295" s="1" t="s">
        <v>627</v>
      </c>
      <c r="F295" s="1" t="s">
        <v>628</v>
      </c>
      <c r="G295" s="1" t="s">
        <v>629</v>
      </c>
      <c r="H295" s="1">
        <v>5</v>
      </c>
      <c r="I295" s="1" t="s">
        <v>811</v>
      </c>
      <c r="J295" s="4">
        <v>1136</v>
      </c>
      <c r="K295" s="4">
        <v>182</v>
      </c>
      <c r="L295" s="4">
        <v>97</v>
      </c>
      <c r="R295" s="1">
        <v>1</v>
      </c>
      <c r="AA295" s="12" t="str">
        <f>_xlfn.XLOOKUP(HsgLista[[#This Row],[Lakó-népesség]],hsgméret[limit],hsgméret[név],,-1)</f>
        <v>mikro</v>
      </c>
      <c r="AB295" s="12" t="str">
        <f>IFERROR(_xlfn.XLOOKUP(HsgLista[[#This Row],[Vármegye]],Régiók[Vármegye],Régiók[Régió]),"")</f>
        <v>Dél-Dunántúl</v>
      </c>
      <c r="AC295" s="12" t="str">
        <f>IFERROR(_xlfn.XLOOKUP(HsgLista[[#This Row],[Vármegye]],Régiók[Vármegye],Régiók[NUTS2]),"")</f>
        <v>HU23</v>
      </c>
      <c r="AD295" s="12" t="str" cm="1">
        <f t="array" ref="AD295">_xlfn.XLOOKUP(HsgLista[[#This Row],[Helység jogállása]],_xlfn.ANCHORARRAY($AG$12),$AH$12:$AH$18)</f>
        <v>1 község</v>
      </c>
      <c r="AE295" s="4">
        <f>HsgLista[[#This Row],[Lakó-népesség]]*HsgLista[[#This Row],[Lakó-népesség]]</f>
        <v>33124</v>
      </c>
      <c r="AF295" s="1"/>
      <c r="AG295" s="4"/>
      <c r="AJ295" s="8"/>
      <c r="AK295" s="4"/>
      <c r="AS295" s="8"/>
      <c r="AT295" s="4"/>
      <c r="BJ295" s="1"/>
    </row>
    <row r="296" spans="1:62" x14ac:dyDescent="0.3">
      <c r="A296" s="33" t="s">
        <v>812</v>
      </c>
      <c r="B296" s="31">
        <v>29805</v>
      </c>
      <c r="C296" s="1" t="s">
        <v>40</v>
      </c>
      <c r="D296" s="1" t="s">
        <v>66</v>
      </c>
      <c r="E296" s="1" t="s">
        <v>403</v>
      </c>
      <c r="F296" s="1" t="s">
        <v>404</v>
      </c>
      <c r="G296" s="1" t="s">
        <v>405</v>
      </c>
      <c r="H296" s="1">
        <v>5</v>
      </c>
      <c r="I296" s="1" t="s">
        <v>813</v>
      </c>
      <c r="J296" s="4">
        <v>3003</v>
      </c>
      <c r="K296" s="4">
        <v>1349</v>
      </c>
      <c r="L296" s="4">
        <v>558</v>
      </c>
      <c r="P296" s="1">
        <v>1</v>
      </c>
      <c r="AA296" s="12" t="str">
        <f>_xlfn.XLOOKUP(HsgLista[[#This Row],[Lakó-népesség]],hsgméret[limit],hsgméret[név],,-1)</f>
        <v>apró</v>
      </c>
      <c r="AB296" s="12" t="str">
        <f>IFERROR(_xlfn.XLOOKUP(HsgLista[[#This Row],[Vármegye]],Régiók[Vármegye],Régiók[Régió]),"")</f>
        <v>Nyugat-Dunántúl</v>
      </c>
      <c r="AC296" s="12" t="str">
        <f>IFERROR(_xlfn.XLOOKUP(HsgLista[[#This Row],[Vármegye]],Régiók[Vármegye],Régiók[NUTS2]),"")</f>
        <v>HU22</v>
      </c>
      <c r="AD296" s="12" t="str" cm="1">
        <f t="array" ref="AD296">_xlfn.XLOOKUP(HsgLista[[#This Row],[Helység jogállása]],_xlfn.ANCHORARRAY($AG$12),$AH$12:$AH$18)</f>
        <v>1 község</v>
      </c>
      <c r="AE296" s="4">
        <f>HsgLista[[#This Row],[Lakó-népesség]]*HsgLista[[#This Row],[Lakó-népesség]]</f>
        <v>1819801</v>
      </c>
      <c r="AF296" s="1"/>
      <c r="AG296" s="4"/>
      <c r="AJ296" s="8"/>
      <c r="AK296" s="4"/>
      <c r="AS296" s="8"/>
      <c r="AT296" s="4"/>
      <c r="BJ296" s="1"/>
    </row>
    <row r="297" spans="1:62" x14ac:dyDescent="0.3">
      <c r="A297" s="33" t="s">
        <v>814</v>
      </c>
      <c r="B297" s="31">
        <v>12830</v>
      </c>
      <c r="C297" s="1" t="s">
        <v>40</v>
      </c>
      <c r="D297" s="1" t="s">
        <v>202</v>
      </c>
      <c r="E297" s="1" t="s">
        <v>203</v>
      </c>
      <c r="F297" s="1" t="s">
        <v>204</v>
      </c>
      <c r="G297" s="1" t="s">
        <v>205</v>
      </c>
      <c r="H297" s="1">
        <v>5</v>
      </c>
      <c r="I297" s="1" t="s">
        <v>214</v>
      </c>
      <c r="J297" s="4">
        <v>1214</v>
      </c>
      <c r="K297" s="4">
        <v>138</v>
      </c>
      <c r="L297" s="4">
        <v>141</v>
      </c>
      <c r="AA297" s="12" t="str">
        <f>_xlfn.XLOOKUP(HsgLista[[#This Row],[Lakó-népesség]],hsgméret[limit],hsgméret[név],,-1)</f>
        <v>mikro</v>
      </c>
      <c r="AB297" s="12" t="str">
        <f>IFERROR(_xlfn.XLOOKUP(HsgLista[[#This Row],[Vármegye]],Régiók[Vármegye],Régiók[Régió]),"")</f>
        <v>Nyugat-Dunántúl</v>
      </c>
      <c r="AC297" s="12" t="str">
        <f>IFERROR(_xlfn.XLOOKUP(HsgLista[[#This Row],[Vármegye]],Régiók[Vármegye],Régiók[NUTS2]),"")</f>
        <v>HU22</v>
      </c>
      <c r="AD297" s="12" t="str" cm="1">
        <f t="array" ref="AD297">_xlfn.XLOOKUP(HsgLista[[#This Row],[Helység jogállása]],_xlfn.ANCHORARRAY($AG$12),$AH$12:$AH$18)</f>
        <v>1 község</v>
      </c>
      <c r="AE297" s="4">
        <f>HsgLista[[#This Row],[Lakó-népesség]]*HsgLista[[#This Row],[Lakó-népesség]]</f>
        <v>19044</v>
      </c>
      <c r="AF297" s="1"/>
      <c r="AG297" s="4"/>
      <c r="AJ297" s="8"/>
      <c r="AK297" s="4"/>
      <c r="AS297" s="8"/>
      <c r="AT297" s="4"/>
      <c r="BJ297" s="1"/>
    </row>
    <row r="298" spans="1:62" x14ac:dyDescent="0.3">
      <c r="A298" s="33" t="s">
        <v>815</v>
      </c>
      <c r="B298" s="31">
        <v>10560</v>
      </c>
      <c r="C298" s="1" t="s">
        <v>40</v>
      </c>
      <c r="D298" s="1" t="s">
        <v>66</v>
      </c>
      <c r="E298" s="1" t="s">
        <v>67</v>
      </c>
      <c r="F298" s="1" t="s">
        <v>68</v>
      </c>
      <c r="G298" s="1" t="s">
        <v>69</v>
      </c>
      <c r="H298" s="1">
        <v>5</v>
      </c>
      <c r="I298" s="1" t="s">
        <v>816</v>
      </c>
      <c r="J298" s="4">
        <v>1119</v>
      </c>
      <c r="K298" s="4">
        <v>476</v>
      </c>
      <c r="L298" s="4">
        <v>201</v>
      </c>
      <c r="R298" s="1">
        <v>1</v>
      </c>
      <c r="AA298" s="12" t="str">
        <f>_xlfn.XLOOKUP(HsgLista[[#This Row],[Lakó-népesség]],hsgméret[limit],hsgméret[név],,-1)</f>
        <v>mikro</v>
      </c>
      <c r="AB298" s="12" t="str">
        <f>IFERROR(_xlfn.XLOOKUP(HsgLista[[#This Row],[Vármegye]],Régiók[Vármegye],Régiók[Régió]),"")</f>
        <v>Nyugat-Dunántúl</v>
      </c>
      <c r="AC298" s="12" t="str">
        <f>IFERROR(_xlfn.XLOOKUP(HsgLista[[#This Row],[Vármegye]],Régiók[Vármegye],Régiók[NUTS2]),"")</f>
        <v>HU22</v>
      </c>
      <c r="AD298" s="12" t="str" cm="1">
        <f t="array" ref="AD298">_xlfn.XLOOKUP(HsgLista[[#This Row],[Helység jogállása]],_xlfn.ANCHORARRAY($AG$12),$AH$12:$AH$18)</f>
        <v>1 község</v>
      </c>
      <c r="AE298" s="4">
        <f>HsgLista[[#This Row],[Lakó-népesség]]*HsgLista[[#This Row],[Lakó-népesség]]</f>
        <v>226576</v>
      </c>
      <c r="AF298" s="1"/>
      <c r="AG298" s="4"/>
      <c r="AJ298" s="8"/>
      <c r="AK298" s="4"/>
      <c r="AS298" s="8"/>
      <c r="AT298" s="4"/>
      <c r="BJ298" s="1"/>
    </row>
    <row r="299" spans="1:62" x14ac:dyDescent="0.3">
      <c r="A299" s="33" t="s">
        <v>817</v>
      </c>
      <c r="B299" s="32">
        <v>8891</v>
      </c>
      <c r="C299" s="1" t="s">
        <v>27</v>
      </c>
      <c r="D299" s="1" t="s">
        <v>75</v>
      </c>
      <c r="E299" s="1" t="s">
        <v>818</v>
      </c>
      <c r="F299" s="1" t="s">
        <v>819</v>
      </c>
      <c r="G299" s="1" t="s">
        <v>819</v>
      </c>
      <c r="H299" s="1">
        <v>1</v>
      </c>
      <c r="I299" s="1" t="s">
        <v>32</v>
      </c>
      <c r="J299" s="4">
        <v>4412</v>
      </c>
      <c r="K299" s="4">
        <v>15338</v>
      </c>
      <c r="L299" s="4">
        <v>5835</v>
      </c>
      <c r="R299" s="1">
        <v>1</v>
      </c>
      <c r="AA299" s="12" t="str">
        <f>_xlfn.XLOOKUP(HsgLista[[#This Row],[Lakó-népesség]],hsgméret[limit],hsgméret[név],,-1)</f>
        <v>közép</v>
      </c>
      <c r="AB299" s="12" t="str">
        <f>IFERROR(_xlfn.XLOOKUP(HsgLista[[#This Row],[Vármegye]],Régiók[Vármegye],Régiók[Régió]),"")</f>
        <v>Pest</v>
      </c>
      <c r="AC299" s="12" t="str">
        <f>IFERROR(_xlfn.XLOOKUP(HsgLista[[#This Row],[Vármegye]],Régiók[Vármegye],Régiók[NUTS2]),"")</f>
        <v>HU12</v>
      </c>
      <c r="AD299" s="12" t="str" cm="1">
        <f t="array" ref="AD299">_xlfn.XLOOKUP(HsgLista[[#This Row],[Helység jogállása]],_xlfn.ANCHORARRAY($AG$12),$AH$12:$AH$18)</f>
        <v>2 város</v>
      </c>
      <c r="AE299" s="4">
        <f>HsgLista[[#This Row],[Lakó-népesség]]*HsgLista[[#This Row],[Lakó-népesség]]</f>
        <v>235254244</v>
      </c>
      <c r="AF299" s="1"/>
      <c r="AG299" s="4"/>
      <c r="AJ299" s="8"/>
      <c r="AK299" s="4"/>
      <c r="AS299" s="8"/>
      <c r="AT299" s="4"/>
      <c r="BJ299" s="1"/>
    </row>
    <row r="300" spans="1:62" x14ac:dyDescent="0.3">
      <c r="A300" s="33" t="s">
        <v>820</v>
      </c>
      <c r="B300" s="31">
        <v>13310</v>
      </c>
      <c r="C300" s="1" t="s">
        <v>40</v>
      </c>
      <c r="D300" s="1" t="s">
        <v>41</v>
      </c>
      <c r="E300" s="1" t="s">
        <v>821</v>
      </c>
      <c r="F300" s="1" t="s">
        <v>822</v>
      </c>
      <c r="G300" s="1" t="s">
        <v>823</v>
      </c>
      <c r="H300" s="1">
        <v>2</v>
      </c>
      <c r="I300" s="1" t="s">
        <v>38</v>
      </c>
      <c r="J300" s="4">
        <v>1975</v>
      </c>
      <c r="K300" s="4">
        <v>978</v>
      </c>
      <c r="L300" s="4">
        <v>375</v>
      </c>
      <c r="T300" s="1">
        <v>1</v>
      </c>
      <c r="AA300" s="12" t="str">
        <f>_xlfn.XLOOKUP(HsgLista[[#This Row],[Lakó-népesség]],hsgméret[limit],hsgméret[név],,-1)</f>
        <v>apró</v>
      </c>
      <c r="AB300" s="12" t="str">
        <f>IFERROR(_xlfn.XLOOKUP(HsgLista[[#This Row],[Vármegye]],Régiók[Vármegye],Régiók[Régió]),"")</f>
        <v>Dél-Dunántúl</v>
      </c>
      <c r="AC300" s="12" t="str">
        <f>IFERROR(_xlfn.XLOOKUP(HsgLista[[#This Row],[Vármegye]],Régiók[Vármegye],Régiók[NUTS2]),"")</f>
        <v>HU23</v>
      </c>
      <c r="AD300" s="12" t="str" cm="1">
        <f t="array" ref="AD300">_xlfn.XLOOKUP(HsgLista[[#This Row],[Helység jogállása]],_xlfn.ANCHORARRAY($AG$12),$AH$12:$AH$18)</f>
        <v>1 község</v>
      </c>
      <c r="AE300" s="4">
        <f>HsgLista[[#This Row],[Lakó-népesség]]*HsgLista[[#This Row],[Lakó-népesség]]</f>
        <v>956484</v>
      </c>
      <c r="AF300" s="1"/>
      <c r="AG300" s="4"/>
      <c r="AJ300" s="8"/>
      <c r="AK300" s="4"/>
      <c r="AS300" s="8"/>
      <c r="AT300" s="4"/>
      <c r="BJ300" s="1"/>
    </row>
    <row r="301" spans="1:62" x14ac:dyDescent="0.3">
      <c r="A301" s="33" t="s">
        <v>188</v>
      </c>
      <c r="B301" s="31">
        <v>10481</v>
      </c>
      <c r="C301" s="1" t="s">
        <v>27</v>
      </c>
      <c r="D301" s="1" t="s">
        <v>28</v>
      </c>
      <c r="E301" s="1" t="s">
        <v>824</v>
      </c>
      <c r="F301" s="1" t="s">
        <v>187</v>
      </c>
      <c r="G301" s="1" t="s">
        <v>188</v>
      </c>
      <c r="H301" s="1">
        <v>1</v>
      </c>
      <c r="I301" s="1" t="s">
        <v>32</v>
      </c>
      <c r="J301" s="4">
        <v>7708</v>
      </c>
      <c r="K301" s="4">
        <v>11248</v>
      </c>
      <c r="L301" s="4">
        <v>4427</v>
      </c>
      <c r="R301" s="1">
        <v>1</v>
      </c>
      <c r="T301" s="1">
        <v>1</v>
      </c>
      <c r="AA301" s="12" t="str">
        <f>_xlfn.XLOOKUP(HsgLista[[#This Row],[Lakó-népesség]],hsgméret[limit],hsgméret[név],,-1)</f>
        <v>közép</v>
      </c>
      <c r="AB301" s="12" t="str">
        <f>IFERROR(_xlfn.XLOOKUP(HsgLista[[#This Row],[Vármegye]],Régiók[Vármegye],Régiók[Régió]),"")</f>
        <v>Közép-Dunántúl</v>
      </c>
      <c r="AC301" s="12" t="str">
        <f>IFERROR(_xlfn.XLOOKUP(HsgLista[[#This Row],[Vármegye]],Régiók[Vármegye],Régiók[NUTS2]),"")</f>
        <v>HU21</v>
      </c>
      <c r="AD301" s="12" t="str" cm="1">
        <f t="array" ref="AD301">_xlfn.XLOOKUP(HsgLista[[#This Row],[Helység jogállása]],_xlfn.ANCHORARRAY($AG$12),$AH$12:$AH$18)</f>
        <v>2 város</v>
      </c>
      <c r="AE301" s="4">
        <f>HsgLista[[#This Row],[Lakó-népesség]]*HsgLista[[#This Row],[Lakó-népesség]]</f>
        <v>126517504</v>
      </c>
      <c r="AF301" s="1"/>
      <c r="AG301" s="4"/>
      <c r="AJ301" s="8"/>
      <c r="AK301" s="4"/>
      <c r="AS301" s="8"/>
      <c r="AT301" s="4"/>
      <c r="BJ301" s="1"/>
    </row>
    <row r="302" spans="1:62" x14ac:dyDescent="0.3">
      <c r="A302" s="33" t="s">
        <v>825</v>
      </c>
      <c r="B302" s="31">
        <v>25256</v>
      </c>
      <c r="C302" s="1" t="s">
        <v>40</v>
      </c>
      <c r="D302" s="1" t="s">
        <v>224</v>
      </c>
      <c r="E302" s="1" t="s">
        <v>639</v>
      </c>
      <c r="F302" s="1" t="s">
        <v>640</v>
      </c>
      <c r="G302" s="1" t="s">
        <v>641</v>
      </c>
      <c r="H302" s="1">
        <v>5</v>
      </c>
      <c r="I302" s="1" t="s">
        <v>826</v>
      </c>
      <c r="J302" s="4">
        <v>831</v>
      </c>
      <c r="K302" s="4">
        <v>147</v>
      </c>
      <c r="L302" s="4">
        <v>100</v>
      </c>
      <c r="AA302" s="12" t="str">
        <f>_xlfn.XLOOKUP(HsgLista[[#This Row],[Lakó-népesség]],hsgméret[limit],hsgméret[név],,-1)</f>
        <v>mikro</v>
      </c>
      <c r="AB302" s="12" t="str">
        <f>IFERROR(_xlfn.XLOOKUP(HsgLista[[#This Row],[Vármegye]],Régiók[Vármegye],Régiók[Régió]),"")</f>
        <v>Észak-Alföld</v>
      </c>
      <c r="AC302" s="12" t="str">
        <f>IFERROR(_xlfn.XLOOKUP(HsgLista[[#This Row],[Vármegye]],Régiók[Vármegye],Régiók[NUTS2]),"")</f>
        <v>HU32</v>
      </c>
      <c r="AD302" s="12" t="str" cm="1">
        <f t="array" ref="AD302">_xlfn.XLOOKUP(HsgLista[[#This Row],[Helység jogállása]],_xlfn.ANCHORARRAY($AG$12),$AH$12:$AH$18)</f>
        <v>1 község</v>
      </c>
      <c r="AE302" s="4">
        <f>HsgLista[[#This Row],[Lakó-népesség]]*HsgLista[[#This Row],[Lakó-népesség]]</f>
        <v>21609</v>
      </c>
      <c r="AF302" s="1"/>
      <c r="AG302" s="4"/>
      <c r="AJ302" s="8"/>
      <c r="AK302" s="4"/>
      <c r="AS302" s="8"/>
      <c r="AT302" s="4"/>
      <c r="BJ302" s="1"/>
    </row>
    <row r="303" spans="1:62" x14ac:dyDescent="0.3">
      <c r="A303" s="33" t="s">
        <v>397</v>
      </c>
      <c r="B303" s="31">
        <v>19956</v>
      </c>
      <c r="C303" s="1" t="s">
        <v>27</v>
      </c>
      <c r="D303" s="1" t="s">
        <v>224</v>
      </c>
      <c r="E303" s="1" t="s">
        <v>394</v>
      </c>
      <c r="F303" s="1" t="s">
        <v>395</v>
      </c>
      <c r="G303" s="1" t="s">
        <v>396</v>
      </c>
      <c r="H303" s="1">
        <v>2</v>
      </c>
      <c r="I303" s="1" t="s">
        <v>38</v>
      </c>
      <c r="J303" s="4">
        <v>4926</v>
      </c>
      <c r="K303" s="4">
        <v>3853</v>
      </c>
      <c r="L303" s="4">
        <v>1637</v>
      </c>
      <c r="T303" s="1">
        <v>1</v>
      </c>
      <c r="U303" s="1">
        <v>1</v>
      </c>
      <c r="AA303" s="12" t="str">
        <f>_xlfn.XLOOKUP(HsgLista[[#This Row],[Lakó-népesség]],hsgméret[limit],hsgméret[név],,-1)</f>
        <v>kicsi</v>
      </c>
      <c r="AB303" s="12" t="str">
        <f>IFERROR(_xlfn.XLOOKUP(HsgLista[[#This Row],[Vármegye]],Régiók[Vármegye],Régiók[Régió]),"")</f>
        <v>Észak-Alföld</v>
      </c>
      <c r="AC303" s="12" t="str">
        <f>IFERROR(_xlfn.XLOOKUP(HsgLista[[#This Row],[Vármegye]],Régiók[Vármegye],Régiók[NUTS2]),"")</f>
        <v>HU32</v>
      </c>
      <c r="AD303" s="12" t="str" cm="1">
        <f t="array" ref="AD303">_xlfn.XLOOKUP(HsgLista[[#This Row],[Helység jogállása]],_xlfn.ANCHORARRAY($AG$12),$AH$12:$AH$18)</f>
        <v>2 város</v>
      </c>
      <c r="AE303" s="4">
        <f>HsgLista[[#This Row],[Lakó-népesség]]*HsgLista[[#This Row],[Lakó-népesség]]</f>
        <v>14845609</v>
      </c>
      <c r="AF303" s="1"/>
      <c r="AG303" s="4"/>
      <c r="AJ303" s="8"/>
      <c r="AK303" s="4"/>
      <c r="AS303" s="8"/>
      <c r="AT303" s="4"/>
      <c r="BJ303" s="1"/>
    </row>
    <row r="304" spans="1:62" x14ac:dyDescent="0.3">
      <c r="A304" s="33" t="s">
        <v>827</v>
      </c>
      <c r="B304" s="31">
        <v>24828</v>
      </c>
      <c r="C304" s="1" t="s">
        <v>40</v>
      </c>
      <c r="D304" s="1" t="s">
        <v>224</v>
      </c>
      <c r="E304" s="1" t="s">
        <v>639</v>
      </c>
      <c r="F304" s="1" t="s">
        <v>640</v>
      </c>
      <c r="G304" s="1" t="s">
        <v>641</v>
      </c>
      <c r="H304" s="1">
        <v>1</v>
      </c>
      <c r="I304" s="1" t="s">
        <v>32</v>
      </c>
      <c r="J304" s="4">
        <v>6135</v>
      </c>
      <c r="K304" s="4">
        <v>2355</v>
      </c>
      <c r="L304" s="4">
        <v>1078</v>
      </c>
      <c r="AA304" s="12" t="str">
        <f>_xlfn.XLOOKUP(HsgLista[[#This Row],[Lakó-népesség]],hsgméret[limit],hsgméret[név],,-1)</f>
        <v>kicsi</v>
      </c>
      <c r="AB304" s="12" t="str">
        <f>IFERROR(_xlfn.XLOOKUP(HsgLista[[#This Row],[Vármegye]],Régiók[Vármegye],Régiók[Régió]),"")</f>
        <v>Észak-Alföld</v>
      </c>
      <c r="AC304" s="12" t="str">
        <f>IFERROR(_xlfn.XLOOKUP(HsgLista[[#This Row],[Vármegye]],Régiók[Vármegye],Régiók[NUTS2]),"")</f>
        <v>HU32</v>
      </c>
      <c r="AD304" s="12" t="str" cm="1">
        <f t="array" ref="AD304">_xlfn.XLOOKUP(HsgLista[[#This Row],[Helység jogállása]],_xlfn.ANCHORARRAY($AG$12),$AH$12:$AH$18)</f>
        <v>1 község</v>
      </c>
      <c r="AE304" s="4">
        <f>HsgLista[[#This Row],[Lakó-népesség]]*HsgLista[[#This Row],[Lakó-népesség]]</f>
        <v>5546025</v>
      </c>
      <c r="AF304" s="1"/>
      <c r="AG304" s="4"/>
      <c r="AJ304" s="8"/>
      <c r="AK304" s="4"/>
      <c r="AS304" s="8"/>
      <c r="AT304" s="4"/>
      <c r="BJ304" s="1"/>
    </row>
    <row r="305" spans="1:62" x14ac:dyDescent="0.3">
      <c r="A305" s="33" t="s">
        <v>828</v>
      </c>
      <c r="B305" s="31">
        <v>29887</v>
      </c>
      <c r="C305" s="1" t="s">
        <v>40</v>
      </c>
      <c r="D305" s="1" t="s">
        <v>224</v>
      </c>
      <c r="E305" s="1" t="s">
        <v>639</v>
      </c>
      <c r="F305" s="1" t="s">
        <v>640</v>
      </c>
      <c r="G305" s="1" t="s">
        <v>641</v>
      </c>
      <c r="H305" s="1">
        <v>5</v>
      </c>
      <c r="I305" s="1" t="s">
        <v>829</v>
      </c>
      <c r="J305" s="4">
        <v>2238</v>
      </c>
      <c r="K305" s="4">
        <v>831</v>
      </c>
      <c r="L305" s="4">
        <v>398</v>
      </c>
      <c r="T305" s="1">
        <v>1</v>
      </c>
      <c r="AA305" s="12" t="str">
        <f>_xlfn.XLOOKUP(HsgLista[[#This Row],[Lakó-népesség]],hsgméret[limit],hsgméret[név],,-1)</f>
        <v>apró</v>
      </c>
      <c r="AB305" s="12" t="str">
        <f>IFERROR(_xlfn.XLOOKUP(HsgLista[[#This Row],[Vármegye]],Régiók[Vármegye],Régiók[Régió]),"")</f>
        <v>Észak-Alföld</v>
      </c>
      <c r="AC305" s="12" t="str">
        <f>IFERROR(_xlfn.XLOOKUP(HsgLista[[#This Row],[Vármegye]],Régiók[Vármegye],Régiók[NUTS2]),"")</f>
        <v>HU32</v>
      </c>
      <c r="AD305" s="12" t="str" cm="1">
        <f t="array" ref="AD305">_xlfn.XLOOKUP(HsgLista[[#This Row],[Helység jogállása]],_xlfn.ANCHORARRAY($AG$12),$AH$12:$AH$18)</f>
        <v>1 község</v>
      </c>
      <c r="AE305" s="4">
        <f>HsgLista[[#This Row],[Lakó-népesség]]*HsgLista[[#This Row],[Lakó-népesség]]</f>
        <v>690561</v>
      </c>
      <c r="AF305" s="1"/>
      <c r="AG305" s="4"/>
      <c r="AJ305" s="8"/>
      <c r="AK305" s="4"/>
      <c r="AS305" s="8"/>
      <c r="AT305" s="4"/>
      <c r="BJ305" s="1"/>
    </row>
    <row r="306" spans="1:62" x14ac:dyDescent="0.3">
      <c r="A306" s="33" t="s">
        <v>830</v>
      </c>
      <c r="B306" s="31">
        <v>29610</v>
      </c>
      <c r="C306" s="1" t="s">
        <v>40</v>
      </c>
      <c r="D306" s="1" t="s">
        <v>216</v>
      </c>
      <c r="E306" s="1" t="s">
        <v>831</v>
      </c>
      <c r="F306" s="1" t="s">
        <v>832</v>
      </c>
      <c r="G306" s="1" t="s">
        <v>833</v>
      </c>
      <c r="H306" s="1">
        <v>5</v>
      </c>
      <c r="I306" s="1" t="s">
        <v>834</v>
      </c>
      <c r="J306" s="4">
        <v>5284</v>
      </c>
      <c r="K306" s="4">
        <v>722</v>
      </c>
      <c r="L306" s="4">
        <v>527</v>
      </c>
      <c r="AA306" s="12" t="str">
        <f>_xlfn.XLOOKUP(HsgLista[[#This Row],[Lakó-népesség]],hsgméret[limit],hsgméret[név],,-1)</f>
        <v>apró</v>
      </c>
      <c r="AB306" s="12" t="str">
        <f>IFERROR(_xlfn.XLOOKUP(HsgLista[[#This Row],[Vármegye]],Régiók[Vármegye],Régiók[Régió]),"")</f>
        <v>Dél-Alföld</v>
      </c>
      <c r="AC306" s="12" t="str">
        <f>IFERROR(_xlfn.XLOOKUP(HsgLista[[#This Row],[Vármegye]],Régiók[Vármegye],Régiók[NUTS2]),"")</f>
        <v>HU33</v>
      </c>
      <c r="AD306" s="12" t="str" cm="1">
        <f t="array" ref="AD306">_xlfn.XLOOKUP(HsgLista[[#This Row],[Helység jogállása]],_xlfn.ANCHORARRAY($AG$12),$AH$12:$AH$18)</f>
        <v>1 község</v>
      </c>
      <c r="AE306" s="4">
        <f>HsgLista[[#This Row],[Lakó-népesség]]*HsgLista[[#This Row],[Lakó-népesség]]</f>
        <v>521284</v>
      </c>
      <c r="AF306" s="1"/>
      <c r="AG306" s="4"/>
      <c r="AJ306" s="8"/>
      <c r="AK306" s="4"/>
      <c r="AS306" s="8"/>
      <c r="AT306" s="4"/>
      <c r="BJ306" s="1"/>
    </row>
    <row r="307" spans="1:62" x14ac:dyDescent="0.3">
      <c r="A307" s="33" t="s">
        <v>835</v>
      </c>
      <c r="B307" s="31">
        <v>11970</v>
      </c>
      <c r="C307" s="1" t="s">
        <v>40</v>
      </c>
      <c r="D307" s="1" t="s">
        <v>251</v>
      </c>
      <c r="E307" s="1" t="s">
        <v>836</v>
      </c>
      <c r="F307" s="1" t="s">
        <v>837</v>
      </c>
      <c r="G307" s="1" t="s">
        <v>838</v>
      </c>
      <c r="H307" s="1">
        <v>5</v>
      </c>
      <c r="I307" s="1" t="s">
        <v>839</v>
      </c>
      <c r="J307" s="4">
        <v>3467</v>
      </c>
      <c r="K307" s="4">
        <v>396</v>
      </c>
      <c r="L307" s="4">
        <v>194</v>
      </c>
      <c r="T307" s="1">
        <v>1</v>
      </c>
      <c r="AA307" s="12" t="str">
        <f>_xlfn.XLOOKUP(HsgLista[[#This Row],[Lakó-népesség]],hsgméret[limit],hsgméret[név],,-1)</f>
        <v>mikro</v>
      </c>
      <c r="AB307" s="12" t="str">
        <f>IFERROR(_xlfn.XLOOKUP(HsgLista[[#This Row],[Vármegye]],Régiók[Vármegye],Régiók[Régió]),"")</f>
        <v>Dél-Dunántúl</v>
      </c>
      <c r="AC307" s="12" t="str">
        <f>IFERROR(_xlfn.XLOOKUP(HsgLista[[#This Row],[Vármegye]],Régiók[Vármegye],Régiók[NUTS2]),"")</f>
        <v>HU23</v>
      </c>
      <c r="AD307" s="12" t="str" cm="1">
        <f t="array" ref="AD307">_xlfn.XLOOKUP(HsgLista[[#This Row],[Helység jogállása]],_xlfn.ANCHORARRAY($AG$12),$AH$12:$AH$18)</f>
        <v>1 község</v>
      </c>
      <c r="AE307" s="4">
        <f>HsgLista[[#This Row],[Lakó-népesség]]*HsgLista[[#This Row],[Lakó-népesség]]</f>
        <v>156816</v>
      </c>
      <c r="AF307" s="1"/>
      <c r="AG307" s="4"/>
      <c r="AJ307" s="8"/>
      <c r="AK307" s="4"/>
      <c r="AS307" s="8"/>
      <c r="AT307" s="4"/>
      <c r="BJ307" s="1"/>
    </row>
    <row r="308" spans="1:62" x14ac:dyDescent="0.3">
      <c r="A308" s="33" t="s">
        <v>840</v>
      </c>
      <c r="B308" s="32">
        <v>4899</v>
      </c>
      <c r="C308" s="1" t="s">
        <v>40</v>
      </c>
      <c r="D308" s="1" t="s">
        <v>41</v>
      </c>
      <c r="E308" s="1" t="s">
        <v>841</v>
      </c>
      <c r="F308" s="1" t="s">
        <v>842</v>
      </c>
      <c r="G308" s="1" t="s">
        <v>843</v>
      </c>
      <c r="H308" s="1">
        <v>5</v>
      </c>
      <c r="I308" s="1" t="s">
        <v>844</v>
      </c>
      <c r="J308" s="4">
        <v>1703</v>
      </c>
      <c r="K308" s="4">
        <v>597</v>
      </c>
      <c r="L308" s="4">
        <v>324</v>
      </c>
      <c r="R308" s="1">
        <v>1</v>
      </c>
      <c r="AA308" s="12" t="str">
        <f>_xlfn.XLOOKUP(HsgLista[[#This Row],[Lakó-népesség]],hsgméret[limit],hsgméret[név],,-1)</f>
        <v>apró</v>
      </c>
      <c r="AB308" s="12" t="str">
        <f>IFERROR(_xlfn.XLOOKUP(HsgLista[[#This Row],[Vármegye]],Régiók[Vármegye],Régiók[Régió]),"")</f>
        <v>Dél-Dunántúl</v>
      </c>
      <c r="AC308" s="12" t="str">
        <f>IFERROR(_xlfn.XLOOKUP(HsgLista[[#This Row],[Vármegye]],Régiók[Vármegye],Régiók[NUTS2]),"")</f>
        <v>HU23</v>
      </c>
      <c r="AD308" s="12" t="str" cm="1">
        <f t="array" ref="AD308">_xlfn.XLOOKUP(HsgLista[[#This Row],[Helység jogállása]],_xlfn.ANCHORARRAY($AG$12),$AH$12:$AH$18)</f>
        <v>1 község</v>
      </c>
      <c r="AE308" s="4">
        <f>HsgLista[[#This Row],[Lakó-népesség]]*HsgLista[[#This Row],[Lakó-népesség]]</f>
        <v>356409</v>
      </c>
      <c r="AF308" s="1"/>
      <c r="AG308" s="4"/>
      <c r="AJ308" s="8"/>
      <c r="AK308" s="4"/>
      <c r="AS308" s="8"/>
      <c r="AT308" s="4"/>
      <c r="BJ308" s="1"/>
    </row>
    <row r="309" spans="1:62" x14ac:dyDescent="0.3">
      <c r="A309" s="33" t="s">
        <v>845</v>
      </c>
      <c r="B309" s="32">
        <v>2945</v>
      </c>
      <c r="C309" s="1" t="s">
        <v>40</v>
      </c>
      <c r="D309" s="1" t="s">
        <v>159</v>
      </c>
      <c r="E309" s="1" t="s">
        <v>590</v>
      </c>
      <c r="F309" s="1" t="s">
        <v>591</v>
      </c>
      <c r="G309" s="1" t="s">
        <v>592</v>
      </c>
      <c r="H309" s="1">
        <v>5</v>
      </c>
      <c r="I309" s="1" t="s">
        <v>846</v>
      </c>
      <c r="J309" s="4">
        <v>2259</v>
      </c>
      <c r="K309" s="4">
        <v>1238</v>
      </c>
      <c r="L309" s="4">
        <v>526</v>
      </c>
      <c r="AA309" s="12" t="str">
        <f>_xlfn.XLOOKUP(HsgLista[[#This Row],[Lakó-népesség]],hsgméret[limit],hsgméret[név],,-1)</f>
        <v>apró</v>
      </c>
      <c r="AB309" s="12" t="str">
        <f>IFERROR(_xlfn.XLOOKUP(HsgLista[[#This Row],[Vármegye]],Régiók[Vármegye],Régiók[Régió]),"")</f>
        <v>Észak-Alföld</v>
      </c>
      <c r="AC309" s="12" t="str">
        <f>IFERROR(_xlfn.XLOOKUP(HsgLista[[#This Row],[Vármegye]],Régiók[Vármegye],Régiók[NUTS2]),"")</f>
        <v>HU32</v>
      </c>
      <c r="AD309" s="12" t="str" cm="1">
        <f t="array" ref="AD309">_xlfn.XLOOKUP(HsgLista[[#This Row],[Helység jogállása]],_xlfn.ANCHORARRAY($AG$12),$AH$12:$AH$18)</f>
        <v>1 község</v>
      </c>
      <c r="AE309" s="4">
        <f>HsgLista[[#This Row],[Lakó-népesség]]*HsgLista[[#This Row],[Lakó-népesség]]</f>
        <v>1532644</v>
      </c>
      <c r="AF309" s="1"/>
      <c r="AG309" s="4"/>
      <c r="AJ309" s="8"/>
      <c r="AK309" s="4"/>
      <c r="AS309" s="8"/>
      <c r="AT309" s="4"/>
      <c r="BJ309" s="1"/>
    </row>
    <row r="310" spans="1:62" x14ac:dyDescent="0.3">
      <c r="A310" s="33" t="s">
        <v>847</v>
      </c>
      <c r="B310" s="32">
        <v>5139</v>
      </c>
      <c r="C310" s="1" t="s">
        <v>40</v>
      </c>
      <c r="D310" s="1" t="s">
        <v>41</v>
      </c>
      <c r="E310" s="1" t="s">
        <v>42</v>
      </c>
      <c r="F310" s="1" t="s">
        <v>43</v>
      </c>
      <c r="G310" s="1" t="s">
        <v>44</v>
      </c>
      <c r="H310" s="1">
        <v>5</v>
      </c>
      <c r="I310" s="1" t="s">
        <v>414</v>
      </c>
      <c r="J310" s="4">
        <v>907</v>
      </c>
      <c r="K310" s="4">
        <v>520</v>
      </c>
      <c r="L310" s="4">
        <v>199</v>
      </c>
      <c r="P310" s="1">
        <v>1</v>
      </c>
      <c r="R310" s="1">
        <v>1</v>
      </c>
      <c r="AA310" s="12" t="str">
        <f>_xlfn.XLOOKUP(HsgLista[[#This Row],[Lakó-népesség]],hsgméret[limit],hsgméret[név],,-1)</f>
        <v>apró</v>
      </c>
      <c r="AB310" s="12" t="str">
        <f>IFERROR(_xlfn.XLOOKUP(HsgLista[[#This Row],[Vármegye]],Régiók[Vármegye],Régiók[Régió]),"")</f>
        <v>Dél-Dunántúl</v>
      </c>
      <c r="AC310" s="12" t="str">
        <f>IFERROR(_xlfn.XLOOKUP(HsgLista[[#This Row],[Vármegye]],Régiók[Vármegye],Régiók[NUTS2]),"")</f>
        <v>HU23</v>
      </c>
      <c r="AD310" s="12" t="str" cm="1">
        <f t="array" ref="AD310">_xlfn.XLOOKUP(HsgLista[[#This Row],[Helység jogállása]],_xlfn.ANCHORARRAY($AG$12),$AH$12:$AH$18)</f>
        <v>1 község</v>
      </c>
      <c r="AE310" s="4">
        <f>HsgLista[[#This Row],[Lakó-népesség]]*HsgLista[[#This Row],[Lakó-népesség]]</f>
        <v>270400</v>
      </c>
      <c r="AF310" s="1"/>
      <c r="AG310" s="4"/>
      <c r="AJ310" s="8"/>
      <c r="AK310" s="4"/>
      <c r="AS310" s="8"/>
      <c r="AT310" s="4"/>
      <c r="BJ310" s="1"/>
    </row>
    <row r="311" spans="1:62" x14ac:dyDescent="0.3">
      <c r="A311" s="33" t="s">
        <v>848</v>
      </c>
      <c r="B311" s="31">
        <v>24925</v>
      </c>
      <c r="C311" s="1" t="s">
        <v>40</v>
      </c>
      <c r="D311" s="1" t="s">
        <v>41</v>
      </c>
      <c r="E311" s="1" t="s">
        <v>289</v>
      </c>
      <c r="F311" s="1" t="s">
        <v>290</v>
      </c>
      <c r="G311" s="1" t="s">
        <v>291</v>
      </c>
      <c r="H311" s="1">
        <v>5</v>
      </c>
      <c r="I311" s="1" t="s">
        <v>429</v>
      </c>
      <c r="J311" s="4">
        <v>1380</v>
      </c>
      <c r="K311" s="4">
        <v>217</v>
      </c>
      <c r="L311" s="4">
        <v>117</v>
      </c>
      <c r="AA311" s="12" t="str">
        <f>_xlfn.XLOOKUP(HsgLista[[#This Row],[Lakó-népesség]],hsgméret[limit],hsgméret[név],,-1)</f>
        <v>mikro</v>
      </c>
      <c r="AB311" s="12" t="str">
        <f>IFERROR(_xlfn.XLOOKUP(HsgLista[[#This Row],[Vármegye]],Régiók[Vármegye],Régiók[Régió]),"")</f>
        <v>Dél-Dunántúl</v>
      </c>
      <c r="AC311" s="12" t="str">
        <f>IFERROR(_xlfn.XLOOKUP(HsgLista[[#This Row],[Vármegye]],Régiók[Vármegye],Régiók[NUTS2]),"")</f>
        <v>HU23</v>
      </c>
      <c r="AD311" s="12" t="str" cm="1">
        <f t="array" ref="AD311">_xlfn.XLOOKUP(HsgLista[[#This Row],[Helység jogállása]],_xlfn.ANCHORARRAY($AG$12),$AH$12:$AH$18)</f>
        <v>1 község</v>
      </c>
      <c r="AE311" s="4">
        <f>HsgLista[[#This Row],[Lakó-népesség]]*HsgLista[[#This Row],[Lakó-népesség]]</f>
        <v>47089</v>
      </c>
      <c r="AF311" s="1"/>
      <c r="AG311" s="4"/>
      <c r="AJ311" s="8"/>
      <c r="AK311" s="4"/>
      <c r="AS311" s="8"/>
      <c r="AT311" s="4"/>
      <c r="BJ311" s="1"/>
    </row>
    <row r="312" spans="1:62" x14ac:dyDescent="0.3">
      <c r="A312" s="33" t="s">
        <v>849</v>
      </c>
      <c r="B312" s="31">
        <v>29203</v>
      </c>
      <c r="C312" s="1" t="s">
        <v>40</v>
      </c>
      <c r="D312" s="1" t="s">
        <v>95</v>
      </c>
      <c r="E312" s="1" t="s">
        <v>850</v>
      </c>
      <c r="F312" s="1" t="s">
        <v>851</v>
      </c>
      <c r="G312" s="1" t="s">
        <v>852</v>
      </c>
      <c r="H312" s="1">
        <v>5</v>
      </c>
      <c r="I312" s="1" t="s">
        <v>853</v>
      </c>
      <c r="J312" s="4">
        <v>1095</v>
      </c>
      <c r="K312" s="4">
        <v>730</v>
      </c>
      <c r="L312" s="4">
        <v>332</v>
      </c>
      <c r="AA312" s="12" t="str">
        <f>_xlfn.XLOOKUP(HsgLista[[#This Row],[Lakó-népesség]],hsgméret[limit],hsgméret[név],,-1)</f>
        <v>apró</v>
      </c>
      <c r="AB312" s="12" t="str">
        <f>IFERROR(_xlfn.XLOOKUP(HsgLista[[#This Row],[Vármegye]],Régiók[Vármegye],Régiók[Régió]),"")</f>
        <v>Nyugat-Dunántúl</v>
      </c>
      <c r="AC312" s="12" t="str">
        <f>IFERROR(_xlfn.XLOOKUP(HsgLista[[#This Row],[Vármegye]],Régiók[Vármegye],Régiók[NUTS2]),"")</f>
        <v>HU22</v>
      </c>
      <c r="AD312" s="12" t="str" cm="1">
        <f t="array" ref="AD312">_xlfn.XLOOKUP(HsgLista[[#This Row],[Helység jogállása]],_xlfn.ANCHORARRAY($AG$12),$AH$12:$AH$18)</f>
        <v>1 község</v>
      </c>
      <c r="AE312" s="4">
        <f>HsgLista[[#This Row],[Lakó-népesség]]*HsgLista[[#This Row],[Lakó-népesség]]</f>
        <v>532900</v>
      </c>
      <c r="AF312" s="1"/>
      <c r="AG312" s="4"/>
      <c r="AJ312" s="8"/>
      <c r="AK312" s="4"/>
      <c r="AS312" s="8"/>
      <c r="AT312" s="4"/>
      <c r="BJ312" s="1"/>
    </row>
    <row r="313" spans="1:62" x14ac:dyDescent="0.3">
      <c r="A313" s="33" t="s">
        <v>531</v>
      </c>
      <c r="B313" s="31">
        <v>17543</v>
      </c>
      <c r="C313" s="1" t="s">
        <v>40</v>
      </c>
      <c r="D313" s="1" t="s">
        <v>202</v>
      </c>
      <c r="E313" s="1" t="s">
        <v>203</v>
      </c>
      <c r="F313" s="1" t="s">
        <v>204</v>
      </c>
      <c r="G313" s="1" t="s">
        <v>205</v>
      </c>
      <c r="H313" s="1">
        <v>2</v>
      </c>
      <c r="I313" s="1" t="s">
        <v>38</v>
      </c>
      <c r="J313" s="4">
        <v>868</v>
      </c>
      <c r="K313" s="4">
        <v>1140</v>
      </c>
      <c r="L313" s="4">
        <v>439</v>
      </c>
      <c r="T313" s="1">
        <v>1</v>
      </c>
      <c r="AA313" s="12" t="str">
        <f>_xlfn.XLOOKUP(HsgLista[[#This Row],[Lakó-népesség]],hsgméret[limit],hsgméret[név],,-1)</f>
        <v>apró</v>
      </c>
      <c r="AB313" s="12" t="str">
        <f>IFERROR(_xlfn.XLOOKUP(HsgLista[[#This Row],[Vármegye]],Régiók[Vármegye],Régiók[Régió]),"")</f>
        <v>Nyugat-Dunántúl</v>
      </c>
      <c r="AC313" s="12" t="str">
        <f>IFERROR(_xlfn.XLOOKUP(HsgLista[[#This Row],[Vármegye]],Régiók[Vármegye],Régiók[NUTS2]),"")</f>
        <v>HU22</v>
      </c>
      <c r="AD313" s="12" t="str" cm="1">
        <f t="array" ref="AD313">_xlfn.XLOOKUP(HsgLista[[#This Row],[Helység jogállása]],_xlfn.ANCHORARRAY($AG$12),$AH$12:$AH$18)</f>
        <v>1 község</v>
      </c>
      <c r="AE313" s="4">
        <f>HsgLista[[#This Row],[Lakó-népesség]]*HsgLista[[#This Row],[Lakó-népesség]]</f>
        <v>1299600</v>
      </c>
      <c r="AF313" s="1"/>
      <c r="AG313" s="4"/>
      <c r="AJ313" s="8"/>
      <c r="AK313" s="4"/>
      <c r="AS313" s="8"/>
      <c r="AT313" s="4"/>
      <c r="BJ313" s="1"/>
    </row>
    <row r="314" spans="1:62" x14ac:dyDescent="0.3">
      <c r="A314" s="33" t="s">
        <v>854</v>
      </c>
      <c r="B314" s="31">
        <v>22354</v>
      </c>
      <c r="C314" s="1" t="s">
        <v>40</v>
      </c>
      <c r="D314" s="1" t="s">
        <v>47</v>
      </c>
      <c r="E314" s="1" t="s">
        <v>416</v>
      </c>
      <c r="F314" s="1" t="s">
        <v>417</v>
      </c>
      <c r="G314" s="1" t="s">
        <v>47</v>
      </c>
      <c r="H314" s="1">
        <v>5</v>
      </c>
      <c r="I314" s="1" t="s">
        <v>855</v>
      </c>
      <c r="J314" s="4">
        <v>2956</v>
      </c>
      <c r="K314" s="4">
        <v>1225</v>
      </c>
      <c r="L314" s="4">
        <v>626</v>
      </c>
      <c r="AA314" s="12" t="str">
        <f>_xlfn.XLOOKUP(HsgLista[[#This Row],[Lakó-népesség]],hsgméret[limit],hsgméret[név],,-1)</f>
        <v>apró</v>
      </c>
      <c r="AB314" s="12" t="str">
        <f>IFERROR(_xlfn.XLOOKUP(HsgLista[[#This Row],[Vármegye]],Régiók[Vármegye],Régiók[Régió]),"")</f>
        <v>Észak-Magyarország</v>
      </c>
      <c r="AC314" s="12" t="str">
        <f>IFERROR(_xlfn.XLOOKUP(HsgLista[[#This Row],[Vármegye]],Régiók[Vármegye],Régiók[NUTS2]),"")</f>
        <v>HU31</v>
      </c>
      <c r="AD314" s="12" t="str" cm="1">
        <f t="array" ref="AD314">_xlfn.XLOOKUP(HsgLista[[#This Row],[Helység jogállása]],_xlfn.ANCHORARRAY($AG$12),$AH$12:$AH$18)</f>
        <v>1 község</v>
      </c>
      <c r="AE314" s="4">
        <f>HsgLista[[#This Row],[Lakó-népesség]]*HsgLista[[#This Row],[Lakó-népesség]]</f>
        <v>1500625</v>
      </c>
      <c r="AF314" s="1"/>
      <c r="AG314" s="4"/>
      <c r="AJ314" s="8"/>
      <c r="AK314" s="4"/>
      <c r="AS314" s="8"/>
      <c r="AT314" s="4"/>
      <c r="BJ314" s="1"/>
    </row>
    <row r="315" spans="1:62" x14ac:dyDescent="0.3">
      <c r="A315" s="33" t="s">
        <v>856</v>
      </c>
      <c r="B315" s="32">
        <v>8305</v>
      </c>
      <c r="C315" s="1" t="s">
        <v>40</v>
      </c>
      <c r="D315" s="1" t="s">
        <v>140</v>
      </c>
      <c r="E315" s="1" t="s">
        <v>169</v>
      </c>
      <c r="F315" s="1" t="s">
        <v>170</v>
      </c>
      <c r="G315" s="1" t="s">
        <v>171</v>
      </c>
      <c r="H315" s="1">
        <v>2</v>
      </c>
      <c r="I315" s="1" t="s">
        <v>38</v>
      </c>
      <c r="J315" s="4">
        <v>9704</v>
      </c>
      <c r="K315" s="4">
        <v>1777</v>
      </c>
      <c r="L315" s="4">
        <v>920</v>
      </c>
      <c r="AA315" s="12" t="str">
        <f>_xlfn.XLOOKUP(HsgLista[[#This Row],[Lakó-népesség]],hsgméret[limit],hsgméret[név],,-1)</f>
        <v>apró</v>
      </c>
      <c r="AB315" s="12" t="str">
        <f>IFERROR(_xlfn.XLOOKUP(HsgLista[[#This Row],[Vármegye]],Régiók[Vármegye],Régiók[Régió]),"")</f>
        <v>Dél-Alföld</v>
      </c>
      <c r="AC315" s="12" t="str">
        <f>IFERROR(_xlfn.XLOOKUP(HsgLista[[#This Row],[Vármegye]],Régiók[Vármegye],Régiók[NUTS2]),"")</f>
        <v>HU33</v>
      </c>
      <c r="AD315" s="12" t="str" cm="1">
        <f t="array" ref="AD315">_xlfn.XLOOKUP(HsgLista[[#This Row],[Helység jogállása]],_xlfn.ANCHORARRAY($AG$12),$AH$12:$AH$18)</f>
        <v>1 község</v>
      </c>
      <c r="AE315" s="4">
        <f>HsgLista[[#This Row],[Lakó-népesség]]*HsgLista[[#This Row],[Lakó-népesség]]</f>
        <v>3157729</v>
      </c>
      <c r="AF315" s="1"/>
      <c r="AG315" s="4"/>
      <c r="AJ315" s="8"/>
      <c r="AK315" s="4"/>
      <c r="AS315" s="8"/>
      <c r="AT315" s="4"/>
      <c r="BJ315" s="1"/>
    </row>
    <row r="316" spans="1:62" x14ac:dyDescent="0.3">
      <c r="A316" s="33" t="s">
        <v>857</v>
      </c>
      <c r="B316" s="31">
        <v>31291</v>
      </c>
      <c r="C316" s="1" t="s">
        <v>40</v>
      </c>
      <c r="D316" s="1" t="s">
        <v>202</v>
      </c>
      <c r="E316" s="1" t="s">
        <v>278</v>
      </c>
      <c r="F316" s="1" t="s">
        <v>279</v>
      </c>
      <c r="G316" s="1" t="s">
        <v>280</v>
      </c>
      <c r="H316" s="1">
        <v>5</v>
      </c>
      <c r="I316" s="1" t="s">
        <v>858</v>
      </c>
      <c r="J316" s="4">
        <v>738</v>
      </c>
      <c r="K316" s="4">
        <v>281</v>
      </c>
      <c r="L316" s="4">
        <v>128</v>
      </c>
      <c r="AA316" s="12" t="str">
        <f>_xlfn.XLOOKUP(HsgLista[[#This Row],[Lakó-népesség]],hsgméret[limit],hsgméret[név],,-1)</f>
        <v>mikro</v>
      </c>
      <c r="AB316" s="12" t="str">
        <f>IFERROR(_xlfn.XLOOKUP(HsgLista[[#This Row],[Vármegye]],Régiók[Vármegye],Régiók[Régió]),"")</f>
        <v>Nyugat-Dunántúl</v>
      </c>
      <c r="AC316" s="12" t="str">
        <f>IFERROR(_xlfn.XLOOKUP(HsgLista[[#This Row],[Vármegye]],Régiók[Vármegye],Régiók[NUTS2]),"")</f>
        <v>HU22</v>
      </c>
      <c r="AD316" s="12" t="str" cm="1">
        <f t="array" ref="AD316">_xlfn.XLOOKUP(HsgLista[[#This Row],[Helység jogállása]],_xlfn.ANCHORARRAY($AG$12),$AH$12:$AH$18)</f>
        <v>1 község</v>
      </c>
      <c r="AE316" s="4">
        <f>HsgLista[[#This Row],[Lakó-népesség]]*HsgLista[[#This Row],[Lakó-népesség]]</f>
        <v>78961</v>
      </c>
      <c r="AF316" s="1"/>
      <c r="AG316" s="4"/>
      <c r="AJ316" s="8"/>
      <c r="AK316" s="4"/>
      <c r="AS316" s="8"/>
      <c r="AT316" s="4"/>
      <c r="BJ316" s="1"/>
    </row>
    <row r="317" spans="1:62" x14ac:dyDescent="0.3">
      <c r="A317" s="33" t="s">
        <v>859</v>
      </c>
      <c r="B317" s="31">
        <v>34102</v>
      </c>
      <c r="C317" s="1" t="s">
        <v>40</v>
      </c>
      <c r="D317" s="1" t="s">
        <v>224</v>
      </c>
      <c r="E317" s="1" t="s">
        <v>860</v>
      </c>
      <c r="F317" s="1" t="s">
        <v>861</v>
      </c>
      <c r="G317" s="1" t="s">
        <v>862</v>
      </c>
      <c r="H317" s="1">
        <v>1</v>
      </c>
      <c r="I317" s="1" t="s">
        <v>32</v>
      </c>
      <c r="J317" s="4">
        <v>1089</v>
      </c>
      <c r="K317" s="4">
        <v>4118</v>
      </c>
      <c r="L317" s="4">
        <v>1636</v>
      </c>
      <c r="AA317" s="12" t="str">
        <f>_xlfn.XLOOKUP(HsgLista[[#This Row],[Lakó-népesség]],hsgméret[limit],hsgméret[név],,-1)</f>
        <v>kicsi</v>
      </c>
      <c r="AB317" s="12" t="str">
        <f>IFERROR(_xlfn.XLOOKUP(HsgLista[[#This Row],[Vármegye]],Régiók[Vármegye],Régiók[Régió]),"")</f>
        <v>Észak-Alföld</v>
      </c>
      <c r="AC317" s="12" t="str">
        <f>IFERROR(_xlfn.XLOOKUP(HsgLista[[#This Row],[Vármegye]],Régiók[Vármegye],Régiók[NUTS2]),"")</f>
        <v>HU32</v>
      </c>
      <c r="AD317" s="12" t="str" cm="1">
        <f t="array" ref="AD317">_xlfn.XLOOKUP(HsgLista[[#This Row],[Helység jogállása]],_xlfn.ANCHORARRAY($AG$12),$AH$12:$AH$18)</f>
        <v>1 község</v>
      </c>
      <c r="AE317" s="4">
        <f>HsgLista[[#This Row],[Lakó-népesség]]*HsgLista[[#This Row],[Lakó-népesség]]</f>
        <v>16957924</v>
      </c>
      <c r="AF317" s="1"/>
      <c r="AG317" s="4"/>
      <c r="AJ317" s="8"/>
      <c r="AK317" s="4"/>
      <c r="AS317" s="8"/>
      <c r="AT317" s="4"/>
      <c r="BJ317" s="1"/>
    </row>
    <row r="318" spans="1:62" x14ac:dyDescent="0.3">
      <c r="A318" s="33" t="s">
        <v>863</v>
      </c>
      <c r="B318" s="31">
        <v>20899</v>
      </c>
      <c r="C318" s="1" t="s">
        <v>40</v>
      </c>
      <c r="D318" s="1" t="s">
        <v>41</v>
      </c>
      <c r="E318" s="1" t="s">
        <v>821</v>
      </c>
      <c r="F318" s="1" t="s">
        <v>822</v>
      </c>
      <c r="G318" s="1" t="s">
        <v>823</v>
      </c>
      <c r="H318" s="1">
        <v>5</v>
      </c>
      <c r="I318" s="1" t="s">
        <v>820</v>
      </c>
      <c r="J318" s="4">
        <v>1542</v>
      </c>
      <c r="K318" s="4">
        <v>417</v>
      </c>
      <c r="L318" s="4">
        <v>169</v>
      </c>
      <c r="AA318" s="12" t="str">
        <f>_xlfn.XLOOKUP(HsgLista[[#This Row],[Lakó-népesség]],hsgméret[limit],hsgméret[név],,-1)</f>
        <v>mikro</v>
      </c>
      <c r="AB318" s="12" t="str">
        <f>IFERROR(_xlfn.XLOOKUP(HsgLista[[#This Row],[Vármegye]],Régiók[Vármegye],Régiók[Régió]),"")</f>
        <v>Dél-Dunántúl</v>
      </c>
      <c r="AC318" s="12" t="str">
        <f>IFERROR(_xlfn.XLOOKUP(HsgLista[[#This Row],[Vármegye]],Régiók[Vármegye],Régiók[NUTS2]),"")</f>
        <v>HU23</v>
      </c>
      <c r="AD318" s="12" t="str" cm="1">
        <f t="array" ref="AD318">_xlfn.XLOOKUP(HsgLista[[#This Row],[Helység jogállása]],_xlfn.ANCHORARRAY($AG$12),$AH$12:$AH$18)</f>
        <v>1 község</v>
      </c>
      <c r="AE318" s="4">
        <f>HsgLista[[#This Row],[Lakó-népesség]]*HsgLista[[#This Row],[Lakó-népesség]]</f>
        <v>173889</v>
      </c>
      <c r="AF318" s="1"/>
      <c r="AG318" s="4"/>
      <c r="AJ318" s="8"/>
      <c r="AK318" s="4"/>
      <c r="AS318" s="8"/>
      <c r="AT318" s="4"/>
      <c r="BJ318" s="1"/>
    </row>
    <row r="319" spans="1:62" x14ac:dyDescent="0.3">
      <c r="A319" s="33" t="s">
        <v>864</v>
      </c>
      <c r="B319" s="31">
        <v>18254</v>
      </c>
      <c r="C319" s="1" t="s">
        <v>27</v>
      </c>
      <c r="D319" s="1" t="s">
        <v>28</v>
      </c>
      <c r="E319" s="1" t="s">
        <v>495</v>
      </c>
      <c r="F319" s="1" t="s">
        <v>496</v>
      </c>
      <c r="G319" s="1" t="s">
        <v>497</v>
      </c>
      <c r="H319" s="1">
        <v>1</v>
      </c>
      <c r="I319" s="1" t="s">
        <v>32</v>
      </c>
      <c r="J319" s="4">
        <v>2898</v>
      </c>
      <c r="K319" s="4">
        <v>3828</v>
      </c>
      <c r="L319" s="4">
        <v>1551</v>
      </c>
      <c r="AA319" s="12" t="str">
        <f>_xlfn.XLOOKUP(HsgLista[[#This Row],[Lakó-népesség]],hsgméret[limit],hsgméret[név],,-1)</f>
        <v>kicsi</v>
      </c>
      <c r="AB319" s="12" t="str">
        <f>IFERROR(_xlfn.XLOOKUP(HsgLista[[#This Row],[Vármegye]],Régiók[Vármegye],Régiók[Régió]),"")</f>
        <v>Közép-Dunántúl</v>
      </c>
      <c r="AC319" s="12" t="str">
        <f>IFERROR(_xlfn.XLOOKUP(HsgLista[[#This Row],[Vármegye]],Régiók[Vármegye],Régiók[NUTS2]),"")</f>
        <v>HU21</v>
      </c>
      <c r="AD319" s="12" t="str" cm="1">
        <f t="array" ref="AD319">_xlfn.XLOOKUP(HsgLista[[#This Row],[Helység jogállása]],_xlfn.ANCHORARRAY($AG$12),$AH$12:$AH$18)</f>
        <v>2 város</v>
      </c>
      <c r="AE319" s="4">
        <f>HsgLista[[#This Row],[Lakó-népesség]]*HsgLista[[#This Row],[Lakó-népesség]]</f>
        <v>14653584</v>
      </c>
      <c r="AF319" s="1"/>
      <c r="AG319" s="4"/>
      <c r="AJ319" s="8"/>
      <c r="AK319" s="4"/>
      <c r="AS319" s="8"/>
      <c r="AT319" s="4"/>
      <c r="BJ319" s="1"/>
    </row>
    <row r="320" spans="1:62" x14ac:dyDescent="0.3">
      <c r="A320" s="33" t="s">
        <v>865</v>
      </c>
      <c r="B320" s="31">
        <v>11624</v>
      </c>
      <c r="C320" s="1" t="s">
        <v>40</v>
      </c>
      <c r="D320" s="1" t="s">
        <v>28</v>
      </c>
      <c r="E320" s="1" t="s">
        <v>186</v>
      </c>
      <c r="F320" s="1" t="s">
        <v>187</v>
      </c>
      <c r="G320" s="1" t="s">
        <v>188</v>
      </c>
      <c r="H320" s="1">
        <v>5</v>
      </c>
      <c r="I320" s="1" t="s">
        <v>189</v>
      </c>
      <c r="J320" s="4">
        <v>717</v>
      </c>
      <c r="K320" s="4">
        <v>237</v>
      </c>
      <c r="L320" s="4">
        <v>118</v>
      </c>
      <c r="AA320" s="12" t="str">
        <f>_xlfn.XLOOKUP(HsgLista[[#This Row],[Lakó-népesség]],hsgméret[limit],hsgméret[név],,-1)</f>
        <v>mikro</v>
      </c>
      <c r="AB320" s="12" t="str">
        <f>IFERROR(_xlfn.XLOOKUP(HsgLista[[#This Row],[Vármegye]],Régiók[Vármegye],Régiók[Régió]),"")</f>
        <v>Közép-Dunántúl</v>
      </c>
      <c r="AC320" s="12" t="str">
        <f>IFERROR(_xlfn.XLOOKUP(HsgLista[[#This Row],[Vármegye]],Régiók[Vármegye],Régiók[NUTS2]),"")</f>
        <v>HU21</v>
      </c>
      <c r="AD320" s="12" t="str" cm="1">
        <f t="array" ref="AD320">_xlfn.XLOOKUP(HsgLista[[#This Row],[Helység jogállása]],_xlfn.ANCHORARRAY($AG$12),$AH$12:$AH$18)</f>
        <v>1 község</v>
      </c>
      <c r="AE320" s="4">
        <f>HsgLista[[#This Row],[Lakó-népesség]]*HsgLista[[#This Row],[Lakó-népesség]]</f>
        <v>56169</v>
      </c>
      <c r="AF320" s="1"/>
      <c r="AG320" s="4"/>
      <c r="AJ320" s="8"/>
      <c r="AK320" s="4"/>
      <c r="AS320" s="8"/>
      <c r="AT320" s="4"/>
      <c r="BJ320" s="1"/>
    </row>
    <row r="321" spans="1:62" x14ac:dyDescent="0.3">
      <c r="A321" s="33" t="s">
        <v>866</v>
      </c>
      <c r="B321" s="31">
        <v>33002</v>
      </c>
      <c r="C321" s="1" t="s">
        <v>40</v>
      </c>
      <c r="D321" s="1" t="s">
        <v>41</v>
      </c>
      <c r="E321" s="1" t="s">
        <v>841</v>
      </c>
      <c r="F321" s="1" t="s">
        <v>842</v>
      </c>
      <c r="G321" s="1" t="s">
        <v>843</v>
      </c>
      <c r="H321" s="1">
        <v>5</v>
      </c>
      <c r="I321" s="1" t="s">
        <v>867</v>
      </c>
      <c r="J321" s="4">
        <v>909</v>
      </c>
      <c r="K321" s="4">
        <v>186</v>
      </c>
      <c r="L321" s="4">
        <v>113</v>
      </c>
      <c r="T321" s="1">
        <v>1</v>
      </c>
      <c r="AA321" s="12" t="str">
        <f>_xlfn.XLOOKUP(HsgLista[[#This Row],[Lakó-népesség]],hsgméret[limit],hsgméret[név],,-1)</f>
        <v>mikro</v>
      </c>
      <c r="AB321" s="12" t="str">
        <f>IFERROR(_xlfn.XLOOKUP(HsgLista[[#This Row],[Vármegye]],Régiók[Vármegye],Régiók[Régió]),"")</f>
        <v>Dél-Dunántúl</v>
      </c>
      <c r="AC321" s="12" t="str">
        <f>IFERROR(_xlfn.XLOOKUP(HsgLista[[#This Row],[Vármegye]],Régiók[Vármegye],Régiók[NUTS2]),"")</f>
        <v>HU23</v>
      </c>
      <c r="AD321" s="12" t="str" cm="1">
        <f t="array" ref="AD321">_xlfn.XLOOKUP(HsgLista[[#This Row],[Helység jogállása]],_xlfn.ANCHORARRAY($AG$12),$AH$12:$AH$18)</f>
        <v>1 község</v>
      </c>
      <c r="AE321" s="4">
        <f>HsgLista[[#This Row],[Lakó-népesség]]*HsgLista[[#This Row],[Lakó-népesség]]</f>
        <v>34596</v>
      </c>
      <c r="AF321" s="1"/>
      <c r="AG321" s="4"/>
      <c r="AJ321" s="8"/>
      <c r="AK321" s="4"/>
      <c r="AS321" s="8"/>
      <c r="AT321" s="4"/>
      <c r="BJ321" s="1"/>
    </row>
    <row r="322" spans="1:62" x14ac:dyDescent="0.3">
      <c r="A322" s="33" t="s">
        <v>868</v>
      </c>
      <c r="B322" s="32">
        <v>6220</v>
      </c>
      <c r="C322" s="1" t="s">
        <v>40</v>
      </c>
      <c r="D322" s="1" t="s">
        <v>66</v>
      </c>
      <c r="E322" s="1" t="s">
        <v>101</v>
      </c>
      <c r="F322" s="1" t="s">
        <v>102</v>
      </c>
      <c r="G322" s="1" t="s">
        <v>103</v>
      </c>
      <c r="H322" s="1">
        <v>5</v>
      </c>
      <c r="I322" s="1" t="s">
        <v>463</v>
      </c>
      <c r="J322" s="4">
        <v>1110</v>
      </c>
      <c r="K322" s="4">
        <v>360</v>
      </c>
      <c r="L322" s="4">
        <v>182</v>
      </c>
      <c r="AA322" s="12" t="str">
        <f>_xlfn.XLOOKUP(HsgLista[[#This Row],[Lakó-népesség]],hsgméret[limit],hsgméret[név],,-1)</f>
        <v>mikro</v>
      </c>
      <c r="AB322" s="12" t="str">
        <f>IFERROR(_xlfn.XLOOKUP(HsgLista[[#This Row],[Vármegye]],Régiók[Vármegye],Régiók[Régió]),"")</f>
        <v>Nyugat-Dunántúl</v>
      </c>
      <c r="AC322" s="12" t="str">
        <f>IFERROR(_xlfn.XLOOKUP(HsgLista[[#This Row],[Vármegye]],Régiók[Vármegye],Régiók[NUTS2]),"")</f>
        <v>HU22</v>
      </c>
      <c r="AD322" s="12" t="str" cm="1">
        <f t="array" ref="AD322">_xlfn.XLOOKUP(HsgLista[[#This Row],[Helység jogállása]],_xlfn.ANCHORARRAY($AG$12),$AH$12:$AH$18)</f>
        <v>1 község</v>
      </c>
      <c r="AE322" s="4">
        <f>HsgLista[[#This Row],[Lakó-népesség]]*HsgLista[[#This Row],[Lakó-népesség]]</f>
        <v>129600</v>
      </c>
      <c r="AF322" s="1"/>
      <c r="AG322" s="4"/>
      <c r="AJ322" s="8"/>
      <c r="AK322" s="4"/>
      <c r="AS322" s="8"/>
      <c r="AT322" s="4"/>
      <c r="BJ322" s="1"/>
    </row>
    <row r="323" spans="1:62" x14ac:dyDescent="0.3">
      <c r="A323" s="33" t="s">
        <v>869</v>
      </c>
      <c r="B323" s="31">
        <v>14933</v>
      </c>
      <c r="C323" s="1" t="s">
        <v>40</v>
      </c>
      <c r="D323" s="1" t="s">
        <v>47</v>
      </c>
      <c r="E323" s="1" t="s">
        <v>870</v>
      </c>
      <c r="F323" s="1" t="s">
        <v>871</v>
      </c>
      <c r="G323" s="1" t="s">
        <v>872</v>
      </c>
      <c r="H323" s="1">
        <v>5</v>
      </c>
      <c r="I323" s="1" t="s">
        <v>873</v>
      </c>
      <c r="J323" s="4">
        <v>2896</v>
      </c>
      <c r="K323" s="4">
        <v>683</v>
      </c>
      <c r="L323" s="4">
        <v>449</v>
      </c>
      <c r="T323" s="1">
        <v>1</v>
      </c>
      <c r="AA323" s="12" t="str">
        <f>_xlfn.XLOOKUP(HsgLista[[#This Row],[Lakó-népesség]],hsgméret[limit],hsgméret[név],,-1)</f>
        <v>apró</v>
      </c>
      <c r="AB323" s="12" t="str">
        <f>IFERROR(_xlfn.XLOOKUP(HsgLista[[#This Row],[Vármegye]],Régiók[Vármegye],Régiók[Régió]),"")</f>
        <v>Észak-Magyarország</v>
      </c>
      <c r="AC323" s="12" t="str">
        <f>IFERROR(_xlfn.XLOOKUP(HsgLista[[#This Row],[Vármegye]],Régiók[Vármegye],Régiók[NUTS2]),"")</f>
        <v>HU31</v>
      </c>
      <c r="AD323" s="12" t="str" cm="1">
        <f t="array" ref="AD323">_xlfn.XLOOKUP(HsgLista[[#This Row],[Helység jogállása]],_xlfn.ANCHORARRAY($AG$12),$AH$12:$AH$18)</f>
        <v>1 község</v>
      </c>
      <c r="AE323" s="4">
        <f>HsgLista[[#This Row],[Lakó-népesség]]*HsgLista[[#This Row],[Lakó-népesség]]</f>
        <v>466489</v>
      </c>
      <c r="AF323" s="1"/>
      <c r="AG323" s="4"/>
      <c r="AJ323" s="8"/>
      <c r="AK323" s="4"/>
      <c r="AS323" s="8"/>
      <c r="AT323" s="4"/>
      <c r="BJ323" s="1"/>
    </row>
    <row r="324" spans="1:62" x14ac:dyDescent="0.3">
      <c r="A324" s="33" t="s">
        <v>874</v>
      </c>
      <c r="B324" s="32">
        <v>4321</v>
      </c>
      <c r="C324" s="1" t="s">
        <v>40</v>
      </c>
      <c r="D324" s="1" t="s">
        <v>80</v>
      </c>
      <c r="E324" s="1" t="s">
        <v>691</v>
      </c>
      <c r="F324" s="1" t="s">
        <v>692</v>
      </c>
      <c r="G324" s="1" t="s">
        <v>693</v>
      </c>
      <c r="H324" s="1">
        <v>5</v>
      </c>
      <c r="I324" s="1" t="s">
        <v>693</v>
      </c>
      <c r="J324" s="4">
        <v>222</v>
      </c>
      <c r="K324" s="4">
        <v>84</v>
      </c>
      <c r="L324" s="4">
        <v>49</v>
      </c>
      <c r="AA324" s="12" t="str">
        <f>_xlfn.XLOOKUP(HsgLista[[#This Row],[Lakó-népesség]],hsgméret[limit],hsgméret[név],,-1)</f>
        <v>mikro</v>
      </c>
      <c r="AB324" s="12" t="str">
        <f>IFERROR(_xlfn.XLOOKUP(HsgLista[[#This Row],[Vármegye]],Régiók[Vármegye],Régiók[Régió]),"")</f>
        <v>Közép-Dunántúl</v>
      </c>
      <c r="AC324" s="12" t="str">
        <f>IFERROR(_xlfn.XLOOKUP(HsgLista[[#This Row],[Vármegye]],Régiók[Vármegye],Régiók[NUTS2]),"")</f>
        <v>HU21</v>
      </c>
      <c r="AD324" s="12" t="str" cm="1">
        <f t="array" ref="AD324">_xlfn.XLOOKUP(HsgLista[[#This Row],[Helység jogállása]],_xlfn.ANCHORARRAY($AG$12),$AH$12:$AH$18)</f>
        <v>1 község</v>
      </c>
      <c r="AE324" s="4">
        <f>HsgLista[[#This Row],[Lakó-népesség]]*HsgLista[[#This Row],[Lakó-népesség]]</f>
        <v>7056</v>
      </c>
      <c r="AF324" s="1"/>
      <c r="AG324" s="4"/>
      <c r="AJ324" s="8"/>
      <c r="AK324" s="4"/>
      <c r="AS324" s="8"/>
      <c r="AT324" s="4"/>
      <c r="BJ324" s="1"/>
    </row>
    <row r="325" spans="1:62" x14ac:dyDescent="0.3">
      <c r="A325" s="33" t="s">
        <v>875</v>
      </c>
      <c r="B325" s="31">
        <v>10506</v>
      </c>
      <c r="C325" s="1" t="s">
        <v>40</v>
      </c>
      <c r="D325" s="1" t="s">
        <v>112</v>
      </c>
      <c r="E325" s="1" t="s">
        <v>234</v>
      </c>
      <c r="F325" s="1" t="s">
        <v>235</v>
      </c>
      <c r="G325" s="1" t="s">
        <v>236</v>
      </c>
      <c r="H325" s="1">
        <v>5</v>
      </c>
      <c r="I325" s="1" t="s">
        <v>876</v>
      </c>
      <c r="J325" s="4">
        <v>1478</v>
      </c>
      <c r="K325" s="4">
        <v>387</v>
      </c>
      <c r="L325" s="4">
        <v>190</v>
      </c>
      <c r="AA325" s="12" t="str">
        <f>_xlfn.XLOOKUP(HsgLista[[#This Row],[Lakó-népesség]],hsgméret[limit],hsgméret[név],,-1)</f>
        <v>mikro</v>
      </c>
      <c r="AB325" s="12" t="str">
        <f>IFERROR(_xlfn.XLOOKUP(HsgLista[[#This Row],[Vármegye]],Régiók[Vármegye],Régiók[Régió]),"")</f>
        <v>Dél-Dunántúl</v>
      </c>
      <c r="AC325" s="12" t="str">
        <f>IFERROR(_xlfn.XLOOKUP(HsgLista[[#This Row],[Vármegye]],Régiók[Vármegye],Régiók[NUTS2]),"")</f>
        <v>HU23</v>
      </c>
      <c r="AD325" s="12" t="str" cm="1">
        <f t="array" ref="AD325">_xlfn.XLOOKUP(HsgLista[[#This Row],[Helység jogállása]],_xlfn.ANCHORARRAY($AG$12),$AH$12:$AH$18)</f>
        <v>1 község</v>
      </c>
      <c r="AE325" s="4">
        <f>HsgLista[[#This Row],[Lakó-népesség]]*HsgLista[[#This Row],[Lakó-népesség]]</f>
        <v>149769</v>
      </c>
      <c r="AF325" s="1"/>
      <c r="AG325" s="4"/>
      <c r="AJ325" s="8"/>
      <c r="AK325" s="4"/>
      <c r="AS325" s="8"/>
      <c r="AT325" s="4"/>
      <c r="BJ325" s="1"/>
    </row>
    <row r="326" spans="1:62" x14ac:dyDescent="0.3">
      <c r="A326" s="33" t="s">
        <v>877</v>
      </c>
      <c r="B326" s="31">
        <v>23737</v>
      </c>
      <c r="C326" s="1" t="s">
        <v>40</v>
      </c>
      <c r="D326" s="1" t="s">
        <v>52</v>
      </c>
      <c r="E326" s="1" t="s">
        <v>878</v>
      </c>
      <c r="F326" s="1" t="s">
        <v>879</v>
      </c>
      <c r="G326" s="1" t="s">
        <v>880</v>
      </c>
      <c r="H326" s="1">
        <v>5</v>
      </c>
      <c r="I326" s="1" t="s">
        <v>881</v>
      </c>
      <c r="J326" s="4">
        <v>2686</v>
      </c>
      <c r="K326" s="4">
        <v>1158</v>
      </c>
      <c r="L326" s="4">
        <v>492</v>
      </c>
      <c r="T326" s="1">
        <v>1</v>
      </c>
      <c r="AA326" s="12" t="str">
        <f>_xlfn.XLOOKUP(HsgLista[[#This Row],[Lakó-népesség]],hsgméret[limit],hsgméret[név],,-1)</f>
        <v>apró</v>
      </c>
      <c r="AB326" s="12" t="str">
        <f>IFERROR(_xlfn.XLOOKUP(HsgLista[[#This Row],[Vármegye]],Régiók[Vármegye],Régiók[Régió]),"")</f>
        <v>Észak-Magyarország</v>
      </c>
      <c r="AC326" s="12" t="str">
        <f>IFERROR(_xlfn.XLOOKUP(HsgLista[[#This Row],[Vármegye]],Régiók[Vármegye],Régiók[NUTS2]),"")</f>
        <v>HU31</v>
      </c>
      <c r="AD326" s="12" t="str" cm="1">
        <f t="array" ref="AD326">_xlfn.XLOOKUP(HsgLista[[#This Row],[Helység jogállása]],_xlfn.ANCHORARRAY($AG$12),$AH$12:$AH$18)</f>
        <v>1 község</v>
      </c>
      <c r="AE326" s="4">
        <f>HsgLista[[#This Row],[Lakó-népesség]]*HsgLista[[#This Row],[Lakó-népesség]]</f>
        <v>1340964</v>
      </c>
      <c r="AF326" s="1"/>
      <c r="AG326" s="4"/>
      <c r="AJ326" s="8"/>
      <c r="AK326" s="4"/>
      <c r="AS326" s="8"/>
      <c r="AT326" s="4"/>
      <c r="BJ326" s="1"/>
    </row>
    <row r="327" spans="1:62" x14ac:dyDescent="0.3">
      <c r="A327" s="33" t="s">
        <v>882</v>
      </c>
      <c r="B327" s="31">
        <v>30784</v>
      </c>
      <c r="C327" s="1" t="s">
        <v>40</v>
      </c>
      <c r="D327" s="1" t="s">
        <v>52</v>
      </c>
      <c r="E327" s="1" t="s">
        <v>883</v>
      </c>
      <c r="F327" s="1" t="s">
        <v>884</v>
      </c>
      <c r="G327" s="1" t="s">
        <v>885</v>
      </c>
      <c r="H327" s="1">
        <v>2</v>
      </c>
      <c r="I327" s="1" t="s">
        <v>38</v>
      </c>
      <c r="J327" s="4">
        <v>2988</v>
      </c>
      <c r="K327" s="4">
        <v>838</v>
      </c>
      <c r="L327" s="4">
        <v>509</v>
      </c>
      <c r="AA327" s="12" t="str">
        <f>_xlfn.XLOOKUP(HsgLista[[#This Row],[Lakó-népesség]],hsgméret[limit],hsgméret[név],,-1)</f>
        <v>apró</v>
      </c>
      <c r="AB327" s="12" t="str">
        <f>IFERROR(_xlfn.XLOOKUP(HsgLista[[#This Row],[Vármegye]],Régiók[Vármegye],Régiók[Régió]),"")</f>
        <v>Észak-Magyarország</v>
      </c>
      <c r="AC327" s="12" t="str">
        <f>IFERROR(_xlfn.XLOOKUP(HsgLista[[#This Row],[Vármegye]],Régiók[Vármegye],Régiók[NUTS2]),"")</f>
        <v>HU31</v>
      </c>
      <c r="AD327" s="12" t="str" cm="1">
        <f t="array" ref="AD327">_xlfn.XLOOKUP(HsgLista[[#This Row],[Helység jogállása]],_xlfn.ANCHORARRAY($AG$12),$AH$12:$AH$18)</f>
        <v>1 község</v>
      </c>
      <c r="AE327" s="4">
        <f>HsgLista[[#This Row],[Lakó-népesség]]*HsgLista[[#This Row],[Lakó-népesség]]</f>
        <v>702244</v>
      </c>
      <c r="AF327" s="1"/>
      <c r="AG327" s="4"/>
      <c r="AJ327" s="8"/>
      <c r="AK327" s="4"/>
      <c r="AS327" s="8"/>
      <c r="AT327" s="4"/>
      <c r="BJ327" s="1"/>
    </row>
    <row r="328" spans="1:62" x14ac:dyDescent="0.3">
      <c r="A328" s="33" t="s">
        <v>886</v>
      </c>
      <c r="B328" s="31">
        <v>33808</v>
      </c>
      <c r="C328" s="1" t="s">
        <v>40</v>
      </c>
      <c r="D328" s="1" t="s">
        <v>52</v>
      </c>
      <c r="E328" s="1" t="s">
        <v>883</v>
      </c>
      <c r="F328" s="1" t="s">
        <v>884</v>
      </c>
      <c r="G328" s="1" t="s">
        <v>885</v>
      </c>
      <c r="H328" s="1">
        <v>5</v>
      </c>
      <c r="I328" s="1" t="s">
        <v>882</v>
      </c>
      <c r="J328" s="4">
        <v>1467</v>
      </c>
      <c r="K328" s="4">
        <v>770</v>
      </c>
      <c r="L328" s="4">
        <v>419</v>
      </c>
      <c r="AA328" s="12" t="str">
        <f>_xlfn.XLOOKUP(HsgLista[[#This Row],[Lakó-népesség]],hsgméret[limit],hsgméret[név],,-1)</f>
        <v>apró</v>
      </c>
      <c r="AB328" s="12" t="str">
        <f>IFERROR(_xlfn.XLOOKUP(HsgLista[[#This Row],[Vármegye]],Régiók[Vármegye],Régiók[Régió]),"")</f>
        <v>Észak-Magyarország</v>
      </c>
      <c r="AC328" s="12" t="str">
        <f>IFERROR(_xlfn.XLOOKUP(HsgLista[[#This Row],[Vármegye]],Régiók[Vármegye],Régiók[NUTS2]),"")</f>
        <v>HU31</v>
      </c>
      <c r="AD328" s="12" t="str" cm="1">
        <f t="array" ref="AD328">_xlfn.XLOOKUP(HsgLista[[#This Row],[Helység jogállása]],_xlfn.ANCHORARRAY($AG$12),$AH$12:$AH$18)</f>
        <v>1 község</v>
      </c>
      <c r="AE328" s="4">
        <f>HsgLista[[#This Row],[Lakó-népesség]]*HsgLista[[#This Row],[Lakó-népesség]]</f>
        <v>592900</v>
      </c>
      <c r="AF328" s="1"/>
      <c r="AG328" s="4"/>
      <c r="AJ328" s="8"/>
      <c r="AK328" s="4"/>
      <c r="AS328" s="8"/>
      <c r="AT328" s="4"/>
      <c r="BJ328" s="1"/>
    </row>
    <row r="329" spans="1:62" x14ac:dyDescent="0.3">
      <c r="A329" s="33" t="s">
        <v>887</v>
      </c>
      <c r="B329" s="31">
        <v>14401</v>
      </c>
      <c r="C329" s="1" t="s">
        <v>40</v>
      </c>
      <c r="D329" s="1" t="s">
        <v>52</v>
      </c>
      <c r="E329" s="1" t="s">
        <v>888</v>
      </c>
      <c r="F329" s="1" t="s">
        <v>889</v>
      </c>
      <c r="G329" s="1" t="s">
        <v>890</v>
      </c>
      <c r="H329" s="1">
        <v>2</v>
      </c>
      <c r="I329" s="1" t="s">
        <v>38</v>
      </c>
      <c r="J329" s="4">
        <v>2061</v>
      </c>
      <c r="K329" s="4">
        <v>807</v>
      </c>
      <c r="L329" s="4">
        <v>391</v>
      </c>
      <c r="AA329" s="12" t="str">
        <f>_xlfn.XLOOKUP(HsgLista[[#This Row],[Lakó-népesség]],hsgméret[limit],hsgméret[név],,-1)</f>
        <v>apró</v>
      </c>
      <c r="AB329" s="12" t="str">
        <f>IFERROR(_xlfn.XLOOKUP(HsgLista[[#This Row],[Vármegye]],Régiók[Vármegye],Régiók[Régió]),"")</f>
        <v>Észak-Magyarország</v>
      </c>
      <c r="AC329" s="12" t="str">
        <f>IFERROR(_xlfn.XLOOKUP(HsgLista[[#This Row],[Vármegye]],Régiók[Vármegye],Régiók[NUTS2]),"")</f>
        <v>HU31</v>
      </c>
      <c r="AD329" s="12" t="str" cm="1">
        <f t="array" ref="AD329">_xlfn.XLOOKUP(HsgLista[[#This Row],[Helység jogállása]],_xlfn.ANCHORARRAY($AG$12),$AH$12:$AH$18)</f>
        <v>1 község</v>
      </c>
      <c r="AE329" s="4">
        <f>HsgLista[[#This Row],[Lakó-népesség]]*HsgLista[[#This Row],[Lakó-népesség]]</f>
        <v>651249</v>
      </c>
      <c r="AF329" s="1"/>
      <c r="AG329" s="4"/>
      <c r="AJ329" s="8"/>
      <c r="AK329" s="4"/>
      <c r="AS329" s="8"/>
      <c r="AT329" s="4"/>
      <c r="BJ329" s="1"/>
    </row>
    <row r="330" spans="1:62" x14ac:dyDescent="0.3">
      <c r="A330" s="33" t="s">
        <v>891</v>
      </c>
      <c r="B330" s="31">
        <v>27429</v>
      </c>
      <c r="C330" s="1" t="s">
        <v>40</v>
      </c>
      <c r="D330" s="1" t="s">
        <v>52</v>
      </c>
      <c r="E330" s="1" t="s">
        <v>71</v>
      </c>
      <c r="F330" s="1" t="s">
        <v>72</v>
      </c>
      <c r="G330" s="1" t="s">
        <v>73</v>
      </c>
      <c r="H330" s="1">
        <v>5</v>
      </c>
      <c r="I330" s="1" t="s">
        <v>701</v>
      </c>
      <c r="J330" s="4">
        <v>663</v>
      </c>
      <c r="K330" s="4">
        <v>290</v>
      </c>
      <c r="L330" s="4">
        <v>56</v>
      </c>
      <c r="T330" s="1">
        <v>1</v>
      </c>
      <c r="AA330" s="12" t="str">
        <f>_xlfn.XLOOKUP(HsgLista[[#This Row],[Lakó-népesség]],hsgméret[limit],hsgméret[név],,-1)</f>
        <v>mikro</v>
      </c>
      <c r="AB330" s="12" t="str">
        <f>IFERROR(_xlfn.XLOOKUP(HsgLista[[#This Row],[Vármegye]],Régiók[Vármegye],Régiók[Régió]),"")</f>
        <v>Észak-Magyarország</v>
      </c>
      <c r="AC330" s="12" t="str">
        <f>IFERROR(_xlfn.XLOOKUP(HsgLista[[#This Row],[Vármegye]],Régiók[Vármegye],Régiók[NUTS2]),"")</f>
        <v>HU31</v>
      </c>
      <c r="AD330" s="12" t="str" cm="1">
        <f t="array" ref="AD330">_xlfn.XLOOKUP(HsgLista[[#This Row],[Helység jogállása]],_xlfn.ANCHORARRAY($AG$12),$AH$12:$AH$18)</f>
        <v>1 község</v>
      </c>
      <c r="AE330" s="4">
        <f>HsgLista[[#This Row],[Lakó-népesség]]*HsgLista[[#This Row],[Lakó-népesség]]</f>
        <v>84100</v>
      </c>
      <c r="AF330" s="1"/>
      <c r="AG330" s="4"/>
      <c r="AJ330" s="8"/>
      <c r="AK330" s="4"/>
      <c r="AS330" s="8"/>
      <c r="AT330" s="4"/>
      <c r="BJ330" s="1"/>
    </row>
    <row r="331" spans="1:62" x14ac:dyDescent="0.3">
      <c r="A331" s="33" t="s">
        <v>892</v>
      </c>
      <c r="B331" s="31">
        <v>33303</v>
      </c>
      <c r="C331" s="1" t="s">
        <v>40</v>
      </c>
      <c r="D331" s="1" t="s">
        <v>52</v>
      </c>
      <c r="E331" s="1" t="s">
        <v>71</v>
      </c>
      <c r="F331" s="1" t="s">
        <v>72</v>
      </c>
      <c r="G331" s="1" t="s">
        <v>73</v>
      </c>
      <c r="H331" s="1">
        <v>5</v>
      </c>
      <c r="I331" s="1" t="s">
        <v>893</v>
      </c>
      <c r="J331" s="4">
        <v>922</v>
      </c>
      <c r="K331" s="4">
        <v>78</v>
      </c>
      <c r="L331" s="4">
        <v>79</v>
      </c>
      <c r="AA331" s="12" t="str">
        <f>_xlfn.XLOOKUP(HsgLista[[#This Row],[Lakó-népesség]],hsgméret[limit],hsgméret[név],,-1)</f>
        <v>mikro</v>
      </c>
      <c r="AB331" s="12" t="str">
        <f>IFERROR(_xlfn.XLOOKUP(HsgLista[[#This Row],[Vármegye]],Régiók[Vármegye],Régiók[Régió]),"")</f>
        <v>Észak-Magyarország</v>
      </c>
      <c r="AC331" s="12" t="str">
        <f>IFERROR(_xlfn.XLOOKUP(HsgLista[[#This Row],[Vármegye]],Régiók[Vármegye],Régiók[NUTS2]),"")</f>
        <v>HU31</v>
      </c>
      <c r="AD331" s="12" t="str" cm="1">
        <f t="array" ref="AD331">_xlfn.XLOOKUP(HsgLista[[#This Row],[Helység jogállása]],_xlfn.ANCHORARRAY($AG$12),$AH$12:$AH$18)</f>
        <v>1 község</v>
      </c>
      <c r="AE331" s="4">
        <f>HsgLista[[#This Row],[Lakó-népesség]]*HsgLista[[#This Row],[Lakó-népesség]]</f>
        <v>6084</v>
      </c>
      <c r="AF331" s="1"/>
      <c r="AG331" s="4"/>
      <c r="AJ331" s="8"/>
      <c r="AK331" s="4"/>
      <c r="AS331" s="8"/>
      <c r="AT331" s="4"/>
      <c r="BJ331" s="1"/>
    </row>
    <row r="332" spans="1:62" x14ac:dyDescent="0.3">
      <c r="A332" s="33" t="s">
        <v>701</v>
      </c>
      <c r="B332" s="32">
        <v>5926</v>
      </c>
      <c r="C332" s="1" t="s">
        <v>40</v>
      </c>
      <c r="D332" s="1" t="s">
        <v>52</v>
      </c>
      <c r="E332" s="1" t="s">
        <v>71</v>
      </c>
      <c r="F332" s="1" t="s">
        <v>72</v>
      </c>
      <c r="G332" s="1" t="s">
        <v>73</v>
      </c>
      <c r="H332" s="1">
        <v>2</v>
      </c>
      <c r="I332" s="1" t="s">
        <v>38</v>
      </c>
      <c r="J332" s="4">
        <v>1922</v>
      </c>
      <c r="K332" s="4">
        <v>913</v>
      </c>
      <c r="L332" s="4">
        <v>445</v>
      </c>
      <c r="T332" s="1">
        <v>1</v>
      </c>
      <c r="AA332" s="12" t="str">
        <f>_xlfn.XLOOKUP(HsgLista[[#This Row],[Lakó-népesség]],hsgméret[limit],hsgméret[név],,-1)</f>
        <v>apró</v>
      </c>
      <c r="AB332" s="12" t="str">
        <f>IFERROR(_xlfn.XLOOKUP(HsgLista[[#This Row],[Vármegye]],Régiók[Vármegye],Régiók[Régió]),"")</f>
        <v>Észak-Magyarország</v>
      </c>
      <c r="AC332" s="12" t="str">
        <f>IFERROR(_xlfn.XLOOKUP(HsgLista[[#This Row],[Vármegye]],Régiók[Vármegye],Régiók[NUTS2]),"")</f>
        <v>HU31</v>
      </c>
      <c r="AD332" s="12" t="str" cm="1">
        <f t="array" ref="AD332">_xlfn.XLOOKUP(HsgLista[[#This Row],[Helység jogállása]],_xlfn.ANCHORARRAY($AG$12),$AH$12:$AH$18)</f>
        <v>1 község</v>
      </c>
      <c r="AE332" s="4">
        <f>HsgLista[[#This Row],[Lakó-népesség]]*HsgLista[[#This Row],[Lakó-népesség]]</f>
        <v>833569</v>
      </c>
      <c r="AF332" s="1"/>
      <c r="AG332" s="4"/>
      <c r="AJ332" s="8"/>
      <c r="AK332" s="4"/>
      <c r="AS332" s="8"/>
      <c r="AT332" s="4"/>
      <c r="BJ332" s="1"/>
    </row>
    <row r="333" spans="1:62" x14ac:dyDescent="0.3">
      <c r="A333" s="33" t="s">
        <v>894</v>
      </c>
      <c r="B333" s="31">
        <v>25195</v>
      </c>
      <c r="C333" s="1" t="s">
        <v>40</v>
      </c>
      <c r="D333" s="1" t="s">
        <v>52</v>
      </c>
      <c r="E333" s="1" t="s">
        <v>895</v>
      </c>
      <c r="F333" s="1" t="s">
        <v>896</v>
      </c>
      <c r="G333" s="1" t="s">
        <v>897</v>
      </c>
      <c r="H333" s="1">
        <v>1</v>
      </c>
      <c r="I333" s="1" t="s">
        <v>32</v>
      </c>
      <c r="J333" s="4">
        <v>2469</v>
      </c>
      <c r="K333" s="4">
        <v>1941</v>
      </c>
      <c r="L333" s="4">
        <v>1193</v>
      </c>
      <c r="AA333" s="12" t="str">
        <f>_xlfn.XLOOKUP(HsgLista[[#This Row],[Lakó-népesség]],hsgméret[limit],hsgméret[név],,-1)</f>
        <v>apró</v>
      </c>
      <c r="AB333" s="12" t="str">
        <f>IFERROR(_xlfn.XLOOKUP(HsgLista[[#This Row],[Vármegye]],Régiók[Vármegye],Régiók[Régió]),"")</f>
        <v>Észak-Magyarország</v>
      </c>
      <c r="AC333" s="12" t="str">
        <f>IFERROR(_xlfn.XLOOKUP(HsgLista[[#This Row],[Vármegye]],Régiók[Vármegye],Régiók[NUTS2]),"")</f>
        <v>HU31</v>
      </c>
      <c r="AD333" s="12" t="str" cm="1">
        <f t="array" ref="AD333">_xlfn.XLOOKUP(HsgLista[[#This Row],[Helység jogállása]],_xlfn.ANCHORARRAY($AG$12),$AH$12:$AH$18)</f>
        <v>1 község</v>
      </c>
      <c r="AE333" s="4">
        <f>HsgLista[[#This Row],[Lakó-népesség]]*HsgLista[[#This Row],[Lakó-népesség]]</f>
        <v>3767481</v>
      </c>
      <c r="AF333" s="1"/>
      <c r="AG333" s="4"/>
      <c r="AJ333" s="8"/>
      <c r="AK333" s="4"/>
      <c r="AS333" s="8"/>
      <c r="AT333" s="4"/>
      <c r="BJ333" s="1"/>
    </row>
    <row r="334" spans="1:62" x14ac:dyDescent="0.3">
      <c r="A334" s="33" t="s">
        <v>779</v>
      </c>
      <c r="B334" s="31">
        <v>32151</v>
      </c>
      <c r="C334" s="1" t="s">
        <v>40</v>
      </c>
      <c r="D334" s="1" t="s">
        <v>41</v>
      </c>
      <c r="E334" s="1" t="s">
        <v>42</v>
      </c>
      <c r="F334" s="1" t="s">
        <v>43</v>
      </c>
      <c r="G334" s="1" t="s">
        <v>44</v>
      </c>
      <c r="H334" s="1">
        <v>2</v>
      </c>
      <c r="I334" s="1" t="s">
        <v>38</v>
      </c>
      <c r="J334" s="4">
        <v>784</v>
      </c>
      <c r="K334" s="4">
        <v>1055</v>
      </c>
      <c r="L334" s="4">
        <v>495</v>
      </c>
      <c r="AA334" s="12" t="str">
        <f>_xlfn.XLOOKUP(HsgLista[[#This Row],[Lakó-népesség]],hsgméret[limit],hsgméret[név],,-1)</f>
        <v>apró</v>
      </c>
      <c r="AB334" s="12" t="str">
        <f>IFERROR(_xlfn.XLOOKUP(HsgLista[[#This Row],[Vármegye]],Régiók[Vármegye],Régiók[Régió]),"")</f>
        <v>Dél-Dunántúl</v>
      </c>
      <c r="AC334" s="12" t="str">
        <f>IFERROR(_xlfn.XLOOKUP(HsgLista[[#This Row],[Vármegye]],Régiók[Vármegye],Régiók[NUTS2]),"")</f>
        <v>HU23</v>
      </c>
      <c r="AD334" s="12" t="str" cm="1">
        <f t="array" ref="AD334">_xlfn.XLOOKUP(HsgLista[[#This Row],[Helység jogállása]],_xlfn.ANCHORARRAY($AG$12),$AH$12:$AH$18)</f>
        <v>1 község</v>
      </c>
      <c r="AE334" s="4">
        <f>HsgLista[[#This Row],[Lakó-népesség]]*HsgLista[[#This Row],[Lakó-népesség]]</f>
        <v>1113025</v>
      </c>
      <c r="AF334" s="1"/>
      <c r="AG334" s="4"/>
      <c r="AJ334" s="8"/>
      <c r="AK334" s="4"/>
      <c r="AS334" s="8"/>
      <c r="AT334" s="4"/>
      <c r="BJ334" s="1"/>
    </row>
    <row r="335" spans="1:62" x14ac:dyDescent="0.3">
      <c r="A335" s="33" t="s">
        <v>898</v>
      </c>
      <c r="B335" s="31">
        <v>21892</v>
      </c>
      <c r="C335" s="1" t="s">
        <v>40</v>
      </c>
      <c r="D335" s="1" t="s">
        <v>41</v>
      </c>
      <c r="E335" s="1" t="s">
        <v>130</v>
      </c>
      <c r="F335" s="1" t="s">
        <v>131</v>
      </c>
      <c r="G335" s="1" t="s">
        <v>132</v>
      </c>
      <c r="H335" s="1">
        <v>5</v>
      </c>
      <c r="I335" s="1" t="s">
        <v>133</v>
      </c>
      <c r="J335" s="4">
        <v>1158</v>
      </c>
      <c r="K335" s="4">
        <v>361</v>
      </c>
      <c r="L335" s="4">
        <v>137</v>
      </c>
      <c r="T335" s="1">
        <v>1</v>
      </c>
      <c r="AA335" s="12" t="str">
        <f>_xlfn.XLOOKUP(HsgLista[[#This Row],[Lakó-népesség]],hsgméret[limit],hsgméret[név],,-1)</f>
        <v>mikro</v>
      </c>
      <c r="AB335" s="12" t="str">
        <f>IFERROR(_xlfn.XLOOKUP(HsgLista[[#This Row],[Vármegye]],Régiók[Vármegye],Régiók[Régió]),"")</f>
        <v>Dél-Dunántúl</v>
      </c>
      <c r="AC335" s="12" t="str">
        <f>IFERROR(_xlfn.XLOOKUP(HsgLista[[#This Row],[Vármegye]],Régiók[Vármegye],Régiók[NUTS2]),"")</f>
        <v>HU23</v>
      </c>
      <c r="AD335" s="12" t="str" cm="1">
        <f t="array" ref="AD335">_xlfn.XLOOKUP(HsgLista[[#This Row],[Helység jogállása]],_xlfn.ANCHORARRAY($AG$12),$AH$12:$AH$18)</f>
        <v>1 község</v>
      </c>
      <c r="AE335" s="4">
        <f>HsgLista[[#This Row],[Lakó-népesség]]*HsgLista[[#This Row],[Lakó-népesség]]</f>
        <v>130321</v>
      </c>
      <c r="AF335" s="1"/>
      <c r="AG335" s="4"/>
      <c r="AJ335" s="8"/>
      <c r="AK335" s="4"/>
      <c r="AS335" s="8"/>
      <c r="AT335" s="4"/>
      <c r="BJ335" s="1"/>
    </row>
    <row r="336" spans="1:62" x14ac:dyDescent="0.3">
      <c r="A336" s="33" t="s">
        <v>899</v>
      </c>
      <c r="B336" s="31">
        <v>10694</v>
      </c>
      <c r="C336" s="1" t="s">
        <v>40</v>
      </c>
      <c r="D336" s="1" t="s">
        <v>41</v>
      </c>
      <c r="E336" s="1" t="s">
        <v>130</v>
      </c>
      <c r="F336" s="1" t="s">
        <v>131</v>
      </c>
      <c r="G336" s="1" t="s">
        <v>132</v>
      </c>
      <c r="H336" s="1">
        <v>5</v>
      </c>
      <c r="I336" s="1" t="s">
        <v>132</v>
      </c>
      <c r="J336" s="4">
        <v>2099</v>
      </c>
      <c r="K336" s="4">
        <v>222</v>
      </c>
      <c r="L336" s="4">
        <v>120</v>
      </c>
      <c r="T336" s="1">
        <v>1</v>
      </c>
      <c r="AA336" s="12" t="str">
        <f>_xlfn.XLOOKUP(HsgLista[[#This Row],[Lakó-népesség]],hsgméret[limit],hsgméret[név],,-1)</f>
        <v>mikro</v>
      </c>
      <c r="AB336" s="12" t="str">
        <f>IFERROR(_xlfn.XLOOKUP(HsgLista[[#This Row],[Vármegye]],Régiók[Vármegye],Régiók[Régió]),"")</f>
        <v>Dél-Dunántúl</v>
      </c>
      <c r="AC336" s="12" t="str">
        <f>IFERROR(_xlfn.XLOOKUP(HsgLista[[#This Row],[Vármegye]],Régiók[Vármegye],Régiók[NUTS2]),"")</f>
        <v>HU23</v>
      </c>
      <c r="AD336" s="12" t="str" cm="1">
        <f t="array" ref="AD336">_xlfn.XLOOKUP(HsgLista[[#This Row],[Helység jogállása]],_xlfn.ANCHORARRAY($AG$12),$AH$12:$AH$18)</f>
        <v>1 község</v>
      </c>
      <c r="AE336" s="4">
        <f>HsgLista[[#This Row],[Lakó-népesség]]*HsgLista[[#This Row],[Lakó-népesség]]</f>
        <v>49284</v>
      </c>
      <c r="AF336" s="1"/>
      <c r="AG336" s="4"/>
      <c r="AJ336" s="8"/>
      <c r="AK336" s="4"/>
      <c r="AS336" s="8"/>
      <c r="AT336" s="4"/>
      <c r="BJ336" s="1"/>
    </row>
    <row r="337" spans="1:62" x14ac:dyDescent="0.3">
      <c r="A337" s="33" t="s">
        <v>900</v>
      </c>
      <c r="B337" s="32">
        <v>3425</v>
      </c>
      <c r="C337" s="1" t="s">
        <v>40</v>
      </c>
      <c r="D337" s="1" t="s">
        <v>251</v>
      </c>
      <c r="E337" s="1" t="s">
        <v>901</v>
      </c>
      <c r="F337" s="1" t="s">
        <v>902</v>
      </c>
      <c r="G337" s="1" t="s">
        <v>251</v>
      </c>
      <c r="H337" s="1">
        <v>1</v>
      </c>
      <c r="I337" s="1" t="s">
        <v>32</v>
      </c>
      <c r="J337" s="4">
        <v>5593</v>
      </c>
      <c r="K337" s="4">
        <v>1973</v>
      </c>
      <c r="L337" s="4">
        <v>901</v>
      </c>
      <c r="T337" s="1">
        <v>1</v>
      </c>
      <c r="AA337" s="12" t="str">
        <f>_xlfn.XLOOKUP(HsgLista[[#This Row],[Lakó-népesség]],hsgméret[limit],hsgméret[név],,-1)</f>
        <v>apró</v>
      </c>
      <c r="AB337" s="12" t="str">
        <f>IFERROR(_xlfn.XLOOKUP(HsgLista[[#This Row],[Vármegye]],Régiók[Vármegye],Régiók[Régió]),"")</f>
        <v>Dél-Dunántúl</v>
      </c>
      <c r="AC337" s="12" t="str">
        <f>IFERROR(_xlfn.XLOOKUP(HsgLista[[#This Row],[Vármegye]],Régiók[Vármegye],Régiók[NUTS2]),"")</f>
        <v>HU23</v>
      </c>
      <c r="AD337" s="12" t="str" cm="1">
        <f t="array" ref="AD337">_xlfn.XLOOKUP(HsgLista[[#This Row],[Helység jogállása]],_xlfn.ANCHORARRAY($AG$12),$AH$12:$AH$18)</f>
        <v>1 község</v>
      </c>
      <c r="AE337" s="4">
        <f>HsgLista[[#This Row],[Lakó-népesség]]*HsgLista[[#This Row],[Lakó-népesség]]</f>
        <v>3892729</v>
      </c>
      <c r="AF337" s="1"/>
      <c r="AG337" s="4"/>
      <c r="AJ337" s="8"/>
      <c r="AK337" s="4"/>
      <c r="AS337" s="8"/>
      <c r="AT337" s="4"/>
      <c r="BJ337" s="1"/>
    </row>
    <row r="338" spans="1:62" x14ac:dyDescent="0.3">
      <c r="A338" s="33" t="s">
        <v>903</v>
      </c>
      <c r="B338" s="32">
        <v>4367</v>
      </c>
      <c r="C338" s="1" t="s">
        <v>40</v>
      </c>
      <c r="D338" s="1" t="s">
        <v>66</v>
      </c>
      <c r="E338" s="1" t="s">
        <v>101</v>
      </c>
      <c r="F338" s="1" t="s">
        <v>102</v>
      </c>
      <c r="G338" s="1" t="s">
        <v>103</v>
      </c>
      <c r="H338" s="1">
        <v>5</v>
      </c>
      <c r="I338" s="1" t="s">
        <v>904</v>
      </c>
      <c r="J338" s="4">
        <v>2622</v>
      </c>
      <c r="K338" s="4">
        <v>597</v>
      </c>
      <c r="L338" s="4">
        <v>307</v>
      </c>
      <c r="AA338" s="12" t="str">
        <f>_xlfn.XLOOKUP(HsgLista[[#This Row],[Lakó-népesség]],hsgméret[limit],hsgméret[név],,-1)</f>
        <v>apró</v>
      </c>
      <c r="AB338" s="12" t="str">
        <f>IFERROR(_xlfn.XLOOKUP(HsgLista[[#This Row],[Vármegye]],Régiók[Vármegye],Régiók[Régió]),"")</f>
        <v>Nyugat-Dunántúl</v>
      </c>
      <c r="AC338" s="12" t="str">
        <f>IFERROR(_xlfn.XLOOKUP(HsgLista[[#This Row],[Vármegye]],Régiók[Vármegye],Régiók[NUTS2]),"")</f>
        <v>HU22</v>
      </c>
      <c r="AD338" s="12" t="str" cm="1">
        <f t="array" ref="AD338">_xlfn.XLOOKUP(HsgLista[[#This Row],[Helység jogállása]],_xlfn.ANCHORARRAY($AG$12),$AH$12:$AH$18)</f>
        <v>1 község</v>
      </c>
      <c r="AE338" s="4">
        <f>HsgLista[[#This Row],[Lakó-népesség]]*HsgLista[[#This Row],[Lakó-népesség]]</f>
        <v>356409</v>
      </c>
      <c r="AF338" s="1"/>
      <c r="AG338" s="4"/>
      <c r="AJ338" s="8"/>
      <c r="AK338" s="4"/>
      <c r="AS338" s="8"/>
      <c r="AT338" s="4"/>
      <c r="BJ338" s="1"/>
    </row>
    <row r="339" spans="1:62" x14ac:dyDescent="0.3">
      <c r="A339" s="33" t="s">
        <v>905</v>
      </c>
      <c r="B339" s="31">
        <v>14137</v>
      </c>
      <c r="C339" s="1" t="s">
        <v>40</v>
      </c>
      <c r="D339" s="1" t="s">
        <v>224</v>
      </c>
      <c r="E339" s="1" t="s">
        <v>394</v>
      </c>
      <c r="F339" s="1" t="s">
        <v>395</v>
      </c>
      <c r="G339" s="1" t="s">
        <v>396</v>
      </c>
      <c r="H339" s="1">
        <v>5</v>
      </c>
      <c r="I339" s="1" t="s">
        <v>397</v>
      </c>
      <c r="J339" s="4">
        <v>2688</v>
      </c>
      <c r="K339" s="4">
        <v>466</v>
      </c>
      <c r="L339" s="4">
        <v>200</v>
      </c>
      <c r="T339" s="1">
        <v>1</v>
      </c>
      <c r="AA339" s="12" t="str">
        <f>_xlfn.XLOOKUP(HsgLista[[#This Row],[Lakó-népesség]],hsgméret[limit],hsgméret[név],,-1)</f>
        <v>mikro</v>
      </c>
      <c r="AB339" s="12" t="str">
        <f>IFERROR(_xlfn.XLOOKUP(HsgLista[[#This Row],[Vármegye]],Régiók[Vármegye],Régiók[Régió]),"")</f>
        <v>Észak-Alföld</v>
      </c>
      <c r="AC339" s="12" t="str">
        <f>IFERROR(_xlfn.XLOOKUP(HsgLista[[#This Row],[Vármegye]],Régiók[Vármegye],Régiók[NUTS2]),"")</f>
        <v>HU32</v>
      </c>
      <c r="AD339" s="12" t="str" cm="1">
        <f t="array" ref="AD339">_xlfn.XLOOKUP(HsgLista[[#This Row],[Helység jogállása]],_xlfn.ANCHORARRAY($AG$12),$AH$12:$AH$18)</f>
        <v>1 község</v>
      </c>
      <c r="AE339" s="4">
        <f>HsgLista[[#This Row],[Lakó-népesség]]*HsgLista[[#This Row],[Lakó-népesség]]</f>
        <v>217156</v>
      </c>
      <c r="AF339" s="1"/>
      <c r="AG339" s="4"/>
      <c r="AJ339" s="8"/>
      <c r="AK339" s="4"/>
      <c r="AS339" s="8"/>
      <c r="AT339" s="4"/>
      <c r="BJ339" s="1"/>
    </row>
    <row r="340" spans="1:62" x14ac:dyDescent="0.3">
      <c r="A340" s="33" t="s">
        <v>906</v>
      </c>
      <c r="B340" s="31">
        <v>19929</v>
      </c>
      <c r="C340" s="1" t="s">
        <v>40</v>
      </c>
      <c r="D340" s="1" t="s">
        <v>202</v>
      </c>
      <c r="E340" s="1" t="s">
        <v>268</v>
      </c>
      <c r="F340" s="1" t="s">
        <v>269</v>
      </c>
      <c r="G340" s="1" t="s">
        <v>270</v>
      </c>
      <c r="H340" s="1">
        <v>5</v>
      </c>
      <c r="I340" s="1" t="s">
        <v>907</v>
      </c>
      <c r="J340" s="4">
        <v>670</v>
      </c>
      <c r="K340" s="4">
        <v>244</v>
      </c>
      <c r="L340" s="4">
        <v>138</v>
      </c>
      <c r="T340" s="1">
        <v>1</v>
      </c>
      <c r="AA340" s="12" t="str">
        <f>_xlfn.XLOOKUP(HsgLista[[#This Row],[Lakó-népesség]],hsgméret[limit],hsgméret[név],,-1)</f>
        <v>mikro</v>
      </c>
      <c r="AB340" s="12" t="str">
        <f>IFERROR(_xlfn.XLOOKUP(HsgLista[[#This Row],[Vármegye]],Régiók[Vármegye],Régiók[Régió]),"")</f>
        <v>Nyugat-Dunántúl</v>
      </c>
      <c r="AC340" s="12" t="str">
        <f>IFERROR(_xlfn.XLOOKUP(HsgLista[[#This Row],[Vármegye]],Régiók[Vármegye],Régiók[NUTS2]),"")</f>
        <v>HU22</v>
      </c>
      <c r="AD340" s="12" t="str" cm="1">
        <f t="array" ref="AD340">_xlfn.XLOOKUP(HsgLista[[#This Row],[Helység jogállása]],_xlfn.ANCHORARRAY($AG$12),$AH$12:$AH$18)</f>
        <v>1 község</v>
      </c>
      <c r="AE340" s="4">
        <f>HsgLista[[#This Row],[Lakó-népesség]]*HsgLista[[#This Row],[Lakó-népesség]]</f>
        <v>59536</v>
      </c>
      <c r="AF340" s="1"/>
      <c r="AG340" s="4"/>
      <c r="AJ340" s="8"/>
      <c r="AK340" s="4"/>
      <c r="AS340" s="8"/>
      <c r="AT340" s="4"/>
      <c r="BJ340" s="1"/>
    </row>
    <row r="341" spans="1:62" x14ac:dyDescent="0.3">
      <c r="A341" s="33" t="s">
        <v>908</v>
      </c>
      <c r="B341" s="32">
        <v>7311</v>
      </c>
      <c r="C341" s="1" t="s">
        <v>40</v>
      </c>
      <c r="D341" s="1" t="s">
        <v>86</v>
      </c>
      <c r="E341" s="1" t="s">
        <v>909</v>
      </c>
      <c r="F341" s="1" t="s">
        <v>910</v>
      </c>
      <c r="G341" s="1" t="s">
        <v>911</v>
      </c>
      <c r="H341" s="1">
        <v>1</v>
      </c>
      <c r="I341" s="1" t="s">
        <v>32</v>
      </c>
      <c r="J341" s="4">
        <v>2993</v>
      </c>
      <c r="K341" s="4">
        <v>2138</v>
      </c>
      <c r="L341" s="4">
        <v>811</v>
      </c>
      <c r="AA341" s="12" t="str">
        <f>_xlfn.XLOOKUP(HsgLista[[#This Row],[Lakó-népesség]],hsgméret[limit],hsgméret[név],,-1)</f>
        <v>kicsi</v>
      </c>
      <c r="AB341" s="12" t="str">
        <f>IFERROR(_xlfn.XLOOKUP(HsgLista[[#This Row],[Vármegye]],Régiók[Vármegye],Régiók[Régió]),"")</f>
        <v>Közép-Dunántúl</v>
      </c>
      <c r="AC341" s="12" t="str">
        <f>IFERROR(_xlfn.XLOOKUP(HsgLista[[#This Row],[Vármegye]],Régiók[Vármegye],Régiók[NUTS2]),"")</f>
        <v>HU21</v>
      </c>
      <c r="AD341" s="12" t="str" cm="1">
        <f t="array" ref="AD341">_xlfn.XLOOKUP(HsgLista[[#This Row],[Helység jogállása]],_xlfn.ANCHORARRAY($AG$12),$AH$12:$AH$18)</f>
        <v>1 község</v>
      </c>
      <c r="AE341" s="4">
        <f>HsgLista[[#This Row],[Lakó-népesség]]*HsgLista[[#This Row],[Lakó-népesség]]</f>
        <v>4571044</v>
      </c>
      <c r="AF341" s="1"/>
      <c r="AG341" s="4"/>
      <c r="AJ341" s="8"/>
      <c r="AK341" s="4"/>
      <c r="AS341" s="8"/>
      <c r="AT341" s="4"/>
      <c r="BJ341" s="1"/>
    </row>
    <row r="342" spans="1:62" x14ac:dyDescent="0.3">
      <c r="A342" s="33" t="s">
        <v>912</v>
      </c>
      <c r="B342" s="32">
        <v>3841</v>
      </c>
      <c r="C342" s="1" t="s">
        <v>40</v>
      </c>
      <c r="D342" s="1" t="s">
        <v>272</v>
      </c>
      <c r="E342" s="1" t="s">
        <v>301</v>
      </c>
      <c r="F342" s="1" t="s">
        <v>302</v>
      </c>
      <c r="G342" s="1" t="s">
        <v>303</v>
      </c>
      <c r="H342" s="1">
        <v>5</v>
      </c>
      <c r="I342" s="1" t="s">
        <v>913</v>
      </c>
      <c r="J342" s="4">
        <v>675</v>
      </c>
      <c r="K342" s="4">
        <v>91</v>
      </c>
      <c r="L342" s="4">
        <v>66</v>
      </c>
      <c r="AA342" s="12" t="str">
        <f>_xlfn.XLOOKUP(HsgLista[[#This Row],[Lakó-népesség]],hsgméret[limit],hsgméret[név],,-1)</f>
        <v>mikro</v>
      </c>
      <c r="AB342" s="12" t="str">
        <f>IFERROR(_xlfn.XLOOKUP(HsgLista[[#This Row],[Vármegye]],Régiók[Vármegye],Régiók[Régió]),"")</f>
        <v>Észak-Magyarország</v>
      </c>
      <c r="AC342" s="12" t="str">
        <f>IFERROR(_xlfn.XLOOKUP(HsgLista[[#This Row],[Vármegye]],Régiók[Vármegye],Régiók[NUTS2]),"")</f>
        <v>HU31</v>
      </c>
      <c r="AD342" s="12" t="str" cm="1">
        <f t="array" ref="AD342">_xlfn.XLOOKUP(HsgLista[[#This Row],[Helység jogállása]],_xlfn.ANCHORARRAY($AG$12),$AH$12:$AH$18)</f>
        <v>1 község</v>
      </c>
      <c r="AE342" s="4">
        <f>HsgLista[[#This Row],[Lakó-népesség]]*HsgLista[[#This Row],[Lakó-népesség]]</f>
        <v>8281</v>
      </c>
      <c r="AF342" s="1"/>
      <c r="AG342" s="4"/>
      <c r="AJ342" s="8"/>
      <c r="AK342" s="4"/>
      <c r="AS342" s="8"/>
      <c r="AT342" s="4"/>
      <c r="BJ342" s="1"/>
    </row>
    <row r="343" spans="1:62" x14ac:dyDescent="0.3">
      <c r="A343" s="33" t="s">
        <v>914</v>
      </c>
      <c r="B343" s="32">
        <v>3452</v>
      </c>
      <c r="C343" s="1" t="s">
        <v>40</v>
      </c>
      <c r="D343" s="1" t="s">
        <v>47</v>
      </c>
      <c r="E343" s="1" t="s">
        <v>360</v>
      </c>
      <c r="F343" s="1" t="s">
        <v>361</v>
      </c>
      <c r="G343" s="1" t="s">
        <v>362</v>
      </c>
      <c r="H343" s="1">
        <v>1</v>
      </c>
      <c r="I343" s="1" t="s">
        <v>32</v>
      </c>
      <c r="J343" s="4">
        <v>2674</v>
      </c>
      <c r="K343" s="4">
        <v>2890</v>
      </c>
      <c r="L343" s="4">
        <v>1159</v>
      </c>
      <c r="T343" s="1">
        <v>1</v>
      </c>
      <c r="AA343" s="12" t="str">
        <f>_xlfn.XLOOKUP(HsgLista[[#This Row],[Lakó-népesség]],hsgméret[limit],hsgméret[név],,-1)</f>
        <v>kicsi</v>
      </c>
      <c r="AB343" s="12" t="str">
        <f>IFERROR(_xlfn.XLOOKUP(HsgLista[[#This Row],[Vármegye]],Régiók[Vármegye],Régiók[Régió]),"")</f>
        <v>Észak-Magyarország</v>
      </c>
      <c r="AC343" s="12" t="str">
        <f>IFERROR(_xlfn.XLOOKUP(HsgLista[[#This Row],[Vármegye]],Régiók[Vármegye],Régiók[NUTS2]),"")</f>
        <v>HU31</v>
      </c>
      <c r="AD343" s="12" t="str" cm="1">
        <f t="array" ref="AD343">_xlfn.XLOOKUP(HsgLista[[#This Row],[Helység jogállása]],_xlfn.ANCHORARRAY($AG$12),$AH$12:$AH$18)</f>
        <v>1 község</v>
      </c>
      <c r="AE343" s="4">
        <f>HsgLista[[#This Row],[Lakó-népesség]]*HsgLista[[#This Row],[Lakó-népesség]]</f>
        <v>8352100</v>
      </c>
      <c r="AF343" s="1"/>
      <c r="AG343" s="4"/>
      <c r="AJ343" s="8"/>
      <c r="AK343" s="4"/>
      <c r="AS343" s="8"/>
      <c r="AT343" s="4"/>
      <c r="BJ343" s="1"/>
    </row>
    <row r="344" spans="1:62" x14ac:dyDescent="0.3">
      <c r="A344" s="33" t="s">
        <v>915</v>
      </c>
      <c r="B344" s="31">
        <v>13116</v>
      </c>
      <c r="C344" s="1" t="s">
        <v>40</v>
      </c>
      <c r="D344" s="1" t="s">
        <v>41</v>
      </c>
      <c r="E344" s="1" t="s">
        <v>208</v>
      </c>
      <c r="F344" s="1" t="s">
        <v>209</v>
      </c>
      <c r="G344" s="1" t="s">
        <v>210</v>
      </c>
      <c r="H344" s="1">
        <v>5</v>
      </c>
      <c r="I344" s="1" t="s">
        <v>211</v>
      </c>
      <c r="J344" s="4">
        <v>1722</v>
      </c>
      <c r="K344" s="4">
        <v>385</v>
      </c>
      <c r="L344" s="4">
        <v>207</v>
      </c>
      <c r="R344" s="1">
        <v>1</v>
      </c>
      <c r="AA344" s="12" t="str">
        <f>_xlfn.XLOOKUP(HsgLista[[#This Row],[Lakó-népesség]],hsgméret[limit],hsgméret[név],,-1)</f>
        <v>mikro</v>
      </c>
      <c r="AB344" s="12" t="str">
        <f>IFERROR(_xlfn.XLOOKUP(HsgLista[[#This Row],[Vármegye]],Régiók[Vármegye],Régiók[Régió]),"")</f>
        <v>Dél-Dunántúl</v>
      </c>
      <c r="AC344" s="12" t="str">
        <f>IFERROR(_xlfn.XLOOKUP(HsgLista[[#This Row],[Vármegye]],Régiók[Vármegye],Régiók[NUTS2]),"")</f>
        <v>HU23</v>
      </c>
      <c r="AD344" s="12" t="str" cm="1">
        <f t="array" ref="AD344">_xlfn.XLOOKUP(HsgLista[[#This Row],[Helység jogállása]],_xlfn.ANCHORARRAY($AG$12),$AH$12:$AH$18)</f>
        <v>1 község</v>
      </c>
      <c r="AE344" s="4">
        <f>HsgLista[[#This Row],[Lakó-népesség]]*HsgLista[[#This Row],[Lakó-népesség]]</f>
        <v>148225</v>
      </c>
      <c r="AF344" s="1"/>
      <c r="AG344" s="4"/>
      <c r="AJ344" s="8"/>
      <c r="AK344" s="4"/>
      <c r="AS344" s="8"/>
      <c r="AT344" s="4"/>
      <c r="BJ344" s="1"/>
    </row>
    <row r="345" spans="1:62" x14ac:dyDescent="0.3">
      <c r="A345" s="33" t="s">
        <v>916</v>
      </c>
      <c r="B345" s="31">
        <v>18944</v>
      </c>
      <c r="C345" s="1" t="s">
        <v>40</v>
      </c>
      <c r="D345" s="1" t="s">
        <v>52</v>
      </c>
      <c r="E345" s="1" t="s">
        <v>53</v>
      </c>
      <c r="F345" s="1" t="s">
        <v>54</v>
      </c>
      <c r="G345" s="1" t="s">
        <v>55</v>
      </c>
      <c r="H345" s="1">
        <v>5</v>
      </c>
      <c r="I345" s="1" t="s">
        <v>56</v>
      </c>
      <c r="J345" s="4">
        <v>1098</v>
      </c>
      <c r="K345" s="4">
        <v>642</v>
      </c>
      <c r="L345" s="4">
        <v>203</v>
      </c>
      <c r="T345" s="1">
        <v>1</v>
      </c>
      <c r="AA345" s="12" t="str">
        <f>_xlfn.XLOOKUP(HsgLista[[#This Row],[Lakó-népesség]],hsgméret[limit],hsgméret[név],,-1)</f>
        <v>apró</v>
      </c>
      <c r="AB345" s="12" t="str">
        <f>IFERROR(_xlfn.XLOOKUP(HsgLista[[#This Row],[Vármegye]],Régiók[Vármegye],Régiók[Régió]),"")</f>
        <v>Észak-Magyarország</v>
      </c>
      <c r="AC345" s="12" t="str">
        <f>IFERROR(_xlfn.XLOOKUP(HsgLista[[#This Row],[Vármegye]],Régiók[Vármegye],Régiók[NUTS2]),"")</f>
        <v>HU31</v>
      </c>
      <c r="AD345" s="12" t="str" cm="1">
        <f t="array" ref="AD345">_xlfn.XLOOKUP(HsgLista[[#This Row],[Helység jogállása]],_xlfn.ANCHORARRAY($AG$12),$AH$12:$AH$18)</f>
        <v>1 község</v>
      </c>
      <c r="AE345" s="4">
        <f>HsgLista[[#This Row],[Lakó-népesség]]*HsgLista[[#This Row],[Lakó-népesség]]</f>
        <v>412164</v>
      </c>
      <c r="AF345" s="1"/>
      <c r="AG345" s="4"/>
      <c r="AJ345" s="8"/>
      <c r="AK345" s="4"/>
      <c r="AS345" s="8"/>
      <c r="AT345" s="4"/>
      <c r="BJ345" s="1"/>
    </row>
    <row r="346" spans="1:62" x14ac:dyDescent="0.3">
      <c r="A346" s="33" t="s">
        <v>917</v>
      </c>
      <c r="B346" s="31">
        <v>14474</v>
      </c>
      <c r="C346" s="1" t="s">
        <v>40</v>
      </c>
      <c r="D346" s="1" t="s">
        <v>52</v>
      </c>
      <c r="E346" s="1" t="s">
        <v>53</v>
      </c>
      <c r="F346" s="1" t="s">
        <v>54</v>
      </c>
      <c r="G346" s="1" t="s">
        <v>55</v>
      </c>
      <c r="H346" s="1">
        <v>5</v>
      </c>
      <c r="I346" s="1" t="s">
        <v>62</v>
      </c>
      <c r="J346" s="4">
        <v>2199</v>
      </c>
      <c r="K346" s="4">
        <v>1007</v>
      </c>
      <c r="L346" s="4">
        <v>426</v>
      </c>
      <c r="T346" s="1">
        <v>1</v>
      </c>
      <c r="AA346" s="12" t="str">
        <f>_xlfn.XLOOKUP(HsgLista[[#This Row],[Lakó-népesség]],hsgméret[limit],hsgméret[név],,-1)</f>
        <v>apró</v>
      </c>
      <c r="AB346" s="12" t="str">
        <f>IFERROR(_xlfn.XLOOKUP(HsgLista[[#This Row],[Vármegye]],Régiók[Vármegye],Régiók[Régió]),"")</f>
        <v>Észak-Magyarország</v>
      </c>
      <c r="AC346" s="12" t="str">
        <f>IFERROR(_xlfn.XLOOKUP(HsgLista[[#This Row],[Vármegye]],Régiók[Vármegye],Régiók[NUTS2]),"")</f>
        <v>HU31</v>
      </c>
      <c r="AD346" s="12" t="str" cm="1">
        <f t="array" ref="AD346">_xlfn.XLOOKUP(HsgLista[[#This Row],[Helység jogállása]],_xlfn.ANCHORARRAY($AG$12),$AH$12:$AH$18)</f>
        <v>1 község</v>
      </c>
      <c r="AE346" s="4">
        <f>HsgLista[[#This Row],[Lakó-népesség]]*HsgLista[[#This Row],[Lakó-népesség]]</f>
        <v>1014049</v>
      </c>
      <c r="AF346" s="1"/>
      <c r="AG346" s="4"/>
      <c r="AJ346" s="8"/>
      <c r="AK346" s="4"/>
      <c r="AS346" s="8"/>
      <c r="AT346" s="4"/>
      <c r="BJ346" s="1"/>
    </row>
    <row r="347" spans="1:62" x14ac:dyDescent="0.3">
      <c r="A347" s="33" t="s">
        <v>918</v>
      </c>
      <c r="B347" s="32">
        <v>8396</v>
      </c>
      <c r="C347" s="1" t="s">
        <v>40</v>
      </c>
      <c r="D347" s="1" t="s">
        <v>52</v>
      </c>
      <c r="E347" s="1" t="s">
        <v>71</v>
      </c>
      <c r="F347" s="1" t="s">
        <v>72</v>
      </c>
      <c r="G347" s="1" t="s">
        <v>73</v>
      </c>
      <c r="H347" s="1">
        <v>2</v>
      </c>
      <c r="I347" s="1" t="s">
        <v>38</v>
      </c>
      <c r="J347" s="4">
        <v>2834</v>
      </c>
      <c r="K347" s="4">
        <v>2407</v>
      </c>
      <c r="L347" s="4">
        <v>797</v>
      </c>
      <c r="T347" s="1">
        <v>1</v>
      </c>
      <c r="AA347" s="12" t="str">
        <f>_xlfn.XLOOKUP(HsgLista[[#This Row],[Lakó-népesség]],hsgméret[limit],hsgméret[név],,-1)</f>
        <v>kicsi</v>
      </c>
      <c r="AB347" s="12" t="str">
        <f>IFERROR(_xlfn.XLOOKUP(HsgLista[[#This Row],[Vármegye]],Régiók[Vármegye],Régiók[Régió]),"")</f>
        <v>Észak-Magyarország</v>
      </c>
      <c r="AC347" s="12" t="str">
        <f>IFERROR(_xlfn.XLOOKUP(HsgLista[[#This Row],[Vármegye]],Régiók[Vármegye],Régiók[NUTS2]),"")</f>
        <v>HU31</v>
      </c>
      <c r="AD347" s="12" t="str" cm="1">
        <f t="array" ref="AD347">_xlfn.XLOOKUP(HsgLista[[#This Row],[Helység jogállása]],_xlfn.ANCHORARRAY($AG$12),$AH$12:$AH$18)</f>
        <v>1 község</v>
      </c>
      <c r="AE347" s="4">
        <f>HsgLista[[#This Row],[Lakó-népesség]]*HsgLista[[#This Row],[Lakó-népesség]]</f>
        <v>5793649</v>
      </c>
      <c r="AF347" s="1"/>
      <c r="AG347" s="4"/>
      <c r="AJ347" s="8"/>
      <c r="AK347" s="4"/>
      <c r="AS347" s="8"/>
      <c r="AT347" s="4"/>
      <c r="BJ347" s="1"/>
    </row>
    <row r="348" spans="1:62" x14ac:dyDescent="0.3">
      <c r="A348" s="33" t="s">
        <v>919</v>
      </c>
      <c r="B348" s="31">
        <v>13994</v>
      </c>
      <c r="C348" s="1" t="s">
        <v>40</v>
      </c>
      <c r="D348" s="1" t="s">
        <v>112</v>
      </c>
      <c r="E348" s="1" t="s">
        <v>479</v>
      </c>
      <c r="F348" s="1" t="s">
        <v>480</v>
      </c>
      <c r="G348" s="1" t="s">
        <v>481</v>
      </c>
      <c r="H348" s="1">
        <v>5</v>
      </c>
      <c r="I348" s="1" t="s">
        <v>920</v>
      </c>
      <c r="J348" s="4">
        <v>3143</v>
      </c>
      <c r="K348" s="4">
        <v>378</v>
      </c>
      <c r="L348" s="4">
        <v>183</v>
      </c>
      <c r="T348" s="1">
        <v>1</v>
      </c>
      <c r="AA348" s="12" t="str">
        <f>_xlfn.XLOOKUP(HsgLista[[#This Row],[Lakó-népesség]],hsgméret[limit],hsgméret[név],,-1)</f>
        <v>mikro</v>
      </c>
      <c r="AB348" s="12" t="str">
        <f>IFERROR(_xlfn.XLOOKUP(HsgLista[[#This Row],[Vármegye]],Régiók[Vármegye],Régiók[Régió]),"")</f>
        <v>Dél-Dunántúl</v>
      </c>
      <c r="AC348" s="12" t="str">
        <f>IFERROR(_xlfn.XLOOKUP(HsgLista[[#This Row],[Vármegye]],Régiók[Vármegye],Régiók[NUTS2]),"")</f>
        <v>HU23</v>
      </c>
      <c r="AD348" s="12" t="str" cm="1">
        <f t="array" ref="AD348">_xlfn.XLOOKUP(HsgLista[[#This Row],[Helység jogállása]],_xlfn.ANCHORARRAY($AG$12),$AH$12:$AH$18)</f>
        <v>1 község</v>
      </c>
      <c r="AE348" s="4">
        <f>HsgLista[[#This Row],[Lakó-népesség]]*HsgLista[[#This Row],[Lakó-népesség]]</f>
        <v>142884</v>
      </c>
      <c r="AF348" s="1"/>
      <c r="AG348" s="4"/>
      <c r="AJ348" s="8"/>
      <c r="AK348" s="4"/>
      <c r="AS348" s="8"/>
      <c r="AT348" s="4"/>
      <c r="BJ348" s="1"/>
    </row>
    <row r="349" spans="1:62" x14ac:dyDescent="0.3">
      <c r="A349" s="33" t="s">
        <v>921</v>
      </c>
      <c r="B349" s="31">
        <v>18120</v>
      </c>
      <c r="C349" s="1" t="s">
        <v>40</v>
      </c>
      <c r="D349" s="1" t="s">
        <v>112</v>
      </c>
      <c r="E349" s="1" t="s">
        <v>431</v>
      </c>
      <c r="F349" s="1" t="s">
        <v>432</v>
      </c>
      <c r="G349" s="1" t="s">
        <v>433</v>
      </c>
      <c r="H349" s="1">
        <v>5</v>
      </c>
      <c r="I349" s="1" t="s">
        <v>434</v>
      </c>
      <c r="J349" s="4">
        <v>2507</v>
      </c>
      <c r="K349" s="4">
        <v>631</v>
      </c>
      <c r="L349" s="4">
        <v>376</v>
      </c>
      <c r="P349" s="1">
        <v>1</v>
      </c>
      <c r="T349" s="1">
        <v>1</v>
      </c>
      <c r="AA349" s="12" t="str">
        <f>_xlfn.XLOOKUP(HsgLista[[#This Row],[Lakó-népesség]],hsgméret[limit],hsgméret[név],,-1)</f>
        <v>apró</v>
      </c>
      <c r="AB349" s="12" t="str">
        <f>IFERROR(_xlfn.XLOOKUP(HsgLista[[#This Row],[Vármegye]],Régiók[Vármegye],Régiók[Régió]),"")</f>
        <v>Dél-Dunántúl</v>
      </c>
      <c r="AC349" s="12" t="str">
        <f>IFERROR(_xlfn.XLOOKUP(HsgLista[[#This Row],[Vármegye]],Régiók[Vármegye],Régiók[NUTS2]),"")</f>
        <v>HU23</v>
      </c>
      <c r="AD349" s="12" t="str" cm="1">
        <f t="array" ref="AD349">_xlfn.XLOOKUP(HsgLista[[#This Row],[Helység jogállása]],_xlfn.ANCHORARRAY($AG$12),$AH$12:$AH$18)</f>
        <v>1 község</v>
      </c>
      <c r="AE349" s="4">
        <f>HsgLista[[#This Row],[Lakó-népesség]]*HsgLista[[#This Row],[Lakó-népesség]]</f>
        <v>398161</v>
      </c>
      <c r="AF349" s="1"/>
      <c r="AG349" s="4"/>
      <c r="AJ349" s="8"/>
      <c r="AK349" s="4"/>
      <c r="AS349" s="8"/>
      <c r="AT349" s="4"/>
      <c r="BJ349" s="1"/>
    </row>
    <row r="350" spans="1:62" x14ac:dyDescent="0.3">
      <c r="A350" s="33" t="s">
        <v>427</v>
      </c>
      <c r="B350" s="31">
        <v>33154</v>
      </c>
      <c r="C350" s="1" t="s">
        <v>27</v>
      </c>
      <c r="D350" s="1" t="s">
        <v>41</v>
      </c>
      <c r="E350" s="1" t="s">
        <v>922</v>
      </c>
      <c r="F350" s="1" t="s">
        <v>426</v>
      </c>
      <c r="G350" s="1" t="s">
        <v>427</v>
      </c>
      <c r="H350" s="1">
        <v>2</v>
      </c>
      <c r="I350" s="1" t="s">
        <v>38</v>
      </c>
      <c r="J350" s="4">
        <v>2544</v>
      </c>
      <c r="K350" s="4">
        <v>3707</v>
      </c>
      <c r="L350" s="4">
        <v>1585</v>
      </c>
      <c r="R350" s="1">
        <v>1</v>
      </c>
      <c r="AA350" s="12" t="str">
        <f>_xlfn.XLOOKUP(HsgLista[[#This Row],[Lakó-népesség]],hsgméret[limit],hsgméret[név],,-1)</f>
        <v>kicsi</v>
      </c>
      <c r="AB350" s="12" t="str">
        <f>IFERROR(_xlfn.XLOOKUP(HsgLista[[#This Row],[Vármegye]],Régiók[Vármegye],Régiók[Régió]),"")</f>
        <v>Dél-Dunántúl</v>
      </c>
      <c r="AC350" s="12" t="str">
        <f>IFERROR(_xlfn.XLOOKUP(HsgLista[[#This Row],[Vármegye]],Régiók[Vármegye],Régiók[NUTS2]),"")</f>
        <v>HU23</v>
      </c>
      <c r="AD350" s="12" t="str" cm="1">
        <f t="array" ref="AD350">_xlfn.XLOOKUP(HsgLista[[#This Row],[Helység jogállása]],_xlfn.ANCHORARRAY($AG$12),$AH$12:$AH$18)</f>
        <v>2 város</v>
      </c>
      <c r="AE350" s="4">
        <f>HsgLista[[#This Row],[Lakó-népesség]]*HsgLista[[#This Row],[Lakó-népesség]]</f>
        <v>13741849</v>
      </c>
      <c r="AF350" s="1"/>
      <c r="AG350" s="4"/>
      <c r="AJ350" s="8"/>
      <c r="AK350" s="4"/>
      <c r="AS350" s="8"/>
      <c r="AT350" s="4"/>
      <c r="BJ350" s="1"/>
    </row>
    <row r="351" spans="1:62" x14ac:dyDescent="0.3">
      <c r="A351" s="33" t="s">
        <v>923</v>
      </c>
      <c r="B351" s="31">
        <v>10782</v>
      </c>
      <c r="C351" s="1" t="s">
        <v>40</v>
      </c>
      <c r="D351" s="1" t="s">
        <v>202</v>
      </c>
      <c r="E351" s="1" t="s">
        <v>203</v>
      </c>
      <c r="F351" s="1" t="s">
        <v>204</v>
      </c>
      <c r="G351" s="1" t="s">
        <v>205</v>
      </c>
      <c r="H351" s="1">
        <v>5</v>
      </c>
      <c r="I351" s="1" t="s">
        <v>924</v>
      </c>
      <c r="J351" s="4">
        <v>590</v>
      </c>
      <c r="K351" s="4">
        <v>399</v>
      </c>
      <c r="L351" s="4">
        <v>139</v>
      </c>
      <c r="AA351" s="12" t="str">
        <f>_xlfn.XLOOKUP(HsgLista[[#This Row],[Lakó-népesség]],hsgméret[limit],hsgméret[név],,-1)</f>
        <v>mikro</v>
      </c>
      <c r="AB351" s="12" t="str">
        <f>IFERROR(_xlfn.XLOOKUP(HsgLista[[#This Row],[Vármegye]],Régiók[Vármegye],Régiók[Régió]),"")</f>
        <v>Nyugat-Dunántúl</v>
      </c>
      <c r="AC351" s="12" t="str">
        <f>IFERROR(_xlfn.XLOOKUP(HsgLista[[#This Row],[Vármegye]],Régiók[Vármegye],Régiók[NUTS2]),"")</f>
        <v>HU22</v>
      </c>
      <c r="AD351" s="12" t="str" cm="1">
        <f t="array" ref="AD351">_xlfn.XLOOKUP(HsgLista[[#This Row],[Helység jogállása]],_xlfn.ANCHORARRAY($AG$12),$AH$12:$AH$18)</f>
        <v>1 község</v>
      </c>
      <c r="AE351" s="4">
        <f>HsgLista[[#This Row],[Lakó-népesség]]*HsgLista[[#This Row],[Lakó-népesség]]</f>
        <v>159201</v>
      </c>
      <c r="AF351" s="1"/>
      <c r="AG351" s="4"/>
      <c r="AJ351" s="8"/>
      <c r="AK351" s="4"/>
      <c r="AS351" s="8"/>
      <c r="AT351" s="4"/>
      <c r="BJ351" s="1"/>
    </row>
    <row r="352" spans="1:62" x14ac:dyDescent="0.3">
      <c r="A352" s="33" t="s">
        <v>352</v>
      </c>
      <c r="B352" s="32">
        <v>6497</v>
      </c>
      <c r="C352" s="1" t="s">
        <v>27</v>
      </c>
      <c r="D352" s="1" t="s">
        <v>251</v>
      </c>
      <c r="E352" s="1" t="s">
        <v>925</v>
      </c>
      <c r="F352" s="1" t="s">
        <v>351</v>
      </c>
      <c r="G352" s="1" t="s">
        <v>352</v>
      </c>
      <c r="H352" s="1">
        <v>2</v>
      </c>
      <c r="I352" s="1" t="s">
        <v>38</v>
      </c>
      <c r="J352" s="4">
        <v>7214</v>
      </c>
      <c r="K352" s="4">
        <v>12031</v>
      </c>
      <c r="L352" s="4">
        <v>5550</v>
      </c>
      <c r="R352" s="1">
        <v>1</v>
      </c>
      <c r="T352" s="1">
        <v>1</v>
      </c>
      <c r="AA352" s="12" t="str">
        <f>_xlfn.XLOOKUP(HsgLista[[#This Row],[Lakó-népesség]],hsgméret[limit],hsgméret[név],,-1)</f>
        <v>közép</v>
      </c>
      <c r="AB352" s="12" t="str">
        <f>IFERROR(_xlfn.XLOOKUP(HsgLista[[#This Row],[Vármegye]],Régiók[Vármegye],Régiók[Régió]),"")</f>
        <v>Dél-Dunántúl</v>
      </c>
      <c r="AC352" s="12" t="str">
        <f>IFERROR(_xlfn.XLOOKUP(HsgLista[[#This Row],[Vármegye]],Régiók[Vármegye],Régiók[NUTS2]),"")</f>
        <v>HU23</v>
      </c>
      <c r="AD352" s="12" t="str" cm="1">
        <f t="array" ref="AD352">_xlfn.XLOOKUP(HsgLista[[#This Row],[Helység jogállása]],_xlfn.ANCHORARRAY($AG$12),$AH$12:$AH$18)</f>
        <v>2 város</v>
      </c>
      <c r="AE352" s="4">
        <f>HsgLista[[#This Row],[Lakó-népesség]]*HsgLista[[#This Row],[Lakó-népesség]]</f>
        <v>144744961</v>
      </c>
      <c r="AF352" s="1"/>
      <c r="AG352" s="4"/>
      <c r="AJ352" s="8"/>
      <c r="AK352" s="4"/>
      <c r="AS352" s="8"/>
      <c r="AT352" s="4"/>
      <c r="BJ352" s="1"/>
    </row>
    <row r="353" spans="1:62" x14ac:dyDescent="0.3">
      <c r="A353" s="33" t="s">
        <v>926</v>
      </c>
      <c r="B353" s="31">
        <v>14818</v>
      </c>
      <c r="C353" s="1" t="s">
        <v>40</v>
      </c>
      <c r="D353" s="1" t="s">
        <v>251</v>
      </c>
      <c r="E353" s="1" t="s">
        <v>350</v>
      </c>
      <c r="F353" s="1" t="s">
        <v>351</v>
      </c>
      <c r="G353" s="1" t="s">
        <v>352</v>
      </c>
      <c r="H353" s="1">
        <v>5</v>
      </c>
      <c r="I353" s="1" t="s">
        <v>352</v>
      </c>
      <c r="J353" s="4">
        <v>1045</v>
      </c>
      <c r="K353" s="4">
        <v>376</v>
      </c>
      <c r="L353" s="4">
        <v>159</v>
      </c>
      <c r="R353" s="1">
        <v>1</v>
      </c>
      <c r="AA353" s="12" t="str">
        <f>_xlfn.XLOOKUP(HsgLista[[#This Row],[Lakó-népesség]],hsgméret[limit],hsgméret[név],,-1)</f>
        <v>mikro</v>
      </c>
      <c r="AB353" s="12" t="str">
        <f>IFERROR(_xlfn.XLOOKUP(HsgLista[[#This Row],[Vármegye]],Régiók[Vármegye],Régiók[Régió]),"")</f>
        <v>Dél-Dunántúl</v>
      </c>
      <c r="AC353" s="12" t="str">
        <f>IFERROR(_xlfn.XLOOKUP(HsgLista[[#This Row],[Vármegye]],Régiók[Vármegye],Régiók[NUTS2]),"")</f>
        <v>HU23</v>
      </c>
      <c r="AD353" s="12" t="str" cm="1">
        <f t="array" ref="AD353">_xlfn.XLOOKUP(HsgLista[[#This Row],[Helység jogállása]],_xlfn.ANCHORARRAY($AG$12),$AH$12:$AH$18)</f>
        <v>1 község</v>
      </c>
      <c r="AE353" s="4">
        <f>HsgLista[[#This Row],[Lakó-népesség]]*HsgLista[[#This Row],[Lakó-népesség]]</f>
        <v>141376</v>
      </c>
      <c r="AF353" s="1"/>
      <c r="AG353" s="4"/>
      <c r="AJ353" s="8"/>
      <c r="AK353" s="4"/>
      <c r="AS353" s="8"/>
      <c r="AT353" s="4"/>
      <c r="BJ353" s="1"/>
    </row>
    <row r="354" spans="1:62" x14ac:dyDescent="0.3">
      <c r="A354" s="33" t="s">
        <v>927</v>
      </c>
      <c r="B354" s="31">
        <v>22673</v>
      </c>
      <c r="C354" s="1" t="s">
        <v>40</v>
      </c>
      <c r="D354" s="1" t="s">
        <v>112</v>
      </c>
      <c r="E354" s="1" t="s">
        <v>324</v>
      </c>
      <c r="F354" s="1" t="s">
        <v>325</v>
      </c>
      <c r="G354" s="1" t="s">
        <v>326</v>
      </c>
      <c r="H354" s="1">
        <v>5</v>
      </c>
      <c r="I354" s="1" t="s">
        <v>928</v>
      </c>
      <c r="J354" s="4">
        <v>1462</v>
      </c>
      <c r="K354" s="4">
        <v>221</v>
      </c>
      <c r="L354" s="4">
        <v>144</v>
      </c>
      <c r="R354" s="1">
        <v>1</v>
      </c>
      <c r="AA354" s="12" t="str">
        <f>_xlfn.XLOOKUP(HsgLista[[#This Row],[Lakó-népesség]],hsgméret[limit],hsgméret[név],,-1)</f>
        <v>mikro</v>
      </c>
      <c r="AB354" s="12" t="str">
        <f>IFERROR(_xlfn.XLOOKUP(HsgLista[[#This Row],[Vármegye]],Régiók[Vármegye],Régiók[Régió]),"")</f>
        <v>Dél-Dunántúl</v>
      </c>
      <c r="AC354" s="12" t="str">
        <f>IFERROR(_xlfn.XLOOKUP(HsgLista[[#This Row],[Vármegye]],Régiók[Vármegye],Régiók[NUTS2]),"")</f>
        <v>HU23</v>
      </c>
      <c r="AD354" s="12" t="str" cm="1">
        <f t="array" ref="AD354">_xlfn.XLOOKUP(HsgLista[[#This Row],[Helység jogállása]],_xlfn.ANCHORARRAY($AG$12),$AH$12:$AH$18)</f>
        <v>1 község</v>
      </c>
      <c r="AE354" s="4">
        <f>HsgLista[[#This Row],[Lakó-népesség]]*HsgLista[[#This Row],[Lakó-népesség]]</f>
        <v>48841</v>
      </c>
      <c r="AF354" s="1"/>
      <c r="AG354" s="4"/>
      <c r="AJ354" s="8"/>
      <c r="AK354" s="4"/>
      <c r="AS354" s="8"/>
      <c r="AT354" s="4"/>
      <c r="BJ354" s="1"/>
    </row>
    <row r="355" spans="1:62" x14ac:dyDescent="0.3">
      <c r="A355" s="33" t="s">
        <v>929</v>
      </c>
      <c r="B355" s="32">
        <v>8192</v>
      </c>
      <c r="C355" s="1" t="s">
        <v>196</v>
      </c>
      <c r="D355" s="1" t="s">
        <v>197</v>
      </c>
      <c r="E355" s="1" t="s">
        <v>399</v>
      </c>
      <c r="F355" s="1" t="s">
        <v>400</v>
      </c>
      <c r="G355" s="1" t="s">
        <v>401</v>
      </c>
      <c r="H355" s="1">
        <v>1</v>
      </c>
      <c r="I355" s="1" t="s">
        <v>32</v>
      </c>
      <c r="J355" s="4">
        <v>3648</v>
      </c>
      <c r="K355" s="4">
        <v>3223</v>
      </c>
      <c r="L355" s="4">
        <v>1527</v>
      </c>
      <c r="AA355" s="12" t="str">
        <f>_xlfn.XLOOKUP(HsgLista[[#This Row],[Lakó-népesség]],hsgméret[limit],hsgméret[név],,-1)</f>
        <v>kicsi</v>
      </c>
      <c r="AB355" s="12" t="str">
        <f>IFERROR(_xlfn.XLOOKUP(HsgLista[[#This Row],[Vármegye]],Régiók[Vármegye],Régiók[Régió]),"")</f>
        <v>Dél-Alföld</v>
      </c>
      <c r="AC355" s="12" t="str">
        <f>IFERROR(_xlfn.XLOOKUP(HsgLista[[#This Row],[Vármegye]],Régiók[Vármegye],Régiók[NUTS2]),"")</f>
        <v>HU33</v>
      </c>
      <c r="AD355" s="12" t="str" cm="1">
        <f t="array" ref="AD355">_xlfn.XLOOKUP(HsgLista[[#This Row],[Helység jogállása]],_xlfn.ANCHORARRAY($AG$12),$AH$12:$AH$18)</f>
        <v>1 község</v>
      </c>
      <c r="AE355" s="4">
        <f>HsgLista[[#This Row],[Lakó-népesség]]*HsgLista[[#This Row],[Lakó-népesség]]</f>
        <v>10387729</v>
      </c>
      <c r="AF355" s="1"/>
      <c r="AG355" s="4"/>
      <c r="AJ355" s="8"/>
      <c r="AK355" s="4"/>
      <c r="AS355" s="8"/>
      <c r="AT355" s="4"/>
      <c r="BJ355" s="1"/>
    </row>
    <row r="356" spans="1:62" x14ac:dyDescent="0.3">
      <c r="A356" s="33" t="s">
        <v>930</v>
      </c>
      <c r="B356" s="32">
        <v>3090</v>
      </c>
      <c r="C356" s="1" t="s">
        <v>40</v>
      </c>
      <c r="D356" s="1" t="s">
        <v>95</v>
      </c>
      <c r="E356" s="1" t="s">
        <v>850</v>
      </c>
      <c r="F356" s="1" t="s">
        <v>851</v>
      </c>
      <c r="G356" s="1" t="s">
        <v>852</v>
      </c>
      <c r="H356" s="1">
        <v>5</v>
      </c>
      <c r="I356" s="1" t="s">
        <v>853</v>
      </c>
      <c r="J356" s="4">
        <v>621</v>
      </c>
      <c r="K356" s="4">
        <v>228</v>
      </c>
      <c r="L356" s="4">
        <v>137</v>
      </c>
      <c r="AA356" s="12" t="str">
        <f>_xlfn.XLOOKUP(HsgLista[[#This Row],[Lakó-népesség]],hsgméret[limit],hsgméret[név],,-1)</f>
        <v>mikro</v>
      </c>
      <c r="AB356" s="12" t="str">
        <f>IFERROR(_xlfn.XLOOKUP(HsgLista[[#This Row],[Vármegye]],Régiók[Vármegye],Régiók[Régió]),"")</f>
        <v>Nyugat-Dunántúl</v>
      </c>
      <c r="AC356" s="12" t="str">
        <f>IFERROR(_xlfn.XLOOKUP(HsgLista[[#This Row],[Vármegye]],Régiók[Vármegye],Régiók[NUTS2]),"")</f>
        <v>HU22</v>
      </c>
      <c r="AD356" s="12" t="str" cm="1">
        <f t="array" ref="AD356">_xlfn.XLOOKUP(HsgLista[[#This Row],[Helység jogállása]],_xlfn.ANCHORARRAY($AG$12),$AH$12:$AH$18)</f>
        <v>1 község</v>
      </c>
      <c r="AE356" s="4">
        <f>HsgLista[[#This Row],[Lakó-népesség]]*HsgLista[[#This Row],[Lakó-népesség]]</f>
        <v>51984</v>
      </c>
      <c r="AF356" s="1"/>
      <c r="AG356" s="4"/>
      <c r="AJ356" s="8"/>
      <c r="AK356" s="4"/>
      <c r="AS356" s="8"/>
      <c r="AT356" s="4"/>
      <c r="BJ356" s="1"/>
    </row>
    <row r="357" spans="1:62" x14ac:dyDescent="0.3">
      <c r="A357" s="33" t="s">
        <v>931</v>
      </c>
      <c r="B357" s="32">
        <v>6725</v>
      </c>
      <c r="C357" s="1" t="s">
        <v>40</v>
      </c>
      <c r="D357" s="1" t="s">
        <v>41</v>
      </c>
      <c r="E357" s="1" t="s">
        <v>425</v>
      </c>
      <c r="F357" s="1" t="s">
        <v>426</v>
      </c>
      <c r="G357" s="1" t="s">
        <v>427</v>
      </c>
      <c r="H357" s="1">
        <v>5</v>
      </c>
      <c r="I357" s="1" t="s">
        <v>427</v>
      </c>
      <c r="J357" s="4">
        <v>1559</v>
      </c>
      <c r="K357" s="4">
        <v>370</v>
      </c>
      <c r="L357" s="4">
        <v>155</v>
      </c>
      <c r="R357" s="1">
        <v>1</v>
      </c>
      <c r="AA357" s="12" t="str">
        <f>_xlfn.XLOOKUP(HsgLista[[#This Row],[Lakó-népesség]],hsgméret[limit],hsgméret[név],,-1)</f>
        <v>mikro</v>
      </c>
      <c r="AB357" s="12" t="str">
        <f>IFERROR(_xlfn.XLOOKUP(HsgLista[[#This Row],[Vármegye]],Régiók[Vármegye],Régiók[Régió]),"")</f>
        <v>Dél-Dunántúl</v>
      </c>
      <c r="AC357" s="12" t="str">
        <f>IFERROR(_xlfn.XLOOKUP(HsgLista[[#This Row],[Vármegye]],Régiók[Vármegye],Régiók[NUTS2]),"")</f>
        <v>HU23</v>
      </c>
      <c r="AD357" s="12" t="str" cm="1">
        <f t="array" ref="AD357">_xlfn.XLOOKUP(HsgLista[[#This Row],[Helység jogállása]],_xlfn.ANCHORARRAY($AG$12),$AH$12:$AH$18)</f>
        <v>1 község</v>
      </c>
      <c r="AE357" s="4">
        <f>HsgLista[[#This Row],[Lakó-népesség]]*HsgLista[[#This Row],[Lakó-népesség]]</f>
        <v>136900</v>
      </c>
      <c r="AF357" s="1"/>
      <c r="AG357" s="4"/>
      <c r="AJ357" s="8"/>
      <c r="AK357" s="4"/>
      <c r="AS357" s="8"/>
      <c r="AT357" s="4"/>
      <c r="BJ357" s="1"/>
    </row>
    <row r="358" spans="1:62" x14ac:dyDescent="0.3">
      <c r="A358" s="33" t="s">
        <v>932</v>
      </c>
      <c r="B358" s="31">
        <v>19327</v>
      </c>
      <c r="C358" s="1" t="s">
        <v>40</v>
      </c>
      <c r="D358" s="1" t="s">
        <v>140</v>
      </c>
      <c r="E358" s="1" t="s">
        <v>933</v>
      </c>
      <c r="F358" s="1" t="s">
        <v>934</v>
      </c>
      <c r="G358" s="1" t="s">
        <v>935</v>
      </c>
      <c r="H358" s="1">
        <v>2</v>
      </c>
      <c r="I358" s="1" t="s">
        <v>38</v>
      </c>
      <c r="J358" s="4">
        <v>8180</v>
      </c>
      <c r="K358" s="4">
        <v>1102</v>
      </c>
      <c r="L358" s="4">
        <v>758</v>
      </c>
      <c r="AA358" s="12" t="str">
        <f>_xlfn.XLOOKUP(HsgLista[[#This Row],[Lakó-népesség]],hsgméret[limit],hsgméret[név],,-1)</f>
        <v>apró</v>
      </c>
      <c r="AB358" s="12" t="str">
        <f>IFERROR(_xlfn.XLOOKUP(HsgLista[[#This Row],[Vármegye]],Régiók[Vármegye],Régiók[Régió]),"")</f>
        <v>Dél-Alföld</v>
      </c>
      <c r="AC358" s="12" t="str">
        <f>IFERROR(_xlfn.XLOOKUP(HsgLista[[#This Row],[Vármegye]],Régiók[Vármegye],Régiók[NUTS2]),"")</f>
        <v>HU33</v>
      </c>
      <c r="AD358" s="12" t="str" cm="1">
        <f t="array" ref="AD358">_xlfn.XLOOKUP(HsgLista[[#This Row],[Helység jogállása]],_xlfn.ANCHORARRAY($AG$12),$AH$12:$AH$18)</f>
        <v>1 község</v>
      </c>
      <c r="AE358" s="4">
        <f>HsgLista[[#This Row],[Lakó-népesség]]*HsgLista[[#This Row],[Lakó-népesség]]</f>
        <v>1214404</v>
      </c>
      <c r="AF358" s="1"/>
      <c r="AG358" s="4"/>
      <c r="AJ358" s="8"/>
      <c r="AK358" s="4"/>
      <c r="AS358" s="8"/>
      <c r="AT358" s="4"/>
      <c r="BJ358" s="1"/>
    </row>
    <row r="359" spans="1:62" x14ac:dyDescent="0.3">
      <c r="A359" s="33" t="s">
        <v>936</v>
      </c>
      <c r="B359" s="31">
        <v>10056</v>
      </c>
      <c r="C359" s="1" t="s">
        <v>40</v>
      </c>
      <c r="D359" s="1" t="s">
        <v>202</v>
      </c>
      <c r="E359" s="1" t="s">
        <v>621</v>
      </c>
      <c r="F359" s="1" t="s">
        <v>622</v>
      </c>
      <c r="G359" s="1" t="s">
        <v>623</v>
      </c>
      <c r="H359" s="1">
        <v>5</v>
      </c>
      <c r="I359" s="1" t="s">
        <v>696</v>
      </c>
      <c r="J359" s="4">
        <v>1183</v>
      </c>
      <c r="K359" s="4">
        <v>673</v>
      </c>
      <c r="L359" s="4">
        <v>289</v>
      </c>
      <c r="T359" s="1">
        <v>1</v>
      </c>
      <c r="AA359" s="12" t="str">
        <f>_xlfn.XLOOKUP(HsgLista[[#This Row],[Lakó-népesség]],hsgméret[limit],hsgméret[név],,-1)</f>
        <v>apró</v>
      </c>
      <c r="AB359" s="12" t="str">
        <f>IFERROR(_xlfn.XLOOKUP(HsgLista[[#This Row],[Vármegye]],Régiók[Vármegye],Régiók[Régió]),"")</f>
        <v>Nyugat-Dunántúl</v>
      </c>
      <c r="AC359" s="12" t="str">
        <f>IFERROR(_xlfn.XLOOKUP(HsgLista[[#This Row],[Vármegye]],Régiók[Vármegye],Régiók[NUTS2]),"")</f>
        <v>HU22</v>
      </c>
      <c r="AD359" s="12" t="str" cm="1">
        <f t="array" ref="AD359">_xlfn.XLOOKUP(HsgLista[[#This Row],[Helység jogállása]],_xlfn.ANCHORARRAY($AG$12),$AH$12:$AH$18)</f>
        <v>1 község</v>
      </c>
      <c r="AE359" s="4">
        <f>HsgLista[[#This Row],[Lakó-népesség]]*HsgLista[[#This Row],[Lakó-népesség]]</f>
        <v>452929</v>
      </c>
      <c r="AF359" s="1"/>
      <c r="AG359" s="4"/>
      <c r="AJ359" s="8"/>
      <c r="AK359" s="4"/>
      <c r="AS359" s="8"/>
      <c r="AT359" s="4"/>
      <c r="BJ359" s="1"/>
    </row>
    <row r="360" spans="1:62" x14ac:dyDescent="0.3">
      <c r="A360" s="33" t="s">
        <v>937</v>
      </c>
      <c r="B360" s="31">
        <v>30669</v>
      </c>
      <c r="C360" s="1" t="s">
        <v>40</v>
      </c>
      <c r="D360" s="1" t="s">
        <v>52</v>
      </c>
      <c r="E360" s="1" t="s">
        <v>375</v>
      </c>
      <c r="F360" s="1" t="s">
        <v>376</v>
      </c>
      <c r="G360" s="1" t="s">
        <v>377</v>
      </c>
      <c r="H360" s="1">
        <v>2</v>
      </c>
      <c r="I360" s="1" t="s">
        <v>38</v>
      </c>
      <c r="J360" s="4">
        <v>813</v>
      </c>
      <c r="K360" s="4">
        <v>782</v>
      </c>
      <c r="L360" s="4">
        <v>324</v>
      </c>
      <c r="T360" s="1">
        <v>1</v>
      </c>
      <c r="AA360" s="12" t="str">
        <f>_xlfn.XLOOKUP(HsgLista[[#This Row],[Lakó-népesség]],hsgméret[limit],hsgméret[név],,-1)</f>
        <v>apró</v>
      </c>
      <c r="AB360" s="12" t="str">
        <f>IFERROR(_xlfn.XLOOKUP(HsgLista[[#This Row],[Vármegye]],Régiók[Vármegye],Régiók[Régió]),"")</f>
        <v>Észak-Magyarország</v>
      </c>
      <c r="AC360" s="12" t="str">
        <f>IFERROR(_xlfn.XLOOKUP(HsgLista[[#This Row],[Vármegye]],Régiók[Vármegye],Régiók[NUTS2]),"")</f>
        <v>HU31</v>
      </c>
      <c r="AD360" s="12" t="str" cm="1">
        <f t="array" ref="AD360">_xlfn.XLOOKUP(HsgLista[[#This Row],[Helység jogállása]],_xlfn.ANCHORARRAY($AG$12),$AH$12:$AH$18)</f>
        <v>1 község</v>
      </c>
      <c r="AE360" s="4">
        <f>HsgLista[[#This Row],[Lakó-népesség]]*HsgLista[[#This Row],[Lakó-népesség]]</f>
        <v>611524</v>
      </c>
      <c r="AF360" s="1"/>
      <c r="AG360" s="4"/>
      <c r="AJ360" s="8"/>
      <c r="AK360" s="4"/>
      <c r="AS360" s="8"/>
      <c r="AT360" s="4"/>
      <c r="BJ360" s="1"/>
    </row>
    <row r="361" spans="1:62" x14ac:dyDescent="0.3">
      <c r="A361" s="33" t="s">
        <v>938</v>
      </c>
      <c r="B361" s="31">
        <v>16124</v>
      </c>
      <c r="C361" s="1" t="s">
        <v>40</v>
      </c>
      <c r="D361" s="1" t="s">
        <v>52</v>
      </c>
      <c r="E361" s="1" t="s">
        <v>895</v>
      </c>
      <c r="F361" s="1" t="s">
        <v>896</v>
      </c>
      <c r="G361" s="1" t="s">
        <v>897</v>
      </c>
      <c r="H361" s="1">
        <v>5</v>
      </c>
      <c r="I361" s="1" t="s">
        <v>939</v>
      </c>
      <c r="J361" s="4">
        <v>1506</v>
      </c>
      <c r="K361" s="4">
        <v>272</v>
      </c>
      <c r="L361" s="4">
        <v>164</v>
      </c>
      <c r="AA361" s="12" t="str">
        <f>_xlfn.XLOOKUP(HsgLista[[#This Row],[Lakó-népesség]],hsgméret[limit],hsgméret[név],,-1)</f>
        <v>mikro</v>
      </c>
      <c r="AB361" s="12" t="str">
        <f>IFERROR(_xlfn.XLOOKUP(HsgLista[[#This Row],[Vármegye]],Régiók[Vármegye],Régiók[Régió]),"")</f>
        <v>Észak-Magyarország</v>
      </c>
      <c r="AC361" s="12" t="str">
        <f>IFERROR(_xlfn.XLOOKUP(HsgLista[[#This Row],[Vármegye]],Régiók[Vármegye],Régiók[NUTS2]),"")</f>
        <v>HU31</v>
      </c>
      <c r="AD361" s="12" t="str" cm="1">
        <f t="array" ref="AD361">_xlfn.XLOOKUP(HsgLista[[#This Row],[Helység jogállása]],_xlfn.ANCHORARRAY($AG$12),$AH$12:$AH$18)</f>
        <v>1 község</v>
      </c>
      <c r="AE361" s="4">
        <f>HsgLista[[#This Row],[Lakó-népesség]]*HsgLista[[#This Row],[Lakó-népesség]]</f>
        <v>73984</v>
      </c>
      <c r="AF361" s="1"/>
      <c r="AG361" s="4"/>
      <c r="AJ361" s="8"/>
      <c r="AK361" s="4"/>
      <c r="AS361" s="8"/>
      <c r="AT361" s="4"/>
      <c r="BJ361" s="1"/>
    </row>
    <row r="362" spans="1:62" x14ac:dyDescent="0.3">
      <c r="A362" s="33" t="s">
        <v>940</v>
      </c>
      <c r="B362" s="32">
        <v>6707</v>
      </c>
      <c r="C362" s="1" t="s">
        <v>40</v>
      </c>
      <c r="D362" s="1" t="s">
        <v>52</v>
      </c>
      <c r="E362" s="1" t="s">
        <v>895</v>
      </c>
      <c r="F362" s="1" t="s">
        <v>896</v>
      </c>
      <c r="G362" s="1" t="s">
        <v>897</v>
      </c>
      <c r="H362" s="1">
        <v>5</v>
      </c>
      <c r="I362" s="1" t="s">
        <v>897</v>
      </c>
      <c r="J362" s="4">
        <v>1589</v>
      </c>
      <c r="K362" s="4">
        <v>648</v>
      </c>
      <c r="L362" s="4">
        <v>248</v>
      </c>
      <c r="AA362" s="12" t="str">
        <f>_xlfn.XLOOKUP(HsgLista[[#This Row],[Lakó-népesség]],hsgméret[limit],hsgméret[név],,-1)</f>
        <v>apró</v>
      </c>
      <c r="AB362" s="12" t="str">
        <f>IFERROR(_xlfn.XLOOKUP(HsgLista[[#This Row],[Vármegye]],Régiók[Vármegye],Régiók[Régió]),"")</f>
        <v>Észak-Magyarország</v>
      </c>
      <c r="AC362" s="12" t="str">
        <f>IFERROR(_xlfn.XLOOKUP(HsgLista[[#This Row],[Vármegye]],Régiók[Vármegye],Régiók[NUTS2]),"")</f>
        <v>HU31</v>
      </c>
      <c r="AD362" s="12" t="str" cm="1">
        <f t="array" ref="AD362">_xlfn.XLOOKUP(HsgLista[[#This Row],[Helység jogállása]],_xlfn.ANCHORARRAY($AG$12),$AH$12:$AH$18)</f>
        <v>1 község</v>
      </c>
      <c r="AE362" s="4">
        <f>HsgLista[[#This Row],[Lakó-népesség]]*HsgLista[[#This Row],[Lakó-népesség]]</f>
        <v>419904</v>
      </c>
      <c r="AF362" s="1"/>
      <c r="AG362" s="4"/>
      <c r="AJ362" s="8"/>
      <c r="AK362" s="4"/>
      <c r="AS362" s="8"/>
      <c r="AT362" s="4"/>
      <c r="BJ362" s="1"/>
    </row>
    <row r="363" spans="1:62" x14ac:dyDescent="0.3">
      <c r="A363" s="33" t="s">
        <v>941</v>
      </c>
      <c r="B363" s="32">
        <v>5315</v>
      </c>
      <c r="C363" s="1" t="s">
        <v>27</v>
      </c>
      <c r="D363" s="1" t="s">
        <v>52</v>
      </c>
      <c r="E363" s="1" t="s">
        <v>375</v>
      </c>
      <c r="F363" s="1" t="s">
        <v>376</v>
      </c>
      <c r="G363" s="1" t="s">
        <v>377</v>
      </c>
      <c r="H363" s="1">
        <v>1</v>
      </c>
      <c r="I363" s="1" t="s">
        <v>32</v>
      </c>
      <c r="J363" s="4">
        <v>2808</v>
      </c>
      <c r="K363" s="4">
        <v>2808</v>
      </c>
      <c r="L363" s="4">
        <v>1333</v>
      </c>
      <c r="T363" s="1">
        <v>1</v>
      </c>
      <c r="AA363" s="12" t="str">
        <f>_xlfn.XLOOKUP(HsgLista[[#This Row],[Lakó-népesség]],hsgméret[limit],hsgméret[név],,-1)</f>
        <v>kicsi</v>
      </c>
      <c r="AB363" s="12" t="str">
        <f>IFERROR(_xlfn.XLOOKUP(HsgLista[[#This Row],[Vármegye]],Régiók[Vármegye],Régiók[Régió]),"")</f>
        <v>Észak-Magyarország</v>
      </c>
      <c r="AC363" s="12" t="str">
        <f>IFERROR(_xlfn.XLOOKUP(HsgLista[[#This Row],[Vármegye]],Régiók[Vármegye],Régiók[NUTS2]),"")</f>
        <v>HU31</v>
      </c>
      <c r="AD363" s="12" t="str" cm="1">
        <f t="array" ref="AD363">_xlfn.XLOOKUP(HsgLista[[#This Row],[Helység jogállása]],_xlfn.ANCHORARRAY($AG$12),$AH$12:$AH$18)</f>
        <v>2 város</v>
      </c>
      <c r="AE363" s="4">
        <f>HsgLista[[#This Row],[Lakó-népesség]]*HsgLista[[#This Row],[Lakó-népesség]]</f>
        <v>7884864</v>
      </c>
      <c r="AF363" s="1"/>
      <c r="AG363" s="4"/>
      <c r="AJ363" s="8"/>
      <c r="AK363" s="4"/>
      <c r="AS363" s="8"/>
      <c r="AT363" s="4"/>
      <c r="BJ363" s="1"/>
    </row>
    <row r="364" spans="1:62" x14ac:dyDescent="0.3">
      <c r="A364" s="33" t="s">
        <v>942</v>
      </c>
      <c r="B364" s="31">
        <v>30207</v>
      </c>
      <c r="C364" s="1" t="s">
        <v>40</v>
      </c>
      <c r="D364" s="1" t="s">
        <v>52</v>
      </c>
      <c r="E364" s="1" t="s">
        <v>375</v>
      </c>
      <c r="F364" s="1" t="s">
        <v>376</v>
      </c>
      <c r="G364" s="1" t="s">
        <v>377</v>
      </c>
      <c r="H364" s="1">
        <v>5</v>
      </c>
      <c r="I364" s="1" t="s">
        <v>943</v>
      </c>
      <c r="J364" s="4">
        <v>2152</v>
      </c>
      <c r="K364" s="4">
        <v>1029</v>
      </c>
      <c r="L364" s="4">
        <v>467</v>
      </c>
      <c r="AA364" s="12" t="str">
        <f>_xlfn.XLOOKUP(HsgLista[[#This Row],[Lakó-népesség]],hsgméret[limit],hsgméret[név],,-1)</f>
        <v>apró</v>
      </c>
      <c r="AB364" s="12" t="str">
        <f>IFERROR(_xlfn.XLOOKUP(HsgLista[[#This Row],[Vármegye]],Régiók[Vármegye],Régiók[Régió]),"")</f>
        <v>Észak-Magyarország</v>
      </c>
      <c r="AC364" s="12" t="str">
        <f>IFERROR(_xlfn.XLOOKUP(HsgLista[[#This Row],[Vármegye]],Régiók[Vármegye],Régiók[NUTS2]),"")</f>
        <v>HU31</v>
      </c>
      <c r="AD364" s="12" t="str" cm="1">
        <f t="array" ref="AD364">_xlfn.XLOOKUP(HsgLista[[#This Row],[Helység jogállása]],_xlfn.ANCHORARRAY($AG$12),$AH$12:$AH$18)</f>
        <v>1 község</v>
      </c>
      <c r="AE364" s="4">
        <f>HsgLista[[#This Row],[Lakó-népesség]]*HsgLista[[#This Row],[Lakó-népesség]]</f>
        <v>1058841</v>
      </c>
      <c r="AF364" s="1"/>
      <c r="AG364" s="4"/>
      <c r="AJ364" s="8"/>
      <c r="AK364" s="4"/>
      <c r="AS364" s="8"/>
      <c r="AT364" s="4"/>
      <c r="BJ364" s="1"/>
    </row>
    <row r="365" spans="1:62" x14ac:dyDescent="0.3">
      <c r="A365" s="33" t="s">
        <v>944</v>
      </c>
      <c r="B365" s="31">
        <v>16799</v>
      </c>
      <c r="C365" s="1" t="s">
        <v>40</v>
      </c>
      <c r="D365" s="1" t="s">
        <v>52</v>
      </c>
      <c r="E365" s="1" t="s">
        <v>71</v>
      </c>
      <c r="F365" s="1" t="s">
        <v>72</v>
      </c>
      <c r="G365" s="1" t="s">
        <v>73</v>
      </c>
      <c r="H365" s="1">
        <v>2</v>
      </c>
      <c r="I365" s="1" t="s">
        <v>38</v>
      </c>
      <c r="J365" s="4">
        <v>1101</v>
      </c>
      <c r="K365" s="4">
        <v>1204</v>
      </c>
      <c r="L365" s="4">
        <v>379</v>
      </c>
      <c r="T365" s="1">
        <v>1</v>
      </c>
      <c r="AA365" s="12" t="str">
        <f>_xlfn.XLOOKUP(HsgLista[[#This Row],[Lakó-népesség]],hsgméret[limit],hsgméret[név],,-1)</f>
        <v>apró</v>
      </c>
      <c r="AB365" s="12" t="str">
        <f>IFERROR(_xlfn.XLOOKUP(HsgLista[[#This Row],[Vármegye]],Régiók[Vármegye],Régiók[Régió]),"")</f>
        <v>Észak-Magyarország</v>
      </c>
      <c r="AC365" s="12" t="str">
        <f>IFERROR(_xlfn.XLOOKUP(HsgLista[[#This Row],[Vármegye]],Régiók[Vármegye],Régiók[NUTS2]),"")</f>
        <v>HU31</v>
      </c>
      <c r="AD365" s="12" t="str" cm="1">
        <f t="array" ref="AD365">_xlfn.XLOOKUP(HsgLista[[#This Row],[Helység jogállása]],_xlfn.ANCHORARRAY($AG$12),$AH$12:$AH$18)</f>
        <v>1 község</v>
      </c>
      <c r="AE365" s="4">
        <f>HsgLista[[#This Row],[Lakó-népesség]]*HsgLista[[#This Row],[Lakó-népesség]]</f>
        <v>1449616</v>
      </c>
      <c r="AF365" s="1"/>
      <c r="AG365" s="4"/>
      <c r="AJ365" s="8"/>
      <c r="AK365" s="4"/>
      <c r="AS365" s="8"/>
      <c r="AT365" s="4"/>
      <c r="BJ365" s="1"/>
    </row>
    <row r="366" spans="1:62" x14ac:dyDescent="0.3">
      <c r="A366" s="33" t="s">
        <v>619</v>
      </c>
      <c r="B366" s="32">
        <v>9894</v>
      </c>
      <c r="C366" s="1" t="s">
        <v>40</v>
      </c>
      <c r="D366" s="1" t="s">
        <v>272</v>
      </c>
      <c r="E366" s="1" t="s">
        <v>273</v>
      </c>
      <c r="F366" s="1" t="s">
        <v>274</v>
      </c>
      <c r="G366" s="1" t="s">
        <v>275</v>
      </c>
      <c r="H366" s="1">
        <v>2</v>
      </c>
      <c r="I366" s="1" t="s">
        <v>38</v>
      </c>
      <c r="J366" s="4">
        <v>2026</v>
      </c>
      <c r="K366" s="4">
        <v>857</v>
      </c>
      <c r="L366" s="4">
        <v>381</v>
      </c>
      <c r="T366" s="1">
        <v>1</v>
      </c>
      <c r="AA366" s="12" t="str">
        <f>_xlfn.XLOOKUP(HsgLista[[#This Row],[Lakó-népesség]],hsgméret[limit],hsgméret[név],,-1)</f>
        <v>apró</v>
      </c>
      <c r="AB366" s="12" t="str">
        <f>IFERROR(_xlfn.XLOOKUP(HsgLista[[#This Row],[Vármegye]],Régiók[Vármegye],Régiók[Régió]),"")</f>
        <v>Észak-Magyarország</v>
      </c>
      <c r="AC366" s="12" t="str">
        <f>IFERROR(_xlfn.XLOOKUP(HsgLista[[#This Row],[Vármegye]],Régiók[Vármegye],Régiók[NUTS2]),"")</f>
        <v>HU31</v>
      </c>
      <c r="AD366" s="12" t="str" cm="1">
        <f t="array" ref="AD366">_xlfn.XLOOKUP(HsgLista[[#This Row],[Helység jogállása]],_xlfn.ANCHORARRAY($AG$12),$AH$12:$AH$18)</f>
        <v>1 község</v>
      </c>
      <c r="AE366" s="4">
        <f>HsgLista[[#This Row],[Lakó-népesség]]*HsgLista[[#This Row],[Lakó-népesség]]</f>
        <v>734449</v>
      </c>
      <c r="AF366" s="1"/>
      <c r="AG366" s="4"/>
      <c r="AJ366" s="8"/>
      <c r="AK366" s="4"/>
      <c r="AS366" s="8"/>
      <c r="AT366" s="4"/>
      <c r="BJ366" s="1"/>
    </row>
    <row r="367" spans="1:62" x14ac:dyDescent="0.3">
      <c r="A367" s="33" t="s">
        <v>945</v>
      </c>
      <c r="B367" s="32">
        <v>4765</v>
      </c>
      <c r="C367" s="1" t="s">
        <v>40</v>
      </c>
      <c r="D367" s="1" t="s">
        <v>80</v>
      </c>
      <c r="E367" s="1" t="s">
        <v>125</v>
      </c>
      <c r="F367" s="1" t="s">
        <v>126</v>
      </c>
      <c r="G367" s="1" t="s">
        <v>127</v>
      </c>
      <c r="H367" s="1">
        <v>5</v>
      </c>
      <c r="I367" s="1" t="s">
        <v>128</v>
      </c>
      <c r="J367" s="4">
        <v>1180</v>
      </c>
      <c r="K367" s="4">
        <v>368</v>
      </c>
      <c r="L367" s="4">
        <v>161</v>
      </c>
      <c r="T367" s="1">
        <v>1</v>
      </c>
      <c r="AA367" s="12" t="str">
        <f>_xlfn.XLOOKUP(HsgLista[[#This Row],[Lakó-népesség]],hsgméret[limit],hsgméret[név],,-1)</f>
        <v>mikro</v>
      </c>
      <c r="AB367" s="12" t="str">
        <f>IFERROR(_xlfn.XLOOKUP(HsgLista[[#This Row],[Vármegye]],Régiók[Vármegye],Régiók[Régió]),"")</f>
        <v>Közép-Dunántúl</v>
      </c>
      <c r="AC367" s="12" t="str">
        <f>IFERROR(_xlfn.XLOOKUP(HsgLista[[#This Row],[Vármegye]],Régiók[Vármegye],Régiók[NUTS2]),"")</f>
        <v>HU21</v>
      </c>
      <c r="AD367" s="12" t="str" cm="1">
        <f t="array" ref="AD367">_xlfn.XLOOKUP(HsgLista[[#This Row],[Helység jogállása]],_xlfn.ANCHORARRAY($AG$12),$AH$12:$AH$18)</f>
        <v>1 község</v>
      </c>
      <c r="AE367" s="4">
        <f>HsgLista[[#This Row],[Lakó-népesség]]*HsgLista[[#This Row],[Lakó-népesség]]</f>
        <v>135424</v>
      </c>
      <c r="AF367" s="1"/>
      <c r="AG367" s="4"/>
      <c r="AJ367" s="8"/>
      <c r="AK367" s="4"/>
      <c r="AS367" s="8"/>
      <c r="AT367" s="4"/>
      <c r="BJ367" s="1"/>
    </row>
    <row r="368" spans="1:62" x14ac:dyDescent="0.3">
      <c r="A368" s="33" t="s">
        <v>946</v>
      </c>
      <c r="B368" s="31">
        <v>30252</v>
      </c>
      <c r="C368" s="1" t="s">
        <v>40</v>
      </c>
      <c r="D368" s="1" t="s">
        <v>80</v>
      </c>
      <c r="E368" s="1" t="s">
        <v>491</v>
      </c>
      <c r="F368" s="1" t="s">
        <v>492</v>
      </c>
      <c r="G368" s="1" t="s">
        <v>493</v>
      </c>
      <c r="H368" s="1">
        <v>5</v>
      </c>
      <c r="I368" s="1" t="s">
        <v>493</v>
      </c>
      <c r="J368" s="4">
        <v>1300</v>
      </c>
      <c r="K368" s="4">
        <v>740</v>
      </c>
      <c r="L368" s="4">
        <v>334</v>
      </c>
      <c r="AA368" s="12" t="str">
        <f>_xlfn.XLOOKUP(HsgLista[[#This Row],[Lakó-népesség]],hsgméret[limit],hsgméret[név],,-1)</f>
        <v>apró</v>
      </c>
      <c r="AB368" s="12" t="str">
        <f>IFERROR(_xlfn.XLOOKUP(HsgLista[[#This Row],[Vármegye]],Régiók[Vármegye],Régiók[Régió]),"")</f>
        <v>Közép-Dunántúl</v>
      </c>
      <c r="AC368" s="12" t="str">
        <f>IFERROR(_xlfn.XLOOKUP(HsgLista[[#This Row],[Vármegye]],Régiók[Vármegye],Régiók[NUTS2]),"")</f>
        <v>HU21</v>
      </c>
      <c r="AD368" s="12" t="str" cm="1">
        <f t="array" ref="AD368">_xlfn.XLOOKUP(HsgLista[[#This Row],[Helység jogállása]],_xlfn.ANCHORARRAY($AG$12),$AH$12:$AH$18)</f>
        <v>1 község</v>
      </c>
      <c r="AE368" s="4">
        <f>HsgLista[[#This Row],[Lakó-népesség]]*HsgLista[[#This Row],[Lakó-népesség]]</f>
        <v>547600</v>
      </c>
      <c r="AF368" s="1"/>
      <c r="AG368" s="4"/>
      <c r="AJ368" s="8"/>
      <c r="AK368" s="4"/>
      <c r="AS368" s="8"/>
      <c r="AT368" s="4"/>
      <c r="BJ368" s="1"/>
    </row>
    <row r="369" spans="1:62" x14ac:dyDescent="0.3">
      <c r="A369" s="33" t="s">
        <v>947</v>
      </c>
      <c r="B369" s="31">
        <v>14368</v>
      </c>
      <c r="C369" s="1" t="s">
        <v>40</v>
      </c>
      <c r="D369" s="1" t="s">
        <v>41</v>
      </c>
      <c r="E369" s="1" t="s">
        <v>42</v>
      </c>
      <c r="F369" s="1" t="s">
        <v>43</v>
      </c>
      <c r="G369" s="1" t="s">
        <v>44</v>
      </c>
      <c r="H369" s="1">
        <v>5</v>
      </c>
      <c r="I369" s="1" t="s">
        <v>948</v>
      </c>
      <c r="J369" s="4">
        <v>595</v>
      </c>
      <c r="K369" s="4">
        <v>121</v>
      </c>
      <c r="L369" s="4">
        <v>50</v>
      </c>
      <c r="T369" s="1">
        <v>1</v>
      </c>
      <c r="AA369" s="12" t="str">
        <f>_xlfn.XLOOKUP(HsgLista[[#This Row],[Lakó-népesség]],hsgméret[limit],hsgméret[név],,-1)</f>
        <v>mikro</v>
      </c>
      <c r="AB369" s="12" t="str">
        <f>IFERROR(_xlfn.XLOOKUP(HsgLista[[#This Row],[Vármegye]],Régiók[Vármegye],Régiók[Régió]),"")</f>
        <v>Dél-Dunántúl</v>
      </c>
      <c r="AC369" s="12" t="str">
        <f>IFERROR(_xlfn.XLOOKUP(HsgLista[[#This Row],[Vármegye]],Régiók[Vármegye],Régiók[NUTS2]),"")</f>
        <v>HU23</v>
      </c>
      <c r="AD369" s="12" t="str" cm="1">
        <f t="array" ref="AD369">_xlfn.XLOOKUP(HsgLista[[#This Row],[Helység jogállása]],_xlfn.ANCHORARRAY($AG$12),$AH$12:$AH$18)</f>
        <v>1 község</v>
      </c>
      <c r="AE369" s="4">
        <f>HsgLista[[#This Row],[Lakó-népesség]]*HsgLista[[#This Row],[Lakó-népesség]]</f>
        <v>14641</v>
      </c>
      <c r="AF369" s="1"/>
      <c r="AG369" s="4"/>
      <c r="AJ369" s="8"/>
      <c r="AK369" s="4"/>
      <c r="AS369" s="8"/>
      <c r="AT369" s="4"/>
      <c r="BJ369" s="1"/>
    </row>
    <row r="370" spans="1:62" x14ac:dyDescent="0.3">
      <c r="A370" s="33" t="s">
        <v>949</v>
      </c>
      <c r="B370" s="31">
        <v>22239</v>
      </c>
      <c r="C370" s="1" t="s">
        <v>40</v>
      </c>
      <c r="D370" s="1" t="s">
        <v>159</v>
      </c>
      <c r="E370" s="1" t="s">
        <v>950</v>
      </c>
      <c r="F370" s="1" t="s">
        <v>951</v>
      </c>
      <c r="G370" s="1" t="s">
        <v>952</v>
      </c>
      <c r="H370" s="1">
        <v>5</v>
      </c>
      <c r="I370" s="1" t="s">
        <v>953</v>
      </c>
      <c r="J370" s="4">
        <v>1650</v>
      </c>
      <c r="K370" s="4">
        <v>606</v>
      </c>
      <c r="L370" s="4">
        <v>231</v>
      </c>
      <c r="T370" s="1">
        <v>1</v>
      </c>
      <c r="AA370" s="12" t="str">
        <f>_xlfn.XLOOKUP(HsgLista[[#This Row],[Lakó-népesség]],hsgméret[limit],hsgméret[név],,-1)</f>
        <v>apró</v>
      </c>
      <c r="AB370" s="12" t="str">
        <f>IFERROR(_xlfn.XLOOKUP(HsgLista[[#This Row],[Vármegye]],Régiók[Vármegye],Régiók[Régió]),"")</f>
        <v>Észak-Alföld</v>
      </c>
      <c r="AC370" s="12" t="str">
        <f>IFERROR(_xlfn.XLOOKUP(HsgLista[[#This Row],[Vármegye]],Régiók[Vármegye],Régiók[NUTS2]),"")</f>
        <v>HU32</v>
      </c>
      <c r="AD370" s="12" t="str" cm="1">
        <f t="array" ref="AD370">_xlfn.XLOOKUP(HsgLista[[#This Row],[Helység jogállása]],_xlfn.ANCHORARRAY($AG$12),$AH$12:$AH$18)</f>
        <v>1 község</v>
      </c>
      <c r="AE370" s="4">
        <f>HsgLista[[#This Row],[Lakó-népesség]]*HsgLista[[#This Row],[Lakó-népesség]]</f>
        <v>367236</v>
      </c>
      <c r="AF370" s="1"/>
      <c r="AG370" s="4"/>
      <c r="AJ370" s="8"/>
      <c r="AK370" s="4"/>
      <c r="AS370" s="8"/>
      <c r="AT370" s="4"/>
      <c r="BJ370" s="1"/>
    </row>
    <row r="371" spans="1:62" x14ac:dyDescent="0.3">
      <c r="A371" s="33" t="s">
        <v>954</v>
      </c>
      <c r="B371" s="31">
        <v>13365</v>
      </c>
      <c r="C371" s="1" t="s">
        <v>40</v>
      </c>
      <c r="D371" s="1" t="s">
        <v>41</v>
      </c>
      <c r="E371" s="1" t="s">
        <v>208</v>
      </c>
      <c r="F371" s="1" t="s">
        <v>209</v>
      </c>
      <c r="G371" s="1" t="s">
        <v>210</v>
      </c>
      <c r="H371" s="1">
        <v>5</v>
      </c>
      <c r="I371" s="1" t="s">
        <v>661</v>
      </c>
      <c r="J371" s="4">
        <v>1743</v>
      </c>
      <c r="K371" s="4">
        <v>319</v>
      </c>
      <c r="L371" s="4">
        <v>131</v>
      </c>
      <c r="T371" s="1">
        <v>1</v>
      </c>
      <c r="AA371" s="12" t="str">
        <f>_xlfn.XLOOKUP(HsgLista[[#This Row],[Lakó-népesség]],hsgméret[limit],hsgméret[név],,-1)</f>
        <v>mikro</v>
      </c>
      <c r="AB371" s="12" t="str">
        <f>IFERROR(_xlfn.XLOOKUP(HsgLista[[#This Row],[Vármegye]],Régiók[Vármegye],Régiók[Régió]),"")</f>
        <v>Dél-Dunántúl</v>
      </c>
      <c r="AC371" s="12" t="str">
        <f>IFERROR(_xlfn.XLOOKUP(HsgLista[[#This Row],[Vármegye]],Régiók[Vármegye],Régiók[NUTS2]),"")</f>
        <v>HU23</v>
      </c>
      <c r="AD371" s="12" t="str" cm="1">
        <f t="array" ref="AD371">_xlfn.XLOOKUP(HsgLista[[#This Row],[Helység jogállása]],_xlfn.ANCHORARRAY($AG$12),$AH$12:$AH$18)</f>
        <v>1 község</v>
      </c>
      <c r="AE371" s="4">
        <f>HsgLista[[#This Row],[Lakó-népesség]]*HsgLista[[#This Row],[Lakó-népesség]]</f>
        <v>101761</v>
      </c>
      <c r="AF371" s="1"/>
      <c r="AG371" s="4"/>
      <c r="AJ371" s="8"/>
      <c r="AK371" s="4"/>
      <c r="AS371" s="8"/>
      <c r="AT371" s="4"/>
      <c r="BJ371" s="1"/>
    </row>
    <row r="372" spans="1:62" x14ac:dyDescent="0.3">
      <c r="A372" s="33" t="s">
        <v>955</v>
      </c>
      <c r="B372" s="32">
        <v>6390</v>
      </c>
      <c r="C372" s="1" t="s">
        <v>40</v>
      </c>
      <c r="D372" s="1" t="s">
        <v>95</v>
      </c>
      <c r="E372" s="1" t="s">
        <v>96</v>
      </c>
      <c r="F372" s="1" t="s">
        <v>97</v>
      </c>
      <c r="G372" s="1" t="s">
        <v>98</v>
      </c>
      <c r="H372" s="1">
        <v>5</v>
      </c>
      <c r="I372" s="1" t="s">
        <v>956</v>
      </c>
      <c r="J372" s="4">
        <v>443</v>
      </c>
      <c r="K372" s="4">
        <v>301</v>
      </c>
      <c r="L372" s="4">
        <v>119</v>
      </c>
      <c r="AA372" s="12" t="str">
        <f>_xlfn.XLOOKUP(HsgLista[[#This Row],[Lakó-népesség]],hsgméret[limit],hsgméret[név],,-1)</f>
        <v>mikro</v>
      </c>
      <c r="AB372" s="12" t="str">
        <f>IFERROR(_xlfn.XLOOKUP(HsgLista[[#This Row],[Vármegye]],Régiók[Vármegye],Régiók[Régió]),"")</f>
        <v>Nyugat-Dunántúl</v>
      </c>
      <c r="AC372" s="12" t="str">
        <f>IFERROR(_xlfn.XLOOKUP(HsgLista[[#This Row],[Vármegye]],Régiók[Vármegye],Régiók[NUTS2]),"")</f>
        <v>HU22</v>
      </c>
      <c r="AD372" s="12" t="str" cm="1">
        <f t="array" ref="AD372">_xlfn.XLOOKUP(HsgLista[[#This Row],[Helység jogállása]],_xlfn.ANCHORARRAY($AG$12),$AH$12:$AH$18)</f>
        <v>1 község</v>
      </c>
      <c r="AE372" s="4">
        <f>HsgLista[[#This Row],[Lakó-népesség]]*HsgLista[[#This Row],[Lakó-népesség]]</f>
        <v>90601</v>
      </c>
      <c r="AF372" s="1"/>
      <c r="AG372" s="4"/>
      <c r="AJ372" s="8"/>
      <c r="AK372" s="4"/>
      <c r="AS372" s="8"/>
      <c r="AT372" s="4"/>
      <c r="BJ372" s="1"/>
    </row>
    <row r="373" spans="1:62" x14ac:dyDescent="0.3">
      <c r="A373" s="33" t="s">
        <v>957</v>
      </c>
      <c r="B373" s="32">
        <v>5023</v>
      </c>
      <c r="C373" s="1" t="s">
        <v>40</v>
      </c>
      <c r="D373" s="1" t="s">
        <v>95</v>
      </c>
      <c r="E373" s="1" t="s">
        <v>958</v>
      </c>
      <c r="F373" s="1" t="s">
        <v>959</v>
      </c>
      <c r="G373" s="1" t="s">
        <v>960</v>
      </c>
      <c r="H373" s="1">
        <v>5</v>
      </c>
      <c r="I373" s="1" t="s">
        <v>960</v>
      </c>
      <c r="J373" s="4">
        <v>2091</v>
      </c>
      <c r="K373" s="4">
        <v>357</v>
      </c>
      <c r="L373" s="4">
        <v>150</v>
      </c>
      <c r="AA373" s="12" t="str">
        <f>_xlfn.XLOOKUP(HsgLista[[#This Row],[Lakó-népesség]],hsgméret[limit],hsgméret[név],,-1)</f>
        <v>mikro</v>
      </c>
      <c r="AB373" s="12" t="str">
        <f>IFERROR(_xlfn.XLOOKUP(HsgLista[[#This Row],[Vármegye]],Régiók[Vármegye],Régiók[Régió]),"")</f>
        <v>Nyugat-Dunántúl</v>
      </c>
      <c r="AC373" s="12" t="str">
        <f>IFERROR(_xlfn.XLOOKUP(HsgLista[[#This Row],[Vármegye]],Régiók[Vármegye],Régiók[NUTS2]),"")</f>
        <v>HU22</v>
      </c>
      <c r="AD373" s="12" t="str" cm="1">
        <f t="array" ref="AD373">_xlfn.XLOOKUP(HsgLista[[#This Row],[Helység jogállása]],_xlfn.ANCHORARRAY($AG$12),$AH$12:$AH$18)</f>
        <v>1 község</v>
      </c>
      <c r="AE373" s="4">
        <f>HsgLista[[#This Row],[Lakó-népesség]]*HsgLista[[#This Row],[Lakó-népesség]]</f>
        <v>127449</v>
      </c>
      <c r="AF373" s="1"/>
      <c r="AG373" s="4"/>
      <c r="AJ373" s="8"/>
      <c r="AK373" s="4"/>
      <c r="AS373" s="8"/>
      <c r="AT373" s="4"/>
      <c r="BJ373" s="1"/>
    </row>
    <row r="374" spans="1:62" x14ac:dyDescent="0.3">
      <c r="A374" s="33" t="s">
        <v>961</v>
      </c>
      <c r="B374" s="31">
        <v>31006</v>
      </c>
      <c r="C374" s="1" t="s">
        <v>40</v>
      </c>
      <c r="D374" s="1" t="s">
        <v>52</v>
      </c>
      <c r="E374" s="1" t="s">
        <v>229</v>
      </c>
      <c r="F374" s="1" t="s">
        <v>230</v>
      </c>
      <c r="G374" s="1" t="s">
        <v>231</v>
      </c>
      <c r="H374" s="1">
        <v>5</v>
      </c>
      <c r="I374" s="1" t="s">
        <v>962</v>
      </c>
      <c r="J374" s="4">
        <v>1639</v>
      </c>
      <c r="K374" s="4">
        <v>191</v>
      </c>
      <c r="L374" s="4">
        <v>113</v>
      </c>
      <c r="AA374" s="12" t="str">
        <f>_xlfn.XLOOKUP(HsgLista[[#This Row],[Lakó-népesség]],hsgméret[limit],hsgméret[név],,-1)</f>
        <v>mikro</v>
      </c>
      <c r="AB374" s="12" t="str">
        <f>IFERROR(_xlfn.XLOOKUP(HsgLista[[#This Row],[Vármegye]],Régiók[Vármegye],Régiók[Régió]),"")</f>
        <v>Észak-Magyarország</v>
      </c>
      <c r="AC374" s="12" t="str">
        <f>IFERROR(_xlfn.XLOOKUP(HsgLista[[#This Row],[Vármegye]],Régiók[Vármegye],Régiók[NUTS2]),"")</f>
        <v>HU31</v>
      </c>
      <c r="AD374" s="12" t="str" cm="1">
        <f t="array" ref="AD374">_xlfn.XLOOKUP(HsgLista[[#This Row],[Helység jogállása]],_xlfn.ANCHORARRAY($AG$12),$AH$12:$AH$18)</f>
        <v>1 község</v>
      </c>
      <c r="AE374" s="4">
        <f>HsgLista[[#This Row],[Lakó-népesség]]*HsgLista[[#This Row],[Lakó-népesség]]</f>
        <v>36481</v>
      </c>
      <c r="AF374" s="1"/>
      <c r="AG374" s="4"/>
      <c r="AJ374" s="8"/>
      <c r="AK374" s="4"/>
      <c r="AS374" s="8"/>
      <c r="AT374" s="4"/>
      <c r="BJ374" s="1"/>
    </row>
    <row r="375" spans="1:62" x14ac:dyDescent="0.3">
      <c r="A375" s="33" t="s">
        <v>963</v>
      </c>
      <c r="B375" s="32">
        <v>5476</v>
      </c>
      <c r="C375" s="1" t="s">
        <v>40</v>
      </c>
      <c r="D375" s="1" t="s">
        <v>95</v>
      </c>
      <c r="E375" s="1" t="s">
        <v>709</v>
      </c>
      <c r="F375" s="1" t="s">
        <v>710</v>
      </c>
      <c r="G375" s="1" t="s">
        <v>711</v>
      </c>
      <c r="H375" s="1">
        <v>2</v>
      </c>
      <c r="I375" s="1" t="s">
        <v>38</v>
      </c>
      <c r="J375" s="4">
        <v>1065</v>
      </c>
      <c r="K375" s="4">
        <v>698</v>
      </c>
      <c r="L375" s="4">
        <v>316</v>
      </c>
      <c r="AA375" s="12" t="str">
        <f>_xlfn.XLOOKUP(HsgLista[[#This Row],[Lakó-népesség]],hsgméret[limit],hsgméret[név],,-1)</f>
        <v>apró</v>
      </c>
      <c r="AB375" s="12" t="str">
        <f>IFERROR(_xlfn.XLOOKUP(HsgLista[[#This Row],[Vármegye]],Régiók[Vármegye],Régiók[Régió]),"")</f>
        <v>Nyugat-Dunántúl</v>
      </c>
      <c r="AC375" s="12" t="str">
        <f>IFERROR(_xlfn.XLOOKUP(HsgLista[[#This Row],[Vármegye]],Régiók[Vármegye],Régiók[NUTS2]),"")</f>
        <v>HU22</v>
      </c>
      <c r="AD375" s="12" t="str" cm="1">
        <f t="array" ref="AD375">_xlfn.XLOOKUP(HsgLista[[#This Row],[Helység jogállása]],_xlfn.ANCHORARRAY($AG$12),$AH$12:$AH$18)</f>
        <v>1 község</v>
      </c>
      <c r="AE375" s="4">
        <f>HsgLista[[#This Row],[Lakó-népesség]]*HsgLista[[#This Row],[Lakó-népesség]]</f>
        <v>487204</v>
      </c>
      <c r="AF375" s="1"/>
      <c r="AG375" s="4"/>
      <c r="AJ375" s="8"/>
      <c r="AK375" s="4"/>
      <c r="AS375" s="8"/>
      <c r="AT375" s="4"/>
      <c r="BJ375" s="1"/>
    </row>
    <row r="376" spans="1:62" x14ac:dyDescent="0.3">
      <c r="A376" s="33" t="s">
        <v>964</v>
      </c>
      <c r="B376" s="32">
        <v>5306</v>
      </c>
      <c r="C376" s="1" t="s">
        <v>40</v>
      </c>
      <c r="D376" s="1" t="s">
        <v>52</v>
      </c>
      <c r="E376" s="1" t="s">
        <v>313</v>
      </c>
      <c r="F376" s="1" t="s">
        <v>314</v>
      </c>
      <c r="G376" s="1" t="s">
        <v>315</v>
      </c>
      <c r="H376" s="1">
        <v>1</v>
      </c>
      <c r="I376" s="1" t="s">
        <v>32</v>
      </c>
      <c r="J376" s="4">
        <v>2432</v>
      </c>
      <c r="K376" s="4">
        <v>2589</v>
      </c>
      <c r="L376" s="4">
        <v>934</v>
      </c>
      <c r="T376" s="1">
        <v>1</v>
      </c>
      <c r="AA376" s="12" t="str">
        <f>_xlfn.XLOOKUP(HsgLista[[#This Row],[Lakó-népesség]],hsgméret[limit],hsgméret[név],,-1)</f>
        <v>kicsi</v>
      </c>
      <c r="AB376" s="12" t="str">
        <f>IFERROR(_xlfn.XLOOKUP(HsgLista[[#This Row],[Vármegye]],Régiók[Vármegye],Régiók[Régió]),"")</f>
        <v>Észak-Magyarország</v>
      </c>
      <c r="AC376" s="12" t="str">
        <f>IFERROR(_xlfn.XLOOKUP(HsgLista[[#This Row],[Vármegye]],Régiók[Vármegye],Régiók[NUTS2]),"")</f>
        <v>HU31</v>
      </c>
      <c r="AD376" s="12" t="str" cm="1">
        <f t="array" ref="AD376">_xlfn.XLOOKUP(HsgLista[[#This Row],[Helység jogállása]],_xlfn.ANCHORARRAY($AG$12),$AH$12:$AH$18)</f>
        <v>1 község</v>
      </c>
      <c r="AE376" s="4">
        <f>HsgLista[[#This Row],[Lakó-népesség]]*HsgLista[[#This Row],[Lakó-népesség]]</f>
        <v>6702921</v>
      </c>
      <c r="AF376" s="1"/>
      <c r="AG376" s="4"/>
      <c r="AJ376" s="8"/>
      <c r="AK376" s="4"/>
      <c r="AS376" s="8"/>
      <c r="AT376" s="4"/>
      <c r="BJ376" s="1"/>
    </row>
    <row r="377" spans="1:62" x14ac:dyDescent="0.3">
      <c r="A377" s="33" t="s">
        <v>965</v>
      </c>
      <c r="B377" s="31">
        <v>22877</v>
      </c>
      <c r="C377" s="1" t="s">
        <v>40</v>
      </c>
      <c r="D377" s="1" t="s">
        <v>202</v>
      </c>
      <c r="E377" s="1" t="s">
        <v>203</v>
      </c>
      <c r="F377" s="1" t="s">
        <v>204</v>
      </c>
      <c r="G377" s="1" t="s">
        <v>205</v>
      </c>
      <c r="H377" s="1">
        <v>5</v>
      </c>
      <c r="I377" s="1" t="s">
        <v>924</v>
      </c>
      <c r="J377" s="4">
        <v>917</v>
      </c>
      <c r="K377" s="4">
        <v>269</v>
      </c>
      <c r="L377" s="4">
        <v>112</v>
      </c>
      <c r="AA377" s="12" t="str">
        <f>_xlfn.XLOOKUP(HsgLista[[#This Row],[Lakó-népesség]],hsgméret[limit],hsgméret[név],,-1)</f>
        <v>mikro</v>
      </c>
      <c r="AB377" s="12" t="str">
        <f>IFERROR(_xlfn.XLOOKUP(HsgLista[[#This Row],[Vármegye]],Régiók[Vármegye],Régiók[Régió]),"")</f>
        <v>Nyugat-Dunántúl</v>
      </c>
      <c r="AC377" s="12" t="str">
        <f>IFERROR(_xlfn.XLOOKUP(HsgLista[[#This Row],[Vármegye]],Régiók[Vármegye],Régiók[NUTS2]),"")</f>
        <v>HU22</v>
      </c>
      <c r="AD377" s="12" t="str" cm="1">
        <f t="array" ref="AD377">_xlfn.XLOOKUP(HsgLista[[#This Row],[Helység jogállása]],_xlfn.ANCHORARRAY($AG$12),$AH$12:$AH$18)</f>
        <v>1 község</v>
      </c>
      <c r="AE377" s="4">
        <f>HsgLista[[#This Row],[Lakó-népesség]]*HsgLista[[#This Row],[Lakó-népesség]]</f>
        <v>72361</v>
      </c>
      <c r="AF377" s="1"/>
      <c r="AG377" s="4"/>
      <c r="AJ377" s="8"/>
      <c r="AK377" s="4"/>
      <c r="AS377" s="8"/>
      <c r="AT377" s="4"/>
      <c r="BJ377" s="1"/>
    </row>
    <row r="378" spans="1:62" x14ac:dyDescent="0.3">
      <c r="A378" s="33" t="s">
        <v>966</v>
      </c>
      <c r="B378" s="32">
        <v>4163</v>
      </c>
      <c r="C378" s="1" t="s">
        <v>40</v>
      </c>
      <c r="D378" s="1" t="s">
        <v>202</v>
      </c>
      <c r="E378" s="1" t="s">
        <v>284</v>
      </c>
      <c r="F378" s="1" t="s">
        <v>285</v>
      </c>
      <c r="G378" s="1" t="s">
        <v>285</v>
      </c>
      <c r="H378" s="1">
        <v>5</v>
      </c>
      <c r="I378" s="1" t="s">
        <v>460</v>
      </c>
      <c r="J378" s="4">
        <v>667</v>
      </c>
      <c r="K378" s="4">
        <v>52</v>
      </c>
      <c r="L378" s="4">
        <v>56</v>
      </c>
      <c r="AA378" s="12" t="str">
        <f>_xlfn.XLOOKUP(HsgLista[[#This Row],[Lakó-népesség]],hsgméret[limit],hsgméret[név],,-1)</f>
        <v>mikro</v>
      </c>
      <c r="AB378" s="12" t="str">
        <f>IFERROR(_xlfn.XLOOKUP(HsgLista[[#This Row],[Vármegye]],Régiók[Vármegye],Régiók[Régió]),"")</f>
        <v>Nyugat-Dunántúl</v>
      </c>
      <c r="AC378" s="12" t="str">
        <f>IFERROR(_xlfn.XLOOKUP(HsgLista[[#This Row],[Vármegye]],Régiók[Vármegye],Régiók[NUTS2]),"")</f>
        <v>HU22</v>
      </c>
      <c r="AD378" s="12" t="str" cm="1">
        <f t="array" ref="AD378">_xlfn.XLOOKUP(HsgLista[[#This Row],[Helység jogállása]],_xlfn.ANCHORARRAY($AG$12),$AH$12:$AH$18)</f>
        <v>1 község</v>
      </c>
      <c r="AE378" s="4">
        <f>HsgLista[[#This Row],[Lakó-népesség]]*HsgLista[[#This Row],[Lakó-népesség]]</f>
        <v>2704</v>
      </c>
      <c r="AF378" s="1"/>
      <c r="AG378" s="4"/>
      <c r="AJ378" s="8"/>
      <c r="AK378" s="4"/>
      <c r="AS378" s="8"/>
      <c r="AT378" s="4"/>
      <c r="BJ378" s="1"/>
    </row>
    <row r="379" spans="1:62" x14ac:dyDescent="0.3">
      <c r="A379" s="33" t="s">
        <v>967</v>
      </c>
      <c r="B379" s="31">
        <v>11651</v>
      </c>
      <c r="C379" s="1" t="s">
        <v>40</v>
      </c>
      <c r="D379" s="1" t="s">
        <v>95</v>
      </c>
      <c r="E379" s="1" t="s">
        <v>709</v>
      </c>
      <c r="F379" s="1" t="s">
        <v>710</v>
      </c>
      <c r="G379" s="1" t="s">
        <v>711</v>
      </c>
      <c r="H379" s="1">
        <v>5</v>
      </c>
      <c r="I379" s="1" t="s">
        <v>711</v>
      </c>
      <c r="J379" s="4">
        <v>499</v>
      </c>
      <c r="K379" s="4">
        <v>379</v>
      </c>
      <c r="L379" s="4">
        <v>178</v>
      </c>
      <c r="AA379" s="12" t="str">
        <f>_xlfn.XLOOKUP(HsgLista[[#This Row],[Lakó-népesség]],hsgméret[limit],hsgméret[név],,-1)</f>
        <v>mikro</v>
      </c>
      <c r="AB379" s="12" t="str">
        <f>IFERROR(_xlfn.XLOOKUP(HsgLista[[#This Row],[Vármegye]],Régiók[Vármegye],Régiók[Régió]),"")</f>
        <v>Nyugat-Dunántúl</v>
      </c>
      <c r="AC379" s="12" t="str">
        <f>IFERROR(_xlfn.XLOOKUP(HsgLista[[#This Row],[Vármegye]],Régiók[Vármegye],Régiók[NUTS2]),"")</f>
        <v>HU22</v>
      </c>
      <c r="AD379" s="12" t="str" cm="1">
        <f t="array" ref="AD379">_xlfn.XLOOKUP(HsgLista[[#This Row],[Helység jogállása]],_xlfn.ANCHORARRAY($AG$12),$AH$12:$AH$18)</f>
        <v>1 község</v>
      </c>
      <c r="AE379" s="4">
        <f>HsgLista[[#This Row],[Lakó-népesség]]*HsgLista[[#This Row],[Lakó-népesség]]</f>
        <v>143641</v>
      </c>
      <c r="AF379" s="1"/>
      <c r="AG379" s="4"/>
      <c r="AJ379" s="8"/>
      <c r="AK379" s="4"/>
      <c r="AS379" s="8"/>
      <c r="AT379" s="4"/>
      <c r="BJ379" s="1"/>
    </row>
    <row r="380" spans="1:62" x14ac:dyDescent="0.3">
      <c r="A380" s="33" t="s">
        <v>968</v>
      </c>
      <c r="B380" s="32">
        <v>7296</v>
      </c>
      <c r="C380" s="1" t="s">
        <v>40</v>
      </c>
      <c r="D380" s="1" t="s">
        <v>95</v>
      </c>
      <c r="E380" s="1" t="s">
        <v>709</v>
      </c>
      <c r="F380" s="1" t="s">
        <v>710</v>
      </c>
      <c r="G380" s="1" t="s">
        <v>711</v>
      </c>
      <c r="H380" s="1">
        <v>5</v>
      </c>
      <c r="I380" s="1" t="s">
        <v>712</v>
      </c>
      <c r="J380" s="4">
        <v>2074</v>
      </c>
      <c r="K380" s="4">
        <v>298</v>
      </c>
      <c r="L380" s="4">
        <v>163</v>
      </c>
      <c r="AA380" s="12" t="str">
        <f>_xlfn.XLOOKUP(HsgLista[[#This Row],[Lakó-népesség]],hsgméret[limit],hsgméret[név],,-1)</f>
        <v>mikro</v>
      </c>
      <c r="AB380" s="12" t="str">
        <f>IFERROR(_xlfn.XLOOKUP(HsgLista[[#This Row],[Vármegye]],Régiók[Vármegye],Régiók[Régió]),"")</f>
        <v>Nyugat-Dunántúl</v>
      </c>
      <c r="AC380" s="12" t="str">
        <f>IFERROR(_xlfn.XLOOKUP(HsgLista[[#This Row],[Vármegye]],Régiók[Vármegye],Régiók[NUTS2]),"")</f>
        <v>HU22</v>
      </c>
      <c r="AD380" s="12" t="str" cm="1">
        <f t="array" ref="AD380">_xlfn.XLOOKUP(HsgLista[[#This Row],[Helység jogállása]],_xlfn.ANCHORARRAY($AG$12),$AH$12:$AH$18)</f>
        <v>1 község</v>
      </c>
      <c r="AE380" s="4">
        <f>HsgLista[[#This Row],[Lakó-népesség]]*HsgLista[[#This Row],[Lakó-népesség]]</f>
        <v>88804</v>
      </c>
      <c r="AF380" s="1"/>
      <c r="AG380" s="4"/>
      <c r="AJ380" s="8"/>
      <c r="AK380" s="4"/>
      <c r="AS380" s="8"/>
      <c r="AT380" s="4"/>
      <c r="BJ380" s="1"/>
    </row>
    <row r="381" spans="1:62" x14ac:dyDescent="0.3">
      <c r="A381" s="33" t="s">
        <v>969</v>
      </c>
      <c r="B381" s="31">
        <v>26532</v>
      </c>
      <c r="C381" s="1" t="s">
        <v>40</v>
      </c>
      <c r="D381" s="1" t="s">
        <v>112</v>
      </c>
      <c r="E381" s="1" t="s">
        <v>550</v>
      </c>
      <c r="F381" s="1" t="s">
        <v>551</v>
      </c>
      <c r="G381" s="1" t="s">
        <v>551</v>
      </c>
      <c r="H381" s="1">
        <v>2</v>
      </c>
      <c r="I381" s="1" t="s">
        <v>38</v>
      </c>
      <c r="J381" s="4">
        <v>6417</v>
      </c>
      <c r="K381" s="4">
        <v>2137</v>
      </c>
      <c r="L381" s="4">
        <v>940</v>
      </c>
      <c r="AA381" s="12" t="str">
        <f>_xlfn.XLOOKUP(HsgLista[[#This Row],[Lakó-népesség]],hsgméret[limit],hsgméret[név],,-1)</f>
        <v>kicsi</v>
      </c>
      <c r="AB381" s="12" t="str">
        <f>IFERROR(_xlfn.XLOOKUP(HsgLista[[#This Row],[Vármegye]],Régiók[Vármegye],Régiók[Régió]),"")</f>
        <v>Dél-Dunántúl</v>
      </c>
      <c r="AC381" s="12" t="str">
        <f>IFERROR(_xlfn.XLOOKUP(HsgLista[[#This Row],[Vármegye]],Régiók[Vármegye],Régiók[NUTS2]),"")</f>
        <v>HU23</v>
      </c>
      <c r="AD381" s="12" t="str" cm="1">
        <f t="array" ref="AD381">_xlfn.XLOOKUP(HsgLista[[#This Row],[Helység jogállása]],_xlfn.ANCHORARRAY($AG$12),$AH$12:$AH$18)</f>
        <v>1 község</v>
      </c>
      <c r="AE381" s="4">
        <f>HsgLista[[#This Row],[Lakó-népesség]]*HsgLista[[#This Row],[Lakó-népesség]]</f>
        <v>4566769</v>
      </c>
      <c r="AF381" s="1"/>
      <c r="AG381" s="4"/>
      <c r="AJ381" s="8"/>
      <c r="AK381" s="4"/>
      <c r="AS381" s="8"/>
      <c r="AT381" s="4"/>
      <c r="BJ381" s="1"/>
    </row>
    <row r="382" spans="1:62" x14ac:dyDescent="0.3">
      <c r="A382" s="33" t="s">
        <v>970</v>
      </c>
      <c r="B382" s="31">
        <v>11299</v>
      </c>
      <c r="C382" s="1" t="s">
        <v>40</v>
      </c>
      <c r="D382" s="1" t="s">
        <v>159</v>
      </c>
      <c r="E382" s="1" t="s">
        <v>590</v>
      </c>
      <c r="F382" s="1" t="s">
        <v>591</v>
      </c>
      <c r="G382" s="1" t="s">
        <v>592</v>
      </c>
      <c r="H382" s="1">
        <v>2</v>
      </c>
      <c r="I382" s="1" t="s">
        <v>38</v>
      </c>
      <c r="J382" s="4">
        <v>3548</v>
      </c>
      <c r="K382" s="4">
        <v>2837</v>
      </c>
      <c r="L382" s="4">
        <v>1167</v>
      </c>
      <c r="AA382" s="12" t="str">
        <f>_xlfn.XLOOKUP(HsgLista[[#This Row],[Lakó-népesség]],hsgméret[limit],hsgméret[név],,-1)</f>
        <v>kicsi</v>
      </c>
      <c r="AB382" s="12" t="str">
        <f>IFERROR(_xlfn.XLOOKUP(HsgLista[[#This Row],[Vármegye]],Régiók[Vármegye],Régiók[Régió]),"")</f>
        <v>Észak-Alföld</v>
      </c>
      <c r="AC382" s="12" t="str">
        <f>IFERROR(_xlfn.XLOOKUP(HsgLista[[#This Row],[Vármegye]],Régiók[Vármegye],Régiók[NUTS2]),"")</f>
        <v>HU32</v>
      </c>
      <c r="AD382" s="12" t="str" cm="1">
        <f t="array" ref="AD382">_xlfn.XLOOKUP(HsgLista[[#This Row],[Helység jogállása]],_xlfn.ANCHORARRAY($AG$12),$AH$12:$AH$18)</f>
        <v>1 község</v>
      </c>
      <c r="AE382" s="4">
        <f>HsgLista[[#This Row],[Lakó-népesség]]*HsgLista[[#This Row],[Lakó-népesség]]</f>
        <v>8048569</v>
      </c>
      <c r="AF382" s="1"/>
      <c r="AG382" s="4"/>
      <c r="AJ382" s="8"/>
      <c r="AK382" s="4"/>
      <c r="AS382" s="8"/>
      <c r="AT382" s="4"/>
      <c r="BJ382" s="1"/>
    </row>
    <row r="383" spans="1:62" x14ac:dyDescent="0.3">
      <c r="A383" s="33" t="s">
        <v>971</v>
      </c>
      <c r="B383" s="32">
        <v>6558</v>
      </c>
      <c r="C383" s="1" t="s">
        <v>40</v>
      </c>
      <c r="D383" s="1" t="s">
        <v>251</v>
      </c>
      <c r="E383" s="1" t="s">
        <v>836</v>
      </c>
      <c r="F383" s="1" t="s">
        <v>837</v>
      </c>
      <c r="G383" s="1" t="s">
        <v>838</v>
      </c>
      <c r="H383" s="1">
        <v>2</v>
      </c>
      <c r="I383" s="1" t="s">
        <v>38</v>
      </c>
      <c r="J383" s="4">
        <v>5878</v>
      </c>
      <c r="K383" s="4">
        <v>2610</v>
      </c>
      <c r="L383" s="4">
        <v>1241</v>
      </c>
      <c r="AA383" s="12" t="str">
        <f>_xlfn.XLOOKUP(HsgLista[[#This Row],[Lakó-népesség]],hsgméret[limit],hsgméret[név],,-1)</f>
        <v>kicsi</v>
      </c>
      <c r="AB383" s="12" t="str">
        <f>IFERROR(_xlfn.XLOOKUP(HsgLista[[#This Row],[Vármegye]],Régiók[Vármegye],Régiók[Régió]),"")</f>
        <v>Dél-Dunántúl</v>
      </c>
      <c r="AC383" s="12" t="str">
        <f>IFERROR(_xlfn.XLOOKUP(HsgLista[[#This Row],[Vármegye]],Régiók[Vármegye],Régiók[NUTS2]),"")</f>
        <v>HU23</v>
      </c>
      <c r="AD383" s="12" t="str" cm="1">
        <f t="array" ref="AD383">_xlfn.XLOOKUP(HsgLista[[#This Row],[Helység jogállása]],_xlfn.ANCHORARRAY($AG$12),$AH$12:$AH$18)</f>
        <v>1 község</v>
      </c>
      <c r="AE383" s="4">
        <f>HsgLista[[#This Row],[Lakó-népesség]]*HsgLista[[#This Row],[Lakó-népesség]]</f>
        <v>6812100</v>
      </c>
      <c r="AF383" s="1"/>
      <c r="AG383" s="4"/>
      <c r="AJ383" s="8"/>
      <c r="AK383" s="4"/>
      <c r="AS383" s="8"/>
      <c r="AT383" s="4"/>
      <c r="BJ383" s="1"/>
    </row>
    <row r="384" spans="1:62" x14ac:dyDescent="0.3">
      <c r="A384" s="33" t="s">
        <v>972</v>
      </c>
      <c r="B384" s="31">
        <v>33950</v>
      </c>
      <c r="C384" s="1" t="s">
        <v>40</v>
      </c>
      <c r="D384" s="1" t="s">
        <v>66</v>
      </c>
      <c r="E384" s="1" t="s">
        <v>67</v>
      </c>
      <c r="F384" s="1" t="s">
        <v>68</v>
      </c>
      <c r="G384" s="1" t="s">
        <v>69</v>
      </c>
      <c r="H384" s="1">
        <v>1</v>
      </c>
      <c r="I384" s="1" t="s">
        <v>32</v>
      </c>
      <c r="J384" s="4">
        <v>5042</v>
      </c>
      <c r="K384" s="4">
        <v>2216</v>
      </c>
      <c r="L384" s="4">
        <v>870</v>
      </c>
      <c r="T384" s="1">
        <v>1</v>
      </c>
      <c r="AA384" s="12" t="str">
        <f>_xlfn.XLOOKUP(HsgLista[[#This Row],[Lakó-népesség]],hsgméret[limit],hsgméret[név],,-1)</f>
        <v>kicsi</v>
      </c>
      <c r="AB384" s="12" t="str">
        <f>IFERROR(_xlfn.XLOOKUP(HsgLista[[#This Row],[Vármegye]],Régiók[Vármegye],Régiók[Régió]),"")</f>
        <v>Nyugat-Dunántúl</v>
      </c>
      <c r="AC384" s="12" t="str">
        <f>IFERROR(_xlfn.XLOOKUP(HsgLista[[#This Row],[Vármegye]],Régiók[Vármegye],Régiók[NUTS2]),"")</f>
        <v>HU22</v>
      </c>
      <c r="AD384" s="12" t="str" cm="1">
        <f t="array" ref="AD384">_xlfn.XLOOKUP(HsgLista[[#This Row],[Helység jogállása]],_xlfn.ANCHORARRAY($AG$12),$AH$12:$AH$18)</f>
        <v>1 község</v>
      </c>
      <c r="AE384" s="4">
        <f>HsgLista[[#This Row],[Lakó-népesség]]*HsgLista[[#This Row],[Lakó-népesség]]</f>
        <v>4910656</v>
      </c>
      <c r="AF384" s="1"/>
      <c r="AG384" s="4"/>
      <c r="AJ384" s="8"/>
      <c r="AK384" s="4"/>
      <c r="AS384" s="8"/>
      <c r="AT384" s="4"/>
      <c r="BJ384" s="1"/>
    </row>
    <row r="385" spans="1:62" x14ac:dyDescent="0.3">
      <c r="A385" s="33" t="s">
        <v>973</v>
      </c>
      <c r="B385" s="32">
        <v>6619</v>
      </c>
      <c r="C385" s="1" t="s">
        <v>40</v>
      </c>
      <c r="D385" s="1" t="s">
        <v>66</v>
      </c>
      <c r="E385" s="1" t="s">
        <v>67</v>
      </c>
      <c r="F385" s="1" t="s">
        <v>68</v>
      </c>
      <c r="G385" s="1" t="s">
        <v>69</v>
      </c>
      <c r="H385" s="1">
        <v>5</v>
      </c>
      <c r="I385" s="1" t="s">
        <v>65</v>
      </c>
      <c r="J385" s="4">
        <v>1276</v>
      </c>
      <c r="K385" s="4">
        <v>1425</v>
      </c>
      <c r="L385" s="4">
        <v>508</v>
      </c>
      <c r="AA385" s="12" t="str">
        <f>_xlfn.XLOOKUP(HsgLista[[#This Row],[Lakó-népesség]],hsgméret[limit],hsgméret[név],,-1)</f>
        <v>apró</v>
      </c>
      <c r="AB385" s="12" t="str">
        <f>IFERROR(_xlfn.XLOOKUP(HsgLista[[#This Row],[Vármegye]],Régiók[Vármegye],Régiók[Régió]),"")</f>
        <v>Nyugat-Dunántúl</v>
      </c>
      <c r="AC385" s="12" t="str">
        <f>IFERROR(_xlfn.XLOOKUP(HsgLista[[#This Row],[Vármegye]],Régiók[Vármegye],Régiók[NUTS2]),"")</f>
        <v>HU22</v>
      </c>
      <c r="AD385" s="12" t="str" cm="1">
        <f t="array" ref="AD385">_xlfn.XLOOKUP(HsgLista[[#This Row],[Helység jogállása]],_xlfn.ANCHORARRAY($AG$12),$AH$12:$AH$18)</f>
        <v>1 község</v>
      </c>
      <c r="AE385" s="4">
        <f>HsgLista[[#This Row],[Lakó-népesség]]*HsgLista[[#This Row],[Lakó-népesség]]</f>
        <v>2030625</v>
      </c>
      <c r="AF385" s="1"/>
      <c r="AG385" s="4"/>
      <c r="AJ385" s="8"/>
      <c r="AK385" s="4"/>
      <c r="AS385" s="8"/>
      <c r="AT385" s="4"/>
      <c r="BJ385" s="1"/>
    </row>
    <row r="386" spans="1:62" x14ac:dyDescent="0.3">
      <c r="A386" s="33" t="s">
        <v>974</v>
      </c>
      <c r="B386" s="31">
        <v>21139</v>
      </c>
      <c r="C386" s="1" t="s">
        <v>40</v>
      </c>
      <c r="D386" s="1" t="s">
        <v>202</v>
      </c>
      <c r="E386" s="1" t="s">
        <v>278</v>
      </c>
      <c r="F386" s="1" t="s">
        <v>279</v>
      </c>
      <c r="G386" s="1" t="s">
        <v>280</v>
      </c>
      <c r="H386" s="1">
        <v>5</v>
      </c>
      <c r="I386" s="1" t="s">
        <v>858</v>
      </c>
      <c r="J386" s="4">
        <v>560</v>
      </c>
      <c r="K386" s="4">
        <v>42</v>
      </c>
      <c r="L386" s="4">
        <v>35</v>
      </c>
      <c r="AA386" s="12" t="str">
        <f>_xlfn.XLOOKUP(HsgLista[[#This Row],[Lakó-népesség]],hsgméret[limit],hsgméret[név],,-1)</f>
        <v>mikro</v>
      </c>
      <c r="AB386" s="12" t="str">
        <f>IFERROR(_xlfn.XLOOKUP(HsgLista[[#This Row],[Vármegye]],Régiók[Vármegye],Régiók[Régió]),"")</f>
        <v>Nyugat-Dunántúl</v>
      </c>
      <c r="AC386" s="12" t="str">
        <f>IFERROR(_xlfn.XLOOKUP(HsgLista[[#This Row],[Vármegye]],Régiók[Vármegye],Régiók[NUTS2]),"")</f>
        <v>HU22</v>
      </c>
      <c r="AD386" s="12" t="str" cm="1">
        <f t="array" ref="AD386">_xlfn.XLOOKUP(HsgLista[[#This Row],[Helység jogállása]],_xlfn.ANCHORARRAY($AG$12),$AH$12:$AH$18)</f>
        <v>1 község</v>
      </c>
      <c r="AE386" s="4">
        <f>HsgLista[[#This Row],[Lakó-népesség]]*HsgLista[[#This Row],[Lakó-népesség]]</f>
        <v>1764</v>
      </c>
      <c r="AF386" s="1"/>
      <c r="AG386" s="4"/>
      <c r="AJ386" s="8"/>
      <c r="AK386" s="4"/>
      <c r="AS386" s="8"/>
      <c r="AT386" s="4"/>
      <c r="BJ386" s="1"/>
    </row>
    <row r="387" spans="1:62" x14ac:dyDescent="0.3">
      <c r="A387" s="33" t="s">
        <v>975</v>
      </c>
      <c r="B387" s="31">
        <v>15501</v>
      </c>
      <c r="C387" s="1" t="s">
        <v>196</v>
      </c>
      <c r="D387" s="1" t="s">
        <v>66</v>
      </c>
      <c r="E387" s="1" t="s">
        <v>101</v>
      </c>
      <c r="F387" s="1" t="s">
        <v>102</v>
      </c>
      <c r="G387" s="1" t="s">
        <v>103</v>
      </c>
      <c r="H387" s="1">
        <v>2</v>
      </c>
      <c r="I387" s="1" t="s">
        <v>38</v>
      </c>
      <c r="J387" s="4">
        <v>2332</v>
      </c>
      <c r="K387" s="4">
        <v>2201</v>
      </c>
      <c r="L387" s="4">
        <v>834</v>
      </c>
      <c r="AA387" s="12" t="str">
        <f>_xlfn.XLOOKUP(HsgLista[[#This Row],[Lakó-népesség]],hsgméret[limit],hsgméret[név],,-1)</f>
        <v>kicsi</v>
      </c>
      <c r="AB387" s="12" t="str">
        <f>IFERROR(_xlfn.XLOOKUP(HsgLista[[#This Row],[Vármegye]],Régiók[Vármegye],Régiók[Régió]),"")</f>
        <v>Nyugat-Dunántúl</v>
      </c>
      <c r="AC387" s="12" t="str">
        <f>IFERROR(_xlfn.XLOOKUP(HsgLista[[#This Row],[Vármegye]],Régiók[Vármegye],Régiók[NUTS2]),"")</f>
        <v>HU22</v>
      </c>
      <c r="AD387" s="12" t="str" cm="1">
        <f t="array" ref="AD387">_xlfn.XLOOKUP(HsgLista[[#This Row],[Helység jogállása]],_xlfn.ANCHORARRAY($AG$12),$AH$12:$AH$18)</f>
        <v>1 község</v>
      </c>
      <c r="AE387" s="4">
        <f>HsgLista[[#This Row],[Lakó-népesség]]*HsgLista[[#This Row],[Lakó-népesség]]</f>
        <v>4844401</v>
      </c>
      <c r="AF387" s="1"/>
      <c r="AG387" s="4"/>
      <c r="AJ387" s="8"/>
      <c r="AK387" s="4"/>
      <c r="AS387" s="8"/>
      <c r="AT387" s="4"/>
      <c r="BJ387" s="1"/>
    </row>
    <row r="388" spans="1:62" x14ac:dyDescent="0.3">
      <c r="A388" s="33" t="s">
        <v>976</v>
      </c>
      <c r="B388" s="31">
        <v>26277</v>
      </c>
      <c r="C388" s="1" t="s">
        <v>40</v>
      </c>
      <c r="D388" s="1" t="s">
        <v>112</v>
      </c>
      <c r="E388" s="1" t="s">
        <v>234</v>
      </c>
      <c r="F388" s="1" t="s">
        <v>235</v>
      </c>
      <c r="G388" s="1" t="s">
        <v>236</v>
      </c>
      <c r="H388" s="1">
        <v>5</v>
      </c>
      <c r="I388" s="1" t="s">
        <v>649</v>
      </c>
      <c r="J388" s="4">
        <v>4295</v>
      </c>
      <c r="K388" s="4">
        <v>463</v>
      </c>
      <c r="L388" s="4">
        <v>194</v>
      </c>
      <c r="AA388" s="12" t="str">
        <f>_xlfn.XLOOKUP(HsgLista[[#This Row],[Lakó-népesség]],hsgméret[limit],hsgméret[név],,-1)</f>
        <v>mikro</v>
      </c>
      <c r="AB388" s="12" t="str">
        <f>IFERROR(_xlfn.XLOOKUP(HsgLista[[#This Row],[Vármegye]],Régiók[Vármegye],Régiók[Régió]),"")</f>
        <v>Dél-Dunántúl</v>
      </c>
      <c r="AC388" s="12" t="str">
        <f>IFERROR(_xlfn.XLOOKUP(HsgLista[[#This Row],[Vármegye]],Régiók[Vármegye],Régiók[NUTS2]),"")</f>
        <v>HU23</v>
      </c>
      <c r="AD388" s="12" t="str" cm="1">
        <f t="array" ref="AD388">_xlfn.XLOOKUP(HsgLista[[#This Row],[Helység jogállása]],_xlfn.ANCHORARRAY($AG$12),$AH$12:$AH$18)</f>
        <v>1 község</v>
      </c>
      <c r="AE388" s="4">
        <f>HsgLista[[#This Row],[Lakó-népesség]]*HsgLista[[#This Row],[Lakó-népesség]]</f>
        <v>214369</v>
      </c>
      <c r="AF388" s="1"/>
      <c r="AG388" s="4"/>
      <c r="AJ388" s="8"/>
      <c r="AK388" s="4"/>
      <c r="AS388" s="8"/>
      <c r="AT388" s="4"/>
      <c r="BJ388" s="1"/>
    </row>
    <row r="389" spans="1:62" x14ac:dyDescent="0.3">
      <c r="A389" s="33" t="s">
        <v>977</v>
      </c>
      <c r="B389" s="31">
        <v>13471</v>
      </c>
      <c r="C389" s="1" t="s">
        <v>40</v>
      </c>
      <c r="D389" s="1" t="s">
        <v>216</v>
      </c>
      <c r="E389" s="1" t="s">
        <v>978</v>
      </c>
      <c r="F389" s="1" t="s">
        <v>979</v>
      </c>
      <c r="G389" s="1" t="s">
        <v>980</v>
      </c>
      <c r="H389" s="1">
        <v>2</v>
      </c>
      <c r="I389" s="1" t="s">
        <v>38</v>
      </c>
      <c r="J389" s="4">
        <v>5582</v>
      </c>
      <c r="K389" s="4">
        <v>2011</v>
      </c>
      <c r="L389" s="4">
        <v>930</v>
      </c>
      <c r="AA389" s="12" t="str">
        <f>_xlfn.XLOOKUP(HsgLista[[#This Row],[Lakó-népesség]],hsgméret[limit],hsgméret[név],,-1)</f>
        <v>kicsi</v>
      </c>
      <c r="AB389" s="12" t="str">
        <f>IFERROR(_xlfn.XLOOKUP(HsgLista[[#This Row],[Vármegye]],Régiók[Vármegye],Régiók[Régió]),"")</f>
        <v>Dél-Alföld</v>
      </c>
      <c r="AC389" s="12" t="str">
        <f>IFERROR(_xlfn.XLOOKUP(HsgLista[[#This Row],[Vármegye]],Régiók[Vármegye],Régiók[NUTS2]),"")</f>
        <v>HU33</v>
      </c>
      <c r="AD389" s="12" t="str" cm="1">
        <f t="array" ref="AD389">_xlfn.XLOOKUP(HsgLista[[#This Row],[Helység jogállása]],_xlfn.ANCHORARRAY($AG$12),$AH$12:$AH$18)</f>
        <v>1 község</v>
      </c>
      <c r="AE389" s="4">
        <f>HsgLista[[#This Row],[Lakó-népesség]]*HsgLista[[#This Row],[Lakó-népesség]]</f>
        <v>4044121</v>
      </c>
      <c r="AF389" s="1"/>
      <c r="AG389" s="4"/>
      <c r="AJ389" s="8"/>
      <c r="AK389" s="4"/>
      <c r="AS389" s="8"/>
      <c r="AT389" s="4"/>
      <c r="BJ389" s="1"/>
    </row>
    <row r="390" spans="1:62" x14ac:dyDescent="0.3">
      <c r="A390" s="33" t="s">
        <v>981</v>
      </c>
      <c r="B390" s="31">
        <v>32984</v>
      </c>
      <c r="C390" s="1" t="s">
        <v>40</v>
      </c>
      <c r="D390" s="1" t="s">
        <v>95</v>
      </c>
      <c r="E390" s="1" t="s">
        <v>96</v>
      </c>
      <c r="F390" s="1" t="s">
        <v>97</v>
      </c>
      <c r="G390" s="1" t="s">
        <v>98</v>
      </c>
      <c r="H390" s="1">
        <v>5</v>
      </c>
      <c r="I390" s="1" t="s">
        <v>982</v>
      </c>
      <c r="J390" s="4">
        <v>1654</v>
      </c>
      <c r="K390" s="4">
        <v>596</v>
      </c>
      <c r="L390" s="4">
        <v>209</v>
      </c>
      <c r="AA390" s="12" t="str">
        <f>_xlfn.XLOOKUP(HsgLista[[#This Row],[Lakó-népesség]],hsgméret[limit],hsgméret[név],,-1)</f>
        <v>apró</v>
      </c>
      <c r="AB390" s="12" t="str">
        <f>IFERROR(_xlfn.XLOOKUP(HsgLista[[#This Row],[Vármegye]],Régiók[Vármegye],Régiók[Régió]),"")</f>
        <v>Nyugat-Dunántúl</v>
      </c>
      <c r="AC390" s="12" t="str">
        <f>IFERROR(_xlfn.XLOOKUP(HsgLista[[#This Row],[Vármegye]],Régiók[Vármegye],Régiók[NUTS2]),"")</f>
        <v>HU22</v>
      </c>
      <c r="AD390" s="12" t="str" cm="1">
        <f t="array" ref="AD390">_xlfn.XLOOKUP(HsgLista[[#This Row],[Helység jogállása]],_xlfn.ANCHORARRAY($AG$12),$AH$12:$AH$18)</f>
        <v>1 község</v>
      </c>
      <c r="AE390" s="4">
        <f>HsgLista[[#This Row],[Lakó-népesség]]*HsgLista[[#This Row],[Lakó-népesség]]</f>
        <v>355216</v>
      </c>
      <c r="AF390" s="1"/>
      <c r="AG390" s="4"/>
      <c r="AJ390" s="8"/>
      <c r="AK390" s="4"/>
      <c r="AS390" s="8"/>
      <c r="AT390" s="4"/>
      <c r="BJ390" s="1"/>
    </row>
    <row r="391" spans="1:62" x14ac:dyDescent="0.3">
      <c r="A391" s="33" t="s">
        <v>983</v>
      </c>
      <c r="B391" s="31">
        <v>20613</v>
      </c>
      <c r="C391" s="1" t="s">
        <v>40</v>
      </c>
      <c r="D391" s="1" t="s">
        <v>202</v>
      </c>
      <c r="E391" s="1" t="s">
        <v>203</v>
      </c>
      <c r="F391" s="1" t="s">
        <v>204</v>
      </c>
      <c r="G391" s="1" t="s">
        <v>205</v>
      </c>
      <c r="H391" s="1">
        <v>5</v>
      </c>
      <c r="I391" s="1" t="s">
        <v>984</v>
      </c>
      <c r="J391" s="4">
        <v>154</v>
      </c>
      <c r="K391" s="4">
        <v>721</v>
      </c>
      <c r="L391" s="4">
        <v>276</v>
      </c>
      <c r="AA391" s="12" t="str">
        <f>_xlfn.XLOOKUP(HsgLista[[#This Row],[Lakó-népesség]],hsgméret[limit],hsgméret[név],,-1)</f>
        <v>apró</v>
      </c>
      <c r="AB391" s="12" t="str">
        <f>IFERROR(_xlfn.XLOOKUP(HsgLista[[#This Row],[Vármegye]],Régiók[Vármegye],Régiók[Régió]),"")</f>
        <v>Nyugat-Dunántúl</v>
      </c>
      <c r="AC391" s="12" t="str">
        <f>IFERROR(_xlfn.XLOOKUP(HsgLista[[#This Row],[Vármegye]],Régiók[Vármegye],Régiók[NUTS2]),"")</f>
        <v>HU22</v>
      </c>
      <c r="AD391" s="12" t="str" cm="1">
        <f t="array" ref="AD391">_xlfn.XLOOKUP(HsgLista[[#This Row],[Helység jogállása]],_xlfn.ANCHORARRAY($AG$12),$AH$12:$AH$18)</f>
        <v>1 község</v>
      </c>
      <c r="AE391" s="4">
        <f>HsgLista[[#This Row],[Lakó-népesség]]*HsgLista[[#This Row],[Lakó-népesség]]</f>
        <v>519841</v>
      </c>
      <c r="AF391" s="1"/>
      <c r="AG391" s="4"/>
      <c r="AJ391" s="8"/>
      <c r="AK391" s="4"/>
      <c r="AS391" s="8"/>
      <c r="AT391" s="4"/>
      <c r="BJ391" s="1"/>
    </row>
    <row r="392" spans="1:62" x14ac:dyDescent="0.3">
      <c r="A392" s="33" t="s">
        <v>985</v>
      </c>
      <c r="B392" s="32">
        <v>7986</v>
      </c>
      <c r="C392" s="1" t="s">
        <v>40</v>
      </c>
      <c r="D392" s="1" t="s">
        <v>202</v>
      </c>
      <c r="E392" s="1" t="s">
        <v>621</v>
      </c>
      <c r="F392" s="1" t="s">
        <v>622</v>
      </c>
      <c r="G392" s="1" t="s">
        <v>623</v>
      </c>
      <c r="H392" s="1">
        <v>5</v>
      </c>
      <c r="I392" s="1" t="s">
        <v>620</v>
      </c>
      <c r="J392" s="4">
        <v>1618</v>
      </c>
      <c r="K392" s="4">
        <v>210</v>
      </c>
      <c r="L392" s="4">
        <v>104</v>
      </c>
      <c r="AA392" s="12" t="str">
        <f>_xlfn.XLOOKUP(HsgLista[[#This Row],[Lakó-népesség]],hsgméret[limit],hsgméret[név],,-1)</f>
        <v>mikro</v>
      </c>
      <c r="AB392" s="12" t="str">
        <f>IFERROR(_xlfn.XLOOKUP(HsgLista[[#This Row],[Vármegye]],Régiók[Vármegye],Régiók[Régió]),"")</f>
        <v>Nyugat-Dunántúl</v>
      </c>
      <c r="AC392" s="12" t="str">
        <f>IFERROR(_xlfn.XLOOKUP(HsgLista[[#This Row],[Vármegye]],Régiók[Vármegye],Régiók[NUTS2]),"")</f>
        <v>HU22</v>
      </c>
      <c r="AD392" s="12" t="str" cm="1">
        <f t="array" ref="AD392">_xlfn.XLOOKUP(HsgLista[[#This Row],[Helység jogállása]],_xlfn.ANCHORARRAY($AG$12),$AH$12:$AH$18)</f>
        <v>1 község</v>
      </c>
      <c r="AE392" s="4">
        <f>HsgLista[[#This Row],[Lakó-népesség]]*HsgLista[[#This Row],[Lakó-népesség]]</f>
        <v>44100</v>
      </c>
      <c r="AF392" s="1"/>
      <c r="AG392" s="4"/>
      <c r="AJ392" s="8"/>
      <c r="AK392" s="4"/>
      <c r="AS392" s="8"/>
      <c r="AT392" s="4"/>
      <c r="BJ392" s="1"/>
    </row>
    <row r="393" spans="1:62" x14ac:dyDescent="0.3">
      <c r="A393" s="33" t="s">
        <v>986</v>
      </c>
      <c r="B393" s="32">
        <v>3407</v>
      </c>
      <c r="C393" s="1" t="s">
        <v>40</v>
      </c>
      <c r="D393" s="1" t="s">
        <v>75</v>
      </c>
      <c r="E393" s="1" t="s">
        <v>818</v>
      </c>
      <c r="F393" s="1" t="s">
        <v>819</v>
      </c>
      <c r="G393" s="1" t="s">
        <v>819</v>
      </c>
      <c r="H393" s="1">
        <v>2</v>
      </c>
      <c r="I393" s="1" t="s">
        <v>38</v>
      </c>
      <c r="J393" s="4">
        <v>1242</v>
      </c>
      <c r="K393" s="4">
        <v>2576</v>
      </c>
      <c r="L393" s="4">
        <v>836</v>
      </c>
      <c r="R393" s="1">
        <v>1</v>
      </c>
      <c r="AA393" s="12" t="str">
        <f>_xlfn.XLOOKUP(HsgLista[[#This Row],[Lakó-népesség]],hsgméret[limit],hsgméret[név],,-1)</f>
        <v>kicsi</v>
      </c>
      <c r="AB393" s="12" t="str">
        <f>IFERROR(_xlfn.XLOOKUP(HsgLista[[#This Row],[Vármegye]],Régiók[Vármegye],Régiók[Régió]),"")</f>
        <v>Pest</v>
      </c>
      <c r="AC393" s="12" t="str">
        <f>IFERROR(_xlfn.XLOOKUP(HsgLista[[#This Row],[Vármegye]],Régiók[Vármegye],Régiók[NUTS2]),"")</f>
        <v>HU12</v>
      </c>
      <c r="AD393" s="12" t="str" cm="1">
        <f t="array" ref="AD393">_xlfn.XLOOKUP(HsgLista[[#This Row],[Helység jogállása]],_xlfn.ANCHORARRAY($AG$12),$AH$12:$AH$18)</f>
        <v>1 község</v>
      </c>
      <c r="AE393" s="4">
        <f>HsgLista[[#This Row],[Lakó-népesség]]*HsgLista[[#This Row],[Lakó-népesség]]</f>
        <v>6635776</v>
      </c>
      <c r="AF393" s="1"/>
      <c r="AG393" s="4"/>
      <c r="AJ393" s="8"/>
      <c r="AK393" s="4"/>
      <c r="AS393" s="8"/>
      <c r="AT393" s="4"/>
      <c r="BJ393" s="1"/>
    </row>
    <row r="394" spans="1:62" x14ac:dyDescent="0.3">
      <c r="A394" s="33" t="s">
        <v>987</v>
      </c>
      <c r="B394" s="31">
        <v>23463</v>
      </c>
      <c r="C394" s="1" t="s">
        <v>27</v>
      </c>
      <c r="D394" s="1" t="s">
        <v>75</v>
      </c>
      <c r="E394" s="1" t="s">
        <v>988</v>
      </c>
      <c r="F394" s="1" t="s">
        <v>989</v>
      </c>
      <c r="G394" s="1" t="s">
        <v>990</v>
      </c>
      <c r="H394" s="1">
        <v>1</v>
      </c>
      <c r="I394" s="1" t="s">
        <v>32</v>
      </c>
      <c r="J394" s="4">
        <v>1517</v>
      </c>
      <c r="K394" s="4">
        <v>12061</v>
      </c>
      <c r="L394" s="4">
        <v>4564</v>
      </c>
      <c r="R394" s="1">
        <v>1</v>
      </c>
      <c r="W394" s="1">
        <v>1</v>
      </c>
      <c r="AA394" s="12" t="str">
        <f>_xlfn.XLOOKUP(HsgLista[[#This Row],[Lakó-népesség]],hsgméret[limit],hsgméret[név],,-1)</f>
        <v>közép</v>
      </c>
      <c r="AB394" s="12" t="str">
        <f>IFERROR(_xlfn.XLOOKUP(HsgLista[[#This Row],[Vármegye]],Régiók[Vármegye],Régiók[Régió]),"")</f>
        <v>Pest</v>
      </c>
      <c r="AC394" s="12" t="str">
        <f>IFERROR(_xlfn.XLOOKUP(HsgLista[[#This Row],[Vármegye]],Régiók[Vármegye],Régiók[NUTS2]),"")</f>
        <v>HU12</v>
      </c>
      <c r="AD394" s="12" t="str" cm="1">
        <f t="array" ref="AD394">_xlfn.XLOOKUP(HsgLista[[#This Row],[Helység jogállása]],_xlfn.ANCHORARRAY($AG$12),$AH$12:$AH$18)</f>
        <v>2 város</v>
      </c>
      <c r="AE394" s="4">
        <f>HsgLista[[#This Row],[Lakó-népesség]]*HsgLista[[#This Row],[Lakó-népesség]]</f>
        <v>145467721</v>
      </c>
      <c r="AF394" s="1"/>
      <c r="AG394" s="4"/>
      <c r="AJ394" s="8"/>
      <c r="AK394" s="4"/>
      <c r="AS394" s="8"/>
      <c r="AT394" s="4"/>
      <c r="BJ394" s="1"/>
    </row>
    <row r="395" spans="1:62" x14ac:dyDescent="0.3">
      <c r="A395" s="33" t="s">
        <v>819</v>
      </c>
      <c r="B395" s="31">
        <v>12052</v>
      </c>
      <c r="C395" s="1" t="s">
        <v>27</v>
      </c>
      <c r="D395" s="1" t="s">
        <v>75</v>
      </c>
      <c r="E395" s="1" t="s">
        <v>991</v>
      </c>
      <c r="F395" s="1" t="s">
        <v>819</v>
      </c>
      <c r="G395" s="1" t="s">
        <v>819</v>
      </c>
      <c r="H395" s="1">
        <v>1</v>
      </c>
      <c r="I395" s="1" t="s">
        <v>32</v>
      </c>
      <c r="J395" s="4">
        <v>3710</v>
      </c>
      <c r="K395" s="4">
        <v>15862</v>
      </c>
      <c r="L395" s="4">
        <v>6088</v>
      </c>
      <c r="R395" s="1">
        <v>1</v>
      </c>
      <c r="AA395" s="12" t="str">
        <f>_xlfn.XLOOKUP(HsgLista[[#This Row],[Lakó-népesség]],hsgméret[limit],hsgméret[név],,-1)</f>
        <v>közép</v>
      </c>
      <c r="AB395" s="12" t="str">
        <f>IFERROR(_xlfn.XLOOKUP(HsgLista[[#This Row],[Vármegye]],Régiók[Vármegye],Régiók[Régió]),"")</f>
        <v>Pest</v>
      </c>
      <c r="AC395" s="12" t="str">
        <f>IFERROR(_xlfn.XLOOKUP(HsgLista[[#This Row],[Vármegye]],Régiók[Vármegye],Régiók[NUTS2]),"")</f>
        <v>HU12</v>
      </c>
      <c r="AD395" s="12" t="str" cm="1">
        <f t="array" ref="AD395">_xlfn.XLOOKUP(HsgLista[[#This Row],[Helység jogállása]],_xlfn.ANCHORARRAY($AG$12),$AH$12:$AH$18)</f>
        <v>2 város</v>
      </c>
      <c r="AE395" s="4">
        <f>HsgLista[[#This Row],[Lakó-népesség]]*HsgLista[[#This Row],[Lakó-népesség]]</f>
        <v>251603044</v>
      </c>
      <c r="AF395" s="1"/>
      <c r="AG395" s="4"/>
      <c r="AJ395" s="8"/>
      <c r="AK395" s="4"/>
      <c r="AS395" s="8"/>
      <c r="AT395" s="4"/>
      <c r="BJ395" s="1"/>
    </row>
    <row r="396" spans="1:62" x14ac:dyDescent="0.3">
      <c r="A396" s="33" t="s">
        <v>992</v>
      </c>
      <c r="B396" s="31">
        <v>23278</v>
      </c>
      <c r="C396" s="1" t="s">
        <v>27</v>
      </c>
      <c r="D396" s="1" t="s">
        <v>75</v>
      </c>
      <c r="E396" s="1" t="s">
        <v>818</v>
      </c>
      <c r="F396" s="1" t="s">
        <v>819</v>
      </c>
      <c r="G396" s="1" t="s">
        <v>819</v>
      </c>
      <c r="H396" s="1">
        <v>1</v>
      </c>
      <c r="I396" s="1" t="s">
        <v>32</v>
      </c>
      <c r="J396" s="4">
        <v>2359</v>
      </c>
      <c r="K396" s="4">
        <v>29398</v>
      </c>
      <c r="L396" s="4">
        <v>11343</v>
      </c>
      <c r="O396" s="1">
        <v>1</v>
      </c>
      <c r="R396" s="1">
        <v>1</v>
      </c>
      <c r="S396" s="1">
        <v>1</v>
      </c>
      <c r="T396" s="1">
        <v>1</v>
      </c>
      <c r="U396" s="1">
        <v>1</v>
      </c>
      <c r="W396" s="1">
        <v>1</v>
      </c>
      <c r="AA396" s="12" t="str">
        <f>_xlfn.XLOOKUP(HsgLista[[#This Row],[Lakó-népesség]],hsgméret[limit],hsgméret[név],,-1)</f>
        <v>közép</v>
      </c>
      <c r="AB396" s="12" t="str">
        <f>IFERROR(_xlfn.XLOOKUP(HsgLista[[#This Row],[Vármegye]],Régiók[Vármegye],Régiók[Régió]),"")</f>
        <v>Pest</v>
      </c>
      <c r="AC396" s="12" t="str">
        <f>IFERROR(_xlfn.XLOOKUP(HsgLista[[#This Row],[Vármegye]],Régiók[Vármegye],Régiók[NUTS2]),"")</f>
        <v>HU12</v>
      </c>
      <c r="AD396" s="12" t="str" cm="1">
        <f t="array" ref="AD396">_xlfn.XLOOKUP(HsgLista[[#This Row],[Helység jogállása]],_xlfn.ANCHORARRAY($AG$12),$AH$12:$AH$18)</f>
        <v>2 város</v>
      </c>
      <c r="AE396" s="4">
        <f>HsgLista[[#This Row],[Lakó-népesség]]*HsgLista[[#This Row],[Lakó-népesség]]</f>
        <v>864242404</v>
      </c>
      <c r="AF396" s="1"/>
      <c r="AG396" s="4"/>
      <c r="AJ396" s="8"/>
      <c r="AK396" s="4"/>
      <c r="AS396" s="8"/>
      <c r="AT396" s="4"/>
      <c r="BJ396" s="1"/>
    </row>
    <row r="397" spans="1:62" x14ac:dyDescent="0.3">
      <c r="A397" s="33" t="s">
        <v>993</v>
      </c>
      <c r="B397" s="31">
        <v>13578</v>
      </c>
      <c r="C397" s="1" t="s">
        <v>994</v>
      </c>
      <c r="D397" s="1" t="s">
        <v>993</v>
      </c>
      <c r="H397" s="1">
        <v>1</v>
      </c>
      <c r="I397" s="1" t="s">
        <v>32</v>
      </c>
      <c r="J397" s="4">
        <v>52511</v>
      </c>
      <c r="K397" s="4">
        <v>1686222</v>
      </c>
      <c r="L397" s="4">
        <v>969208</v>
      </c>
      <c r="N397" s="1">
        <v>1</v>
      </c>
      <c r="O397" s="1">
        <v>1</v>
      </c>
      <c r="P397" s="1">
        <v>1</v>
      </c>
      <c r="Q397" s="1">
        <v>1</v>
      </c>
      <c r="R397" s="1">
        <v>1</v>
      </c>
      <c r="S397" s="1">
        <v>1</v>
      </c>
      <c r="T397" s="1">
        <v>1</v>
      </c>
      <c r="U397" s="1">
        <v>1</v>
      </c>
      <c r="V397" s="1">
        <v>1</v>
      </c>
      <c r="W397" s="1">
        <v>1</v>
      </c>
      <c r="X397" s="1">
        <v>1</v>
      </c>
      <c r="Z397" s="1">
        <v>1</v>
      </c>
      <c r="AA397" s="12" t="str">
        <f>_xlfn.XLOOKUP(HsgLista[[#This Row],[Lakó-népesség]],hsgméret[limit],hsgméret[név],,-1)</f>
        <v>makro</v>
      </c>
      <c r="AB397" s="12" t="str">
        <f>IFERROR(_xlfn.XLOOKUP(HsgLista[[#This Row],[Vármegye]],Régiók[Vármegye],Régiók[Régió]),"")</f>
        <v>Budapest</v>
      </c>
      <c r="AC397" s="12" t="str">
        <f>IFERROR(_xlfn.XLOOKUP(HsgLista[[#This Row],[Vármegye]],Régiók[Vármegye],Régiók[NUTS2]),"")</f>
        <v>HU11</v>
      </c>
      <c r="AD397" s="12" t="str" cm="1">
        <f t="array" ref="AD397">_xlfn.XLOOKUP(HsgLista[[#This Row],[Helység jogállása]],_xlfn.ANCHORARRAY($AG$12),$AH$12:$AH$18)</f>
        <v xml:space="preserve">5 főváros </v>
      </c>
      <c r="AE397" s="4">
        <f>HsgLista[[#This Row],[Lakó-népesség]]*HsgLista[[#This Row],[Lakó-népesség]]</f>
        <v>2843344633284</v>
      </c>
      <c r="AF397" s="1"/>
      <c r="AG397" s="4"/>
      <c r="AJ397" s="8"/>
      <c r="AK397" s="4"/>
      <c r="AS397" s="8"/>
      <c r="AT397" s="4"/>
      <c r="BJ397" s="1"/>
    </row>
    <row r="398" spans="1:62" x14ac:dyDescent="0.3">
      <c r="A398" s="33" t="s">
        <v>995</v>
      </c>
      <c r="B398" s="32">
        <v>9566</v>
      </c>
      <c r="C398" s="1" t="s">
        <v>996</v>
      </c>
      <c r="D398" s="1" t="s">
        <v>997</v>
      </c>
      <c r="E398" s="1" t="s">
        <v>998</v>
      </c>
      <c r="F398" s="1" t="s">
        <v>995</v>
      </c>
      <c r="G398" s="1" t="s">
        <v>995</v>
      </c>
      <c r="H398" s="1">
        <v>1</v>
      </c>
      <c r="I398" s="1" t="s">
        <v>32</v>
      </c>
      <c r="J398" s="4">
        <v>341</v>
      </c>
      <c r="K398" s="4">
        <v>24203</v>
      </c>
      <c r="L398" s="4">
        <v>17498</v>
      </c>
      <c r="N398" s="1">
        <v>1</v>
      </c>
      <c r="O398" s="1">
        <v>1</v>
      </c>
      <c r="Q398" s="1">
        <v>1</v>
      </c>
      <c r="R398" s="1">
        <v>1</v>
      </c>
      <c r="S398" s="1">
        <v>1</v>
      </c>
      <c r="T398" s="1">
        <v>1</v>
      </c>
      <c r="W398" s="1">
        <v>1</v>
      </c>
      <c r="AA398" s="12" t="str">
        <f>_xlfn.XLOOKUP(HsgLista[[#This Row],[Lakó-népesség]],hsgméret[limit],hsgméret[név],,-1)</f>
        <v>közép</v>
      </c>
      <c r="AB398" s="12" t="str">
        <f>IFERROR(_xlfn.XLOOKUP(HsgLista[[#This Row],[Vármegye]],Régiók[Vármegye],Régiók[Régió]),"")</f>
        <v/>
      </c>
      <c r="AC398" s="12" t="str">
        <f>IFERROR(_xlfn.XLOOKUP(HsgLista[[#This Row],[Vármegye]],Régiók[Vármegye],Régiók[NUTS2]),"")</f>
        <v/>
      </c>
      <c r="AD398" s="12" t="str" cm="1">
        <f t="array" ref="AD398">_xlfn.XLOOKUP(HsgLista[[#This Row],[Helység jogállása]],_xlfn.ANCHORARRAY($AG$12),$AH$12:$AH$18)</f>
        <v>4 kerület</v>
      </c>
      <c r="AE398" s="4">
        <f>HsgLista[[#This Row],[Lakó-népesség]]*HsgLista[[#This Row],[Lakó-népesség]]</f>
        <v>585785209</v>
      </c>
      <c r="AF398" s="1"/>
      <c r="AG398" s="4"/>
      <c r="AJ398" s="8"/>
      <c r="AK398" s="4"/>
      <c r="AS398" s="8"/>
      <c r="AT398" s="4"/>
      <c r="BJ398" s="1"/>
    </row>
    <row r="399" spans="1:62" x14ac:dyDescent="0.3">
      <c r="A399" s="33" t="s">
        <v>999</v>
      </c>
      <c r="B399" s="32">
        <v>3179</v>
      </c>
      <c r="C399" s="1" t="s">
        <v>996</v>
      </c>
      <c r="D399" s="1" t="s">
        <v>997</v>
      </c>
      <c r="E399" s="1" t="s">
        <v>1000</v>
      </c>
      <c r="F399" s="1" t="s">
        <v>999</v>
      </c>
      <c r="G399" s="1" t="s">
        <v>999</v>
      </c>
      <c r="H399" s="1">
        <v>1</v>
      </c>
      <c r="I399" s="1" t="s">
        <v>32</v>
      </c>
      <c r="J399" s="4">
        <v>3634</v>
      </c>
      <c r="K399" s="4">
        <v>85803</v>
      </c>
      <c r="L399" s="4">
        <v>49764</v>
      </c>
      <c r="N399" s="1">
        <v>1</v>
      </c>
      <c r="O399" s="1">
        <v>1</v>
      </c>
      <c r="P399" s="1">
        <v>1</v>
      </c>
      <c r="Q399" s="1">
        <v>1</v>
      </c>
      <c r="R399" s="1">
        <v>1</v>
      </c>
      <c r="S399" s="1">
        <v>1</v>
      </c>
      <c r="T399" s="1">
        <v>1</v>
      </c>
      <c r="V399" s="1">
        <v>1</v>
      </c>
      <c r="W399" s="1">
        <v>1</v>
      </c>
      <c r="X399" s="1">
        <v>1</v>
      </c>
      <c r="Z399" s="1">
        <v>1</v>
      </c>
      <c r="AA399" s="12" t="str">
        <f>_xlfn.XLOOKUP(HsgLista[[#This Row],[Lakó-népesség]],hsgméret[limit],hsgméret[név],,-1)</f>
        <v>nagy</v>
      </c>
      <c r="AB399" s="12" t="str">
        <f>IFERROR(_xlfn.XLOOKUP(HsgLista[[#This Row],[Vármegye]],Régiók[Vármegye],Régiók[Régió]),"")</f>
        <v/>
      </c>
      <c r="AC399" s="12" t="str">
        <f>IFERROR(_xlfn.XLOOKUP(HsgLista[[#This Row],[Vármegye]],Régiók[Vármegye],Régiók[NUTS2]),"")</f>
        <v/>
      </c>
      <c r="AD399" s="12" t="str" cm="1">
        <f t="array" ref="AD399">_xlfn.XLOOKUP(HsgLista[[#This Row],[Helység jogállása]],_xlfn.ANCHORARRAY($AG$12),$AH$12:$AH$18)</f>
        <v>4 kerület</v>
      </c>
      <c r="AE399" s="4">
        <f>HsgLista[[#This Row],[Lakó-népesség]]*HsgLista[[#This Row],[Lakó-népesség]]</f>
        <v>7362154809</v>
      </c>
      <c r="AF399" s="1"/>
      <c r="AG399" s="4"/>
      <c r="AJ399" s="8"/>
      <c r="AK399" s="4"/>
      <c r="AS399" s="8"/>
      <c r="AT399" s="4"/>
      <c r="BJ399" s="1"/>
    </row>
    <row r="400" spans="1:62" x14ac:dyDescent="0.3">
      <c r="A400" s="33" t="s">
        <v>1001</v>
      </c>
      <c r="B400" s="31">
        <v>18069</v>
      </c>
      <c r="C400" s="1" t="s">
        <v>996</v>
      </c>
      <c r="D400" s="1" t="s">
        <v>997</v>
      </c>
      <c r="E400" s="1" t="s">
        <v>1002</v>
      </c>
      <c r="F400" s="1" t="s">
        <v>1001</v>
      </c>
      <c r="G400" s="1" t="s">
        <v>1001</v>
      </c>
      <c r="H400" s="1">
        <v>1</v>
      </c>
      <c r="I400" s="1" t="s">
        <v>32</v>
      </c>
      <c r="J400" s="4">
        <v>3970</v>
      </c>
      <c r="K400" s="4">
        <v>125147</v>
      </c>
      <c r="L400" s="4">
        <v>65815</v>
      </c>
      <c r="N400" s="1">
        <v>1</v>
      </c>
      <c r="O400" s="1">
        <v>1</v>
      </c>
      <c r="P400" s="1">
        <v>1</v>
      </c>
      <c r="Q400" s="1">
        <v>1</v>
      </c>
      <c r="R400" s="1">
        <v>1</v>
      </c>
      <c r="S400" s="1">
        <v>1</v>
      </c>
      <c r="T400" s="1">
        <v>1</v>
      </c>
      <c r="U400" s="1">
        <v>1</v>
      </c>
      <c r="V400" s="1">
        <v>1</v>
      </c>
      <c r="W400" s="1">
        <v>1</v>
      </c>
      <c r="X400" s="1">
        <v>1</v>
      </c>
      <c r="Z400" s="1">
        <v>1</v>
      </c>
      <c r="AA400" s="12" t="str">
        <f>_xlfn.XLOOKUP(HsgLista[[#This Row],[Lakó-népesség]],hsgméret[limit],hsgméret[név],,-1)</f>
        <v>nagy</v>
      </c>
      <c r="AB400" s="12" t="str">
        <f>IFERROR(_xlfn.XLOOKUP(HsgLista[[#This Row],[Vármegye]],Régiók[Vármegye],Régiók[Régió]),"")</f>
        <v/>
      </c>
      <c r="AC400" s="12" t="str">
        <f>IFERROR(_xlfn.XLOOKUP(HsgLista[[#This Row],[Vármegye]],Régiók[Vármegye],Régiók[NUTS2]),"")</f>
        <v/>
      </c>
      <c r="AD400" s="12" t="str" cm="1">
        <f t="array" ref="AD400">_xlfn.XLOOKUP(HsgLista[[#This Row],[Helység jogállása]],_xlfn.ANCHORARRAY($AG$12),$AH$12:$AH$18)</f>
        <v>4 kerület</v>
      </c>
      <c r="AE400" s="4">
        <f>HsgLista[[#This Row],[Lakó-népesség]]*HsgLista[[#This Row],[Lakó-népesség]]</f>
        <v>15661771609</v>
      </c>
      <c r="AF400" s="1"/>
      <c r="AG400" s="4"/>
      <c r="AJ400" s="8"/>
      <c r="AK400" s="4"/>
      <c r="AS400" s="8"/>
      <c r="AT400" s="4"/>
      <c r="BJ400" s="1"/>
    </row>
    <row r="401" spans="1:62" x14ac:dyDescent="0.3">
      <c r="A401" s="33" t="s">
        <v>1003</v>
      </c>
      <c r="B401" s="32">
        <v>5467</v>
      </c>
      <c r="C401" s="1" t="s">
        <v>996</v>
      </c>
      <c r="D401" s="1" t="s">
        <v>997</v>
      </c>
      <c r="E401" s="1" t="s">
        <v>1004</v>
      </c>
      <c r="F401" s="1" t="s">
        <v>1003</v>
      </c>
      <c r="G401" s="1" t="s">
        <v>1003</v>
      </c>
      <c r="H401" s="1">
        <v>1</v>
      </c>
      <c r="I401" s="1" t="s">
        <v>32</v>
      </c>
      <c r="J401" s="4">
        <v>1882</v>
      </c>
      <c r="K401" s="4">
        <v>94824</v>
      </c>
      <c r="L401" s="4">
        <v>50762</v>
      </c>
      <c r="N401" s="1">
        <v>1</v>
      </c>
      <c r="O401" s="1">
        <v>1</v>
      </c>
      <c r="Q401" s="1">
        <v>1</v>
      </c>
      <c r="R401" s="1">
        <v>1</v>
      </c>
      <c r="S401" s="1">
        <v>1</v>
      </c>
      <c r="T401" s="1">
        <v>1</v>
      </c>
      <c r="U401" s="1">
        <v>1</v>
      </c>
      <c r="V401" s="1">
        <v>1</v>
      </c>
      <c r="W401" s="1">
        <v>1</v>
      </c>
      <c r="X401" s="1">
        <v>1</v>
      </c>
      <c r="Z401" s="1">
        <v>1</v>
      </c>
      <c r="AA401" s="12" t="str">
        <f>_xlfn.XLOOKUP(HsgLista[[#This Row],[Lakó-népesség]],hsgméret[limit],hsgméret[név],,-1)</f>
        <v>nagy</v>
      </c>
      <c r="AB401" s="12" t="str">
        <f>IFERROR(_xlfn.XLOOKUP(HsgLista[[#This Row],[Vármegye]],Régiók[Vármegye],Régiók[Régió]),"")</f>
        <v/>
      </c>
      <c r="AC401" s="12" t="str">
        <f>IFERROR(_xlfn.XLOOKUP(HsgLista[[#This Row],[Vármegye]],Régiók[Vármegye],Régiók[NUTS2]),"")</f>
        <v/>
      </c>
      <c r="AD401" s="12" t="str" cm="1">
        <f t="array" ref="AD401">_xlfn.XLOOKUP(HsgLista[[#This Row],[Helység jogállása]],_xlfn.ANCHORARRAY($AG$12),$AH$12:$AH$18)</f>
        <v>4 kerület</v>
      </c>
      <c r="AE401" s="4">
        <f>HsgLista[[#This Row],[Lakó-népesség]]*HsgLista[[#This Row],[Lakó-népesség]]</f>
        <v>8991590976</v>
      </c>
      <c r="AF401" s="1"/>
      <c r="AG401" s="4"/>
      <c r="AJ401" s="8"/>
      <c r="AK401" s="4"/>
      <c r="AS401" s="8"/>
      <c r="AT401" s="4"/>
      <c r="BJ401" s="1"/>
    </row>
    <row r="402" spans="1:62" x14ac:dyDescent="0.3">
      <c r="A402" s="33" t="s">
        <v>1005</v>
      </c>
      <c r="B402" s="31">
        <v>13392</v>
      </c>
      <c r="C402" s="1" t="s">
        <v>996</v>
      </c>
      <c r="D402" s="1" t="s">
        <v>997</v>
      </c>
      <c r="E402" s="1" t="s">
        <v>1006</v>
      </c>
      <c r="F402" s="1" t="s">
        <v>1005</v>
      </c>
      <c r="G402" s="1" t="s">
        <v>1005</v>
      </c>
      <c r="H402" s="1">
        <v>1</v>
      </c>
      <c r="I402" s="1" t="s">
        <v>32</v>
      </c>
      <c r="J402" s="4">
        <v>259</v>
      </c>
      <c r="K402" s="4">
        <v>23701</v>
      </c>
      <c r="L402" s="4">
        <v>20375</v>
      </c>
      <c r="N402" s="1">
        <v>1</v>
      </c>
      <c r="O402" s="1">
        <v>1</v>
      </c>
      <c r="P402" s="1">
        <v>1</v>
      </c>
      <c r="Q402" s="1">
        <v>1</v>
      </c>
      <c r="R402" s="1">
        <v>1</v>
      </c>
      <c r="S402" s="1">
        <v>1</v>
      </c>
      <c r="T402" s="1">
        <v>1</v>
      </c>
      <c r="U402" s="1">
        <v>1</v>
      </c>
      <c r="W402" s="1">
        <v>1</v>
      </c>
      <c r="X402" s="1">
        <v>1</v>
      </c>
      <c r="AA402" s="12" t="str">
        <f>_xlfn.XLOOKUP(HsgLista[[#This Row],[Lakó-népesség]],hsgméret[limit],hsgméret[név],,-1)</f>
        <v>közép</v>
      </c>
      <c r="AB402" s="12" t="str">
        <f>IFERROR(_xlfn.XLOOKUP(HsgLista[[#This Row],[Vármegye]],Régiók[Vármegye],Régiók[Régió]),"")</f>
        <v/>
      </c>
      <c r="AC402" s="12" t="str">
        <f>IFERROR(_xlfn.XLOOKUP(HsgLista[[#This Row],[Vármegye]],Régiók[Vármegye],Régiók[NUTS2]),"")</f>
        <v/>
      </c>
      <c r="AD402" s="12" t="str" cm="1">
        <f t="array" ref="AD402">_xlfn.XLOOKUP(HsgLista[[#This Row],[Helység jogállása]],_xlfn.ANCHORARRAY($AG$12),$AH$12:$AH$18)</f>
        <v>4 kerület</v>
      </c>
      <c r="AE402" s="4">
        <f>HsgLista[[#This Row],[Lakó-népesség]]*HsgLista[[#This Row],[Lakó-népesség]]</f>
        <v>561737401</v>
      </c>
      <c r="AF402" s="1"/>
      <c r="AG402" s="4"/>
      <c r="AJ402" s="8"/>
      <c r="AK402" s="4"/>
      <c r="AS402" s="8"/>
      <c r="AT402" s="4"/>
      <c r="BJ402" s="1"/>
    </row>
    <row r="403" spans="1:62" x14ac:dyDescent="0.3">
      <c r="A403" s="33" t="s">
        <v>1007</v>
      </c>
      <c r="B403" s="31">
        <v>16586</v>
      </c>
      <c r="C403" s="1" t="s">
        <v>996</v>
      </c>
      <c r="D403" s="1" t="s">
        <v>997</v>
      </c>
      <c r="E403" s="1" t="s">
        <v>1008</v>
      </c>
      <c r="F403" s="1" t="s">
        <v>1007</v>
      </c>
      <c r="G403" s="1" t="s">
        <v>1007</v>
      </c>
      <c r="H403" s="1">
        <v>1</v>
      </c>
      <c r="I403" s="1" t="s">
        <v>32</v>
      </c>
      <c r="J403" s="4">
        <v>238</v>
      </c>
      <c r="K403" s="4">
        <v>35047</v>
      </c>
      <c r="L403" s="4">
        <v>29300</v>
      </c>
      <c r="N403" s="1">
        <v>1</v>
      </c>
      <c r="O403" s="1">
        <v>1</v>
      </c>
      <c r="R403" s="1">
        <v>1</v>
      </c>
      <c r="S403" s="1">
        <v>1</v>
      </c>
      <c r="T403" s="1">
        <v>1</v>
      </c>
      <c r="U403" s="1">
        <v>1</v>
      </c>
      <c r="V403" s="1">
        <v>1</v>
      </c>
      <c r="W403" s="1">
        <v>1</v>
      </c>
      <c r="X403" s="1">
        <v>1</v>
      </c>
      <c r="AA403" s="12" t="str">
        <f>_xlfn.XLOOKUP(HsgLista[[#This Row],[Lakó-népesség]],hsgméret[limit],hsgméret[név],,-1)</f>
        <v>közép</v>
      </c>
      <c r="AB403" s="12" t="str">
        <f>IFERROR(_xlfn.XLOOKUP(HsgLista[[#This Row],[Vármegye]],Régiók[Vármegye],Régiók[Régió]),"")</f>
        <v/>
      </c>
      <c r="AC403" s="12" t="str">
        <f>IFERROR(_xlfn.XLOOKUP(HsgLista[[#This Row],[Vármegye]],Régiók[Vármegye],Régiók[NUTS2]),"")</f>
        <v/>
      </c>
      <c r="AD403" s="12" t="str" cm="1">
        <f t="array" ref="AD403">_xlfn.XLOOKUP(HsgLista[[#This Row],[Helység jogállása]],_xlfn.ANCHORARRAY($AG$12),$AH$12:$AH$18)</f>
        <v>4 kerület</v>
      </c>
      <c r="AE403" s="4">
        <f>HsgLista[[#This Row],[Lakó-népesség]]*HsgLista[[#This Row],[Lakó-népesség]]</f>
        <v>1228292209</v>
      </c>
      <c r="AF403" s="1"/>
      <c r="AG403" s="4"/>
      <c r="AJ403" s="8"/>
      <c r="AK403" s="4"/>
      <c r="AS403" s="8"/>
      <c r="AT403" s="4"/>
      <c r="BJ403" s="1"/>
    </row>
    <row r="404" spans="1:62" x14ac:dyDescent="0.3">
      <c r="A404" s="33" t="s">
        <v>1009</v>
      </c>
      <c r="B404" s="31">
        <v>29744</v>
      </c>
      <c r="C404" s="1" t="s">
        <v>996</v>
      </c>
      <c r="D404" s="1" t="s">
        <v>997</v>
      </c>
      <c r="E404" s="1" t="s">
        <v>1010</v>
      </c>
      <c r="F404" s="1" t="s">
        <v>1009</v>
      </c>
      <c r="G404" s="1" t="s">
        <v>1009</v>
      </c>
      <c r="H404" s="1">
        <v>1</v>
      </c>
      <c r="I404" s="1" t="s">
        <v>32</v>
      </c>
      <c r="J404" s="4">
        <v>209</v>
      </c>
      <c r="K404" s="4">
        <v>49388</v>
      </c>
      <c r="L404" s="4">
        <v>38221</v>
      </c>
      <c r="N404" s="1">
        <v>1</v>
      </c>
      <c r="O404" s="1">
        <v>1</v>
      </c>
      <c r="P404" s="1">
        <v>1</v>
      </c>
      <c r="Q404" s="1">
        <v>1</v>
      </c>
      <c r="R404" s="1">
        <v>1</v>
      </c>
      <c r="S404" s="1">
        <v>1</v>
      </c>
      <c r="T404" s="1">
        <v>1</v>
      </c>
      <c r="U404" s="1">
        <v>1</v>
      </c>
      <c r="V404" s="1">
        <v>1</v>
      </c>
      <c r="W404" s="1">
        <v>1</v>
      </c>
      <c r="Z404" s="1">
        <v>1</v>
      </c>
      <c r="AA404" s="12" t="str">
        <f>_xlfn.XLOOKUP(HsgLista[[#This Row],[Lakó-népesség]],hsgméret[limit],hsgméret[név],,-1)</f>
        <v>közép</v>
      </c>
      <c r="AB404" s="12" t="str">
        <f>IFERROR(_xlfn.XLOOKUP(HsgLista[[#This Row],[Vármegye]],Régiók[Vármegye],Régiók[Régió]),"")</f>
        <v/>
      </c>
      <c r="AC404" s="12" t="str">
        <f>IFERROR(_xlfn.XLOOKUP(HsgLista[[#This Row],[Vármegye]],Régiók[Vármegye],Régiók[NUTS2]),"")</f>
        <v/>
      </c>
      <c r="AD404" s="12" t="str" cm="1">
        <f t="array" ref="AD404">_xlfn.XLOOKUP(HsgLista[[#This Row],[Helység jogállása]],_xlfn.ANCHORARRAY($AG$12),$AH$12:$AH$18)</f>
        <v>4 kerület</v>
      </c>
      <c r="AE404" s="4">
        <f>HsgLista[[#This Row],[Lakó-népesség]]*HsgLista[[#This Row],[Lakó-népesség]]</f>
        <v>2439174544</v>
      </c>
      <c r="AF404" s="1"/>
      <c r="AG404" s="4"/>
      <c r="AJ404" s="8"/>
      <c r="AK404" s="4"/>
      <c r="AS404" s="8"/>
      <c r="AT404" s="4"/>
      <c r="BJ404" s="1"/>
    </row>
    <row r="405" spans="1:62" x14ac:dyDescent="0.3">
      <c r="A405" s="33" t="s">
        <v>1011</v>
      </c>
      <c r="B405" s="31">
        <v>25405</v>
      </c>
      <c r="C405" s="1" t="s">
        <v>996</v>
      </c>
      <c r="D405" s="1" t="s">
        <v>997</v>
      </c>
      <c r="E405" s="1" t="s">
        <v>1012</v>
      </c>
      <c r="F405" s="1" t="s">
        <v>1011</v>
      </c>
      <c r="G405" s="1" t="s">
        <v>1011</v>
      </c>
      <c r="H405" s="1">
        <v>1</v>
      </c>
      <c r="I405" s="1" t="s">
        <v>32</v>
      </c>
      <c r="J405" s="4">
        <v>685</v>
      </c>
      <c r="K405" s="4">
        <v>70309</v>
      </c>
      <c r="L405" s="4">
        <v>48204</v>
      </c>
      <c r="N405" s="1">
        <v>1</v>
      </c>
      <c r="O405" s="1">
        <v>1</v>
      </c>
      <c r="Q405" s="1">
        <v>1</v>
      </c>
      <c r="R405" s="1">
        <v>1</v>
      </c>
      <c r="S405" s="1">
        <v>1</v>
      </c>
      <c r="T405" s="1">
        <v>1</v>
      </c>
      <c r="U405" s="1">
        <v>1</v>
      </c>
      <c r="V405" s="1">
        <v>1</v>
      </c>
      <c r="W405" s="1">
        <v>1</v>
      </c>
      <c r="X405" s="1">
        <v>1</v>
      </c>
      <c r="Z405" s="1">
        <v>1</v>
      </c>
      <c r="AA405" s="12" t="str">
        <f>_xlfn.XLOOKUP(HsgLista[[#This Row],[Lakó-népesség]],hsgméret[limit],hsgméret[név],,-1)</f>
        <v>nagy</v>
      </c>
      <c r="AB405" s="12" t="str">
        <f>IFERROR(_xlfn.XLOOKUP(HsgLista[[#This Row],[Vármegye]],Régiók[Vármegye],Régiók[Régió]),"")</f>
        <v/>
      </c>
      <c r="AC405" s="12" t="str">
        <f>IFERROR(_xlfn.XLOOKUP(HsgLista[[#This Row],[Vármegye]],Régiók[Vármegye],Régiók[NUTS2]),"")</f>
        <v/>
      </c>
      <c r="AD405" s="12" t="str" cm="1">
        <f t="array" ref="AD405">_xlfn.XLOOKUP(HsgLista[[#This Row],[Helység jogállása]],_xlfn.ANCHORARRAY($AG$12),$AH$12:$AH$18)</f>
        <v>4 kerület</v>
      </c>
      <c r="AE405" s="4">
        <f>HsgLista[[#This Row],[Lakó-népesség]]*HsgLista[[#This Row],[Lakó-népesség]]</f>
        <v>4943355481</v>
      </c>
      <c r="AF405" s="1"/>
      <c r="AG405" s="4"/>
      <c r="AJ405" s="8"/>
      <c r="AK405" s="4"/>
      <c r="AS405" s="8"/>
      <c r="AT405" s="4"/>
      <c r="BJ405" s="1"/>
    </row>
    <row r="406" spans="1:62" x14ac:dyDescent="0.3">
      <c r="A406" s="33" t="s">
        <v>1013</v>
      </c>
      <c r="B406" s="31">
        <v>29586</v>
      </c>
      <c r="C406" s="1" t="s">
        <v>996</v>
      </c>
      <c r="D406" s="1" t="s">
        <v>997</v>
      </c>
      <c r="E406" s="1" t="s">
        <v>1014</v>
      </c>
      <c r="F406" s="1" t="s">
        <v>1013</v>
      </c>
      <c r="G406" s="1" t="s">
        <v>1013</v>
      </c>
      <c r="H406" s="1">
        <v>1</v>
      </c>
      <c r="I406" s="1" t="s">
        <v>32</v>
      </c>
      <c r="J406" s="4">
        <v>1253</v>
      </c>
      <c r="K406" s="4">
        <v>59722</v>
      </c>
      <c r="L406" s="4">
        <v>44991</v>
      </c>
      <c r="N406" s="1">
        <v>1</v>
      </c>
      <c r="O406" s="1">
        <v>1</v>
      </c>
      <c r="R406" s="1">
        <v>1</v>
      </c>
      <c r="S406" s="1">
        <v>1</v>
      </c>
      <c r="T406" s="1">
        <v>1</v>
      </c>
      <c r="U406" s="1">
        <v>1</v>
      </c>
      <c r="W406" s="1">
        <v>1</v>
      </c>
      <c r="X406" s="1">
        <v>1</v>
      </c>
      <c r="Z406" s="1">
        <v>1</v>
      </c>
      <c r="AA406" s="12" t="str">
        <f>_xlfn.XLOOKUP(HsgLista[[#This Row],[Lakó-népesség]],hsgméret[limit],hsgméret[név],,-1)</f>
        <v>nagy</v>
      </c>
      <c r="AB406" s="12" t="str">
        <f>IFERROR(_xlfn.XLOOKUP(HsgLista[[#This Row],[Vármegye]],Régiók[Vármegye],Régiók[Régió]),"")</f>
        <v/>
      </c>
      <c r="AC406" s="12" t="str">
        <f>IFERROR(_xlfn.XLOOKUP(HsgLista[[#This Row],[Vármegye]],Régiók[Vármegye],Régiók[NUTS2]),"")</f>
        <v/>
      </c>
      <c r="AD406" s="12" t="str" cm="1">
        <f t="array" ref="AD406">_xlfn.XLOOKUP(HsgLista[[#This Row],[Helység jogállása]],_xlfn.ANCHORARRAY($AG$12),$AH$12:$AH$18)</f>
        <v>4 kerület</v>
      </c>
      <c r="AE406" s="4">
        <f>HsgLista[[#This Row],[Lakó-népesség]]*HsgLista[[#This Row],[Lakó-népesség]]</f>
        <v>3566717284</v>
      </c>
      <c r="AF406" s="1"/>
      <c r="AG406" s="4"/>
      <c r="AJ406" s="8"/>
      <c r="AK406" s="4"/>
      <c r="AS406" s="8"/>
      <c r="AT406" s="4"/>
      <c r="BJ406" s="1"/>
    </row>
    <row r="407" spans="1:62" x14ac:dyDescent="0.3">
      <c r="A407" s="33" t="s">
        <v>1015</v>
      </c>
      <c r="B407" s="31">
        <v>10700</v>
      </c>
      <c r="C407" s="1" t="s">
        <v>996</v>
      </c>
      <c r="D407" s="1" t="s">
        <v>997</v>
      </c>
      <c r="E407" s="1" t="s">
        <v>1016</v>
      </c>
      <c r="F407" s="1" t="s">
        <v>1015</v>
      </c>
      <c r="G407" s="1" t="s">
        <v>1015</v>
      </c>
      <c r="H407" s="1">
        <v>1</v>
      </c>
      <c r="I407" s="1" t="s">
        <v>32</v>
      </c>
      <c r="J407" s="4">
        <v>3249</v>
      </c>
      <c r="K407" s="4">
        <v>74365</v>
      </c>
      <c r="L407" s="4">
        <v>41412</v>
      </c>
      <c r="N407" s="1">
        <v>1</v>
      </c>
      <c r="O407" s="1">
        <v>1</v>
      </c>
      <c r="P407" s="1">
        <v>1</v>
      </c>
      <c r="Q407" s="1">
        <v>1</v>
      </c>
      <c r="R407" s="1">
        <v>1</v>
      </c>
      <c r="S407" s="1">
        <v>1</v>
      </c>
      <c r="T407" s="1">
        <v>1</v>
      </c>
      <c r="U407" s="1">
        <v>1</v>
      </c>
      <c r="V407" s="1">
        <v>1</v>
      </c>
      <c r="W407" s="1">
        <v>1</v>
      </c>
      <c r="Z407" s="1">
        <v>1</v>
      </c>
      <c r="AA407" s="12" t="str">
        <f>_xlfn.XLOOKUP(HsgLista[[#This Row],[Lakó-népesség]],hsgméret[limit],hsgméret[név],,-1)</f>
        <v>nagy</v>
      </c>
      <c r="AB407" s="12" t="str">
        <f>IFERROR(_xlfn.XLOOKUP(HsgLista[[#This Row],[Vármegye]],Régiók[Vármegye],Régiók[Régió]),"")</f>
        <v/>
      </c>
      <c r="AC407" s="12" t="str">
        <f>IFERROR(_xlfn.XLOOKUP(HsgLista[[#This Row],[Vármegye]],Régiók[Vármegye],Régiók[NUTS2]),"")</f>
        <v/>
      </c>
      <c r="AD407" s="12" t="str" cm="1">
        <f t="array" ref="AD407">_xlfn.XLOOKUP(HsgLista[[#This Row],[Helység jogállása]],_xlfn.ANCHORARRAY($AG$12),$AH$12:$AH$18)</f>
        <v>4 kerület</v>
      </c>
      <c r="AE407" s="4">
        <f>HsgLista[[#This Row],[Lakó-népesség]]*HsgLista[[#This Row],[Lakó-népesség]]</f>
        <v>5530153225</v>
      </c>
      <c r="AF407" s="1"/>
      <c r="AG407" s="4"/>
      <c r="AJ407" s="8"/>
      <c r="AK407" s="4"/>
      <c r="AS407" s="8"/>
      <c r="AT407" s="4"/>
      <c r="BJ407" s="1"/>
    </row>
    <row r="408" spans="1:62" x14ac:dyDescent="0.3">
      <c r="A408" s="33" t="s">
        <v>1017</v>
      </c>
      <c r="B408" s="31">
        <v>14216</v>
      </c>
      <c r="C408" s="1" t="s">
        <v>996</v>
      </c>
      <c r="D408" s="1" t="s">
        <v>997</v>
      </c>
      <c r="E408" s="1" t="s">
        <v>1018</v>
      </c>
      <c r="F408" s="1" t="s">
        <v>1017</v>
      </c>
      <c r="G408" s="1" t="s">
        <v>1017</v>
      </c>
      <c r="H408" s="1">
        <v>1</v>
      </c>
      <c r="I408" s="1" t="s">
        <v>32</v>
      </c>
      <c r="J408" s="4">
        <v>3348</v>
      </c>
      <c r="K408" s="4">
        <v>149126</v>
      </c>
      <c r="L408" s="4">
        <v>85018</v>
      </c>
      <c r="N408" s="1">
        <v>1</v>
      </c>
      <c r="O408" s="1">
        <v>1</v>
      </c>
      <c r="P408" s="1">
        <v>1</v>
      </c>
      <c r="Q408" s="1">
        <v>1</v>
      </c>
      <c r="R408" s="1">
        <v>1</v>
      </c>
      <c r="S408" s="1">
        <v>1</v>
      </c>
      <c r="T408" s="1">
        <v>1</v>
      </c>
      <c r="U408" s="1">
        <v>1</v>
      </c>
      <c r="V408" s="1">
        <v>1</v>
      </c>
      <c r="W408" s="1">
        <v>1</v>
      </c>
      <c r="X408" s="1">
        <v>1</v>
      </c>
      <c r="Y408" s="1">
        <v>1</v>
      </c>
      <c r="Z408" s="1">
        <v>1</v>
      </c>
      <c r="AA408" s="12" t="str">
        <f>_xlfn.XLOOKUP(HsgLista[[#This Row],[Lakó-népesség]],hsgméret[limit],hsgméret[név],,-1)</f>
        <v>nagy</v>
      </c>
      <c r="AB408" s="12" t="str">
        <f>IFERROR(_xlfn.XLOOKUP(HsgLista[[#This Row],[Vármegye]],Régiók[Vármegye],Régiók[Régió]),"")</f>
        <v/>
      </c>
      <c r="AC408" s="12" t="str">
        <f>IFERROR(_xlfn.XLOOKUP(HsgLista[[#This Row],[Vármegye]],Régiók[Vármegye],Régiók[NUTS2]),"")</f>
        <v/>
      </c>
      <c r="AD408" s="12" t="str" cm="1">
        <f t="array" ref="AD408">_xlfn.XLOOKUP(HsgLista[[#This Row],[Helység jogállása]],_xlfn.ANCHORARRAY($AG$12),$AH$12:$AH$18)</f>
        <v>4 kerület</v>
      </c>
      <c r="AE408" s="4">
        <f>HsgLista[[#This Row],[Lakó-népesség]]*HsgLista[[#This Row],[Lakó-népesség]]</f>
        <v>22238563876</v>
      </c>
      <c r="AF408" s="1"/>
      <c r="AG408" s="4"/>
      <c r="AJ408" s="8"/>
      <c r="AK408" s="4"/>
      <c r="AS408" s="8"/>
      <c r="AT408" s="4"/>
      <c r="BJ408" s="1"/>
    </row>
    <row r="409" spans="1:62" x14ac:dyDescent="0.3">
      <c r="A409" s="33" t="s">
        <v>1019</v>
      </c>
      <c r="B409" s="31">
        <v>24697</v>
      </c>
      <c r="C409" s="1" t="s">
        <v>996</v>
      </c>
      <c r="D409" s="1" t="s">
        <v>997</v>
      </c>
      <c r="E409" s="1" t="s">
        <v>1020</v>
      </c>
      <c r="F409" s="1" t="s">
        <v>1019</v>
      </c>
      <c r="G409" s="1" t="s">
        <v>1019</v>
      </c>
      <c r="H409" s="1">
        <v>1</v>
      </c>
      <c r="I409" s="1" t="s">
        <v>32</v>
      </c>
      <c r="J409" s="4">
        <v>2666</v>
      </c>
      <c r="K409" s="4">
        <v>55650</v>
      </c>
      <c r="L409" s="4">
        <v>36025</v>
      </c>
      <c r="N409" s="1">
        <v>1</v>
      </c>
      <c r="O409" s="1">
        <v>1</v>
      </c>
      <c r="P409" s="1">
        <v>1</v>
      </c>
      <c r="Q409" s="1">
        <v>1</v>
      </c>
      <c r="R409" s="1">
        <v>1</v>
      </c>
      <c r="S409" s="1">
        <v>1</v>
      </c>
      <c r="T409" s="1">
        <v>1</v>
      </c>
      <c r="W409" s="1">
        <v>1</v>
      </c>
      <c r="X409" s="1">
        <v>1</v>
      </c>
      <c r="Z409" s="1">
        <v>1</v>
      </c>
      <c r="AA409" s="12" t="str">
        <f>_xlfn.XLOOKUP(HsgLista[[#This Row],[Lakó-népesség]],hsgméret[limit],hsgméret[név],,-1)</f>
        <v>nagy</v>
      </c>
      <c r="AB409" s="12" t="str">
        <f>IFERROR(_xlfn.XLOOKUP(HsgLista[[#This Row],[Vármegye]],Régiók[Vármegye],Régiók[Régió]),"")</f>
        <v/>
      </c>
      <c r="AC409" s="12" t="str">
        <f>IFERROR(_xlfn.XLOOKUP(HsgLista[[#This Row],[Vármegye]],Régiók[Vármegye],Régiók[NUTS2]),"")</f>
        <v/>
      </c>
      <c r="AD409" s="12" t="str" cm="1">
        <f t="array" ref="AD409">_xlfn.XLOOKUP(HsgLista[[#This Row],[Helység jogállása]],_xlfn.ANCHORARRAY($AG$12),$AH$12:$AH$18)</f>
        <v>4 kerület</v>
      </c>
      <c r="AE409" s="4">
        <f>HsgLista[[#This Row],[Lakó-népesség]]*HsgLista[[#This Row],[Lakó-népesség]]</f>
        <v>3096922500</v>
      </c>
      <c r="AF409" s="1"/>
      <c r="AG409" s="4"/>
      <c r="AJ409" s="8"/>
      <c r="AK409" s="4"/>
      <c r="AS409" s="8"/>
      <c r="AT409" s="4"/>
      <c r="BJ409" s="1"/>
    </row>
    <row r="410" spans="1:62" x14ac:dyDescent="0.3">
      <c r="A410" s="33" t="s">
        <v>1021</v>
      </c>
      <c r="B410" s="31">
        <v>24299</v>
      </c>
      <c r="C410" s="1" t="s">
        <v>996</v>
      </c>
      <c r="D410" s="1" t="s">
        <v>997</v>
      </c>
      <c r="E410" s="1" t="s">
        <v>1022</v>
      </c>
      <c r="F410" s="1" t="s">
        <v>1021</v>
      </c>
      <c r="G410" s="1" t="s">
        <v>1021</v>
      </c>
      <c r="H410" s="1">
        <v>1</v>
      </c>
      <c r="I410" s="1" t="s">
        <v>32</v>
      </c>
      <c r="J410" s="4">
        <v>1344</v>
      </c>
      <c r="K410" s="4">
        <v>120573</v>
      </c>
      <c r="L410" s="4">
        <v>84621</v>
      </c>
      <c r="N410" s="1">
        <v>1</v>
      </c>
      <c r="O410" s="1">
        <v>1</v>
      </c>
      <c r="P410" s="1">
        <v>1</v>
      </c>
      <c r="Q410" s="1">
        <v>1</v>
      </c>
      <c r="R410" s="1">
        <v>1</v>
      </c>
      <c r="S410" s="1">
        <v>1</v>
      </c>
      <c r="T410" s="1">
        <v>1</v>
      </c>
      <c r="U410" s="1">
        <v>1</v>
      </c>
      <c r="V410" s="1">
        <v>1</v>
      </c>
      <c r="W410" s="1">
        <v>1</v>
      </c>
      <c r="X410" s="1">
        <v>1</v>
      </c>
      <c r="AA410" s="12" t="str">
        <f>_xlfn.XLOOKUP(HsgLista[[#This Row],[Lakó-népesség]],hsgméret[limit],hsgméret[név],,-1)</f>
        <v>nagy</v>
      </c>
      <c r="AB410" s="12" t="str">
        <f>IFERROR(_xlfn.XLOOKUP(HsgLista[[#This Row],[Vármegye]],Régiók[Vármegye],Régiók[Régió]),"")</f>
        <v/>
      </c>
      <c r="AC410" s="12" t="str">
        <f>IFERROR(_xlfn.XLOOKUP(HsgLista[[#This Row],[Vármegye]],Régiók[Vármegye],Régiók[NUTS2]),"")</f>
        <v/>
      </c>
      <c r="AD410" s="12" t="str" cm="1">
        <f t="array" ref="AD410">_xlfn.XLOOKUP(HsgLista[[#This Row],[Helység jogállása]],_xlfn.ANCHORARRAY($AG$12),$AH$12:$AH$18)</f>
        <v>4 kerület</v>
      </c>
      <c r="AE410" s="4">
        <f>HsgLista[[#This Row],[Lakó-népesség]]*HsgLista[[#This Row],[Lakó-népesség]]</f>
        <v>14537848329</v>
      </c>
      <c r="AF410" s="1"/>
      <c r="AG410" s="4"/>
      <c r="AJ410" s="8"/>
      <c r="AK410" s="4"/>
      <c r="AS410" s="8"/>
      <c r="AT410" s="4"/>
      <c r="BJ410" s="1"/>
    </row>
    <row r="411" spans="1:62" x14ac:dyDescent="0.3">
      <c r="A411" s="33" t="s">
        <v>1023</v>
      </c>
      <c r="B411" s="31">
        <v>16337</v>
      </c>
      <c r="C411" s="1" t="s">
        <v>996</v>
      </c>
      <c r="D411" s="1" t="s">
        <v>997</v>
      </c>
      <c r="E411" s="1" t="s">
        <v>1024</v>
      </c>
      <c r="F411" s="1" t="s">
        <v>1023</v>
      </c>
      <c r="G411" s="1" t="s">
        <v>1023</v>
      </c>
      <c r="H411" s="1">
        <v>1</v>
      </c>
      <c r="I411" s="1" t="s">
        <v>32</v>
      </c>
      <c r="J411" s="4">
        <v>1812</v>
      </c>
      <c r="K411" s="4">
        <v>118759</v>
      </c>
      <c r="L411" s="4">
        <v>75176</v>
      </c>
      <c r="N411" s="1">
        <v>1</v>
      </c>
      <c r="O411" s="1">
        <v>1</v>
      </c>
      <c r="P411" s="1">
        <v>1</v>
      </c>
      <c r="Q411" s="1">
        <v>1</v>
      </c>
      <c r="R411" s="1">
        <v>1</v>
      </c>
      <c r="S411" s="1">
        <v>1</v>
      </c>
      <c r="T411" s="1">
        <v>1</v>
      </c>
      <c r="U411" s="1">
        <v>1</v>
      </c>
      <c r="V411" s="1">
        <v>1</v>
      </c>
      <c r="W411" s="1">
        <v>1</v>
      </c>
      <c r="X411" s="1">
        <v>1</v>
      </c>
      <c r="Z411" s="1">
        <v>1</v>
      </c>
      <c r="AA411" s="12" t="str">
        <f>_xlfn.XLOOKUP(HsgLista[[#This Row],[Lakó-népesség]],hsgméret[limit],hsgméret[név],,-1)</f>
        <v>nagy</v>
      </c>
      <c r="AB411" s="12" t="str">
        <f>IFERROR(_xlfn.XLOOKUP(HsgLista[[#This Row],[Vármegye]],Régiók[Vármegye],Régiók[Régió]),"")</f>
        <v/>
      </c>
      <c r="AC411" s="12" t="str">
        <f>IFERROR(_xlfn.XLOOKUP(HsgLista[[#This Row],[Vármegye]],Régiók[Vármegye],Régiók[NUTS2]),"")</f>
        <v/>
      </c>
      <c r="AD411" s="12" t="str" cm="1">
        <f t="array" ref="AD411">_xlfn.XLOOKUP(HsgLista[[#This Row],[Helység jogállása]],_xlfn.ANCHORARRAY($AG$12),$AH$12:$AH$18)</f>
        <v>4 kerület</v>
      </c>
      <c r="AE411" s="4">
        <f>HsgLista[[#This Row],[Lakó-népesség]]*HsgLista[[#This Row],[Lakó-népesség]]</f>
        <v>14103700081</v>
      </c>
      <c r="AF411" s="1"/>
      <c r="AG411" s="4"/>
      <c r="AJ411" s="8"/>
      <c r="AK411" s="4"/>
      <c r="AS411" s="8"/>
      <c r="AT411" s="4"/>
      <c r="BJ411" s="1"/>
    </row>
    <row r="412" spans="1:62" x14ac:dyDescent="0.3">
      <c r="A412" s="33" t="s">
        <v>1025</v>
      </c>
      <c r="B412" s="31">
        <v>11314</v>
      </c>
      <c r="C412" s="1" t="s">
        <v>996</v>
      </c>
      <c r="D412" s="1" t="s">
        <v>997</v>
      </c>
      <c r="E412" s="1" t="s">
        <v>1026</v>
      </c>
      <c r="F412" s="1" t="s">
        <v>1025</v>
      </c>
      <c r="G412" s="1" t="s">
        <v>1025</v>
      </c>
      <c r="H412" s="1">
        <v>1</v>
      </c>
      <c r="I412" s="1" t="s">
        <v>32</v>
      </c>
      <c r="J412" s="4">
        <v>2694</v>
      </c>
      <c r="K412" s="4">
        <v>75236</v>
      </c>
      <c r="L412" s="4">
        <v>38588</v>
      </c>
      <c r="N412" s="1">
        <v>1</v>
      </c>
      <c r="O412" s="1">
        <v>1</v>
      </c>
      <c r="P412" s="1">
        <v>1</v>
      </c>
      <c r="R412" s="1">
        <v>1</v>
      </c>
      <c r="S412" s="1">
        <v>1</v>
      </c>
      <c r="T412" s="1">
        <v>1</v>
      </c>
      <c r="W412" s="1">
        <v>1</v>
      </c>
      <c r="X412" s="1">
        <v>1</v>
      </c>
      <c r="AA412" s="12" t="str">
        <f>_xlfn.XLOOKUP(HsgLista[[#This Row],[Lakó-népesség]],hsgméret[limit],hsgméret[név],,-1)</f>
        <v>nagy</v>
      </c>
      <c r="AB412" s="12" t="str">
        <f>IFERROR(_xlfn.XLOOKUP(HsgLista[[#This Row],[Vármegye]],Régiók[Vármegye],Régiók[Régió]),"")</f>
        <v/>
      </c>
      <c r="AC412" s="12" t="str">
        <f>IFERROR(_xlfn.XLOOKUP(HsgLista[[#This Row],[Vármegye]],Régiók[Vármegye],Régiók[NUTS2]),"")</f>
        <v/>
      </c>
      <c r="AD412" s="12" t="str" cm="1">
        <f t="array" ref="AD412">_xlfn.XLOOKUP(HsgLista[[#This Row],[Helység jogállása]],_xlfn.ANCHORARRAY($AG$12),$AH$12:$AH$18)</f>
        <v>4 kerület</v>
      </c>
      <c r="AE412" s="4">
        <f>HsgLista[[#This Row],[Lakó-népesség]]*HsgLista[[#This Row],[Lakó-népesség]]</f>
        <v>5660455696</v>
      </c>
      <c r="AF412" s="1"/>
      <c r="AG412" s="4"/>
      <c r="AJ412" s="8"/>
      <c r="AK412" s="4"/>
      <c r="AS412" s="8"/>
      <c r="AT412" s="4"/>
      <c r="BJ412" s="1"/>
    </row>
    <row r="413" spans="1:62" x14ac:dyDescent="0.3">
      <c r="A413" s="33" t="s">
        <v>1027</v>
      </c>
      <c r="B413" s="32">
        <v>8208</v>
      </c>
      <c r="C413" s="1" t="s">
        <v>996</v>
      </c>
      <c r="D413" s="1" t="s">
        <v>997</v>
      </c>
      <c r="E413" s="1" t="s">
        <v>1028</v>
      </c>
      <c r="F413" s="1" t="s">
        <v>1027</v>
      </c>
      <c r="G413" s="1" t="s">
        <v>1027</v>
      </c>
      <c r="H413" s="1">
        <v>1</v>
      </c>
      <c r="I413" s="1" t="s">
        <v>32</v>
      </c>
      <c r="J413" s="4">
        <v>3351</v>
      </c>
      <c r="K413" s="4">
        <v>72411</v>
      </c>
      <c r="L413" s="4">
        <v>33336</v>
      </c>
      <c r="O413" s="1">
        <v>1</v>
      </c>
      <c r="P413" s="1">
        <v>1</v>
      </c>
      <c r="R413" s="1">
        <v>1</v>
      </c>
      <c r="S413" s="1">
        <v>1</v>
      </c>
      <c r="T413" s="1">
        <v>1</v>
      </c>
      <c r="U413" s="1">
        <v>1</v>
      </c>
      <c r="V413" s="1">
        <v>1</v>
      </c>
      <c r="X413" s="1">
        <v>1</v>
      </c>
      <c r="AA413" s="12" t="str">
        <f>_xlfn.XLOOKUP(HsgLista[[#This Row],[Lakó-népesség]],hsgméret[limit],hsgméret[név],,-1)</f>
        <v>nagy</v>
      </c>
      <c r="AB413" s="12" t="str">
        <f>IFERROR(_xlfn.XLOOKUP(HsgLista[[#This Row],[Vármegye]],Régiók[Vármegye],Régiók[Régió]),"")</f>
        <v/>
      </c>
      <c r="AC413" s="12" t="str">
        <f>IFERROR(_xlfn.XLOOKUP(HsgLista[[#This Row],[Vármegye]],Régiók[Vármegye],Régiók[NUTS2]),"")</f>
        <v/>
      </c>
      <c r="AD413" s="12" t="str" cm="1">
        <f t="array" ref="AD413">_xlfn.XLOOKUP(HsgLista[[#This Row],[Helység jogállása]],_xlfn.ANCHORARRAY($AG$12),$AH$12:$AH$18)</f>
        <v>4 kerület</v>
      </c>
      <c r="AE413" s="4">
        <f>HsgLista[[#This Row],[Lakó-népesség]]*HsgLista[[#This Row],[Lakó-népesség]]</f>
        <v>5243352921</v>
      </c>
      <c r="AF413" s="1"/>
      <c r="AG413" s="4"/>
      <c r="AJ413" s="8"/>
      <c r="AK413" s="4"/>
      <c r="AS413" s="8"/>
      <c r="AT413" s="4"/>
      <c r="BJ413" s="1"/>
    </row>
    <row r="414" spans="1:62" x14ac:dyDescent="0.3">
      <c r="A414" s="33" t="s">
        <v>1029</v>
      </c>
      <c r="B414" s="32">
        <v>2112</v>
      </c>
      <c r="C414" s="1" t="s">
        <v>996</v>
      </c>
      <c r="D414" s="1" t="s">
        <v>997</v>
      </c>
      <c r="E414" s="1" t="s">
        <v>1030</v>
      </c>
      <c r="F414" s="1" t="s">
        <v>1029</v>
      </c>
      <c r="G414" s="1" t="s">
        <v>1029</v>
      </c>
      <c r="H414" s="1">
        <v>1</v>
      </c>
      <c r="I414" s="1" t="s">
        <v>32</v>
      </c>
      <c r="J414" s="4">
        <v>5482</v>
      </c>
      <c r="K414" s="4">
        <v>84428</v>
      </c>
      <c r="L414" s="4">
        <v>34577</v>
      </c>
      <c r="N414" s="1">
        <v>1</v>
      </c>
      <c r="O414" s="1">
        <v>1</v>
      </c>
      <c r="P414" s="1">
        <v>1</v>
      </c>
      <c r="Q414" s="1">
        <v>1</v>
      </c>
      <c r="R414" s="1">
        <v>1</v>
      </c>
      <c r="S414" s="1">
        <v>1</v>
      </c>
      <c r="T414" s="1">
        <v>1</v>
      </c>
      <c r="V414" s="1">
        <v>1</v>
      </c>
      <c r="X414" s="1">
        <v>1</v>
      </c>
      <c r="AA414" s="12" t="str">
        <f>_xlfn.XLOOKUP(HsgLista[[#This Row],[Lakó-népesség]],hsgméret[limit],hsgméret[név],,-1)</f>
        <v>nagy</v>
      </c>
      <c r="AB414" s="12" t="str">
        <f>IFERROR(_xlfn.XLOOKUP(HsgLista[[#This Row],[Vármegye]],Régiók[Vármegye],Régiók[Régió]),"")</f>
        <v/>
      </c>
      <c r="AC414" s="12" t="str">
        <f>IFERROR(_xlfn.XLOOKUP(HsgLista[[#This Row],[Vármegye]],Régiók[Vármegye],Régiók[NUTS2]),"")</f>
        <v/>
      </c>
      <c r="AD414" s="12" t="str" cm="1">
        <f t="array" ref="AD414">_xlfn.XLOOKUP(HsgLista[[#This Row],[Helység jogállása]],_xlfn.ANCHORARRAY($AG$12),$AH$12:$AH$18)</f>
        <v>4 kerület</v>
      </c>
      <c r="AE414" s="4">
        <f>HsgLista[[#This Row],[Lakó-népesség]]*HsgLista[[#This Row],[Lakó-népesség]]</f>
        <v>7128087184</v>
      </c>
      <c r="AF414" s="1"/>
      <c r="AG414" s="4"/>
      <c r="AJ414" s="8"/>
      <c r="AK414" s="4"/>
      <c r="AS414" s="8"/>
      <c r="AT414" s="4"/>
      <c r="BJ414" s="1"/>
    </row>
    <row r="415" spans="1:62" x14ac:dyDescent="0.3">
      <c r="A415" s="33" t="s">
        <v>1031</v>
      </c>
      <c r="B415" s="31">
        <v>29285</v>
      </c>
      <c r="C415" s="1" t="s">
        <v>996</v>
      </c>
      <c r="D415" s="1" t="s">
        <v>997</v>
      </c>
      <c r="E415" s="1" t="s">
        <v>1032</v>
      </c>
      <c r="F415" s="1" t="s">
        <v>1031</v>
      </c>
      <c r="G415" s="1" t="s">
        <v>1031</v>
      </c>
      <c r="H415" s="1">
        <v>1</v>
      </c>
      <c r="I415" s="1" t="s">
        <v>32</v>
      </c>
      <c r="J415" s="4">
        <v>3860</v>
      </c>
      <c r="K415" s="4">
        <v>99247</v>
      </c>
      <c r="L415" s="4">
        <v>45766</v>
      </c>
      <c r="N415" s="1">
        <v>1</v>
      </c>
      <c r="O415" s="1">
        <v>1</v>
      </c>
      <c r="P415" s="1">
        <v>1</v>
      </c>
      <c r="Q415" s="1">
        <v>1</v>
      </c>
      <c r="R415" s="1">
        <v>1</v>
      </c>
      <c r="S415" s="1">
        <v>1</v>
      </c>
      <c r="T415" s="1">
        <v>1</v>
      </c>
      <c r="U415" s="1">
        <v>1</v>
      </c>
      <c r="W415" s="1">
        <v>1</v>
      </c>
      <c r="X415" s="1">
        <v>1</v>
      </c>
      <c r="AA415" s="12" t="str">
        <f>_xlfn.XLOOKUP(HsgLista[[#This Row],[Lakó-népesség]],hsgméret[limit],hsgméret[név],,-1)</f>
        <v>nagy</v>
      </c>
      <c r="AB415" s="12" t="str">
        <f>IFERROR(_xlfn.XLOOKUP(HsgLista[[#This Row],[Vármegye]],Régiók[Vármegye],Régiók[Régió]),"")</f>
        <v/>
      </c>
      <c r="AC415" s="12" t="str">
        <f>IFERROR(_xlfn.XLOOKUP(HsgLista[[#This Row],[Vármegye]],Régiók[Vármegye],Régiók[NUTS2]),"")</f>
        <v/>
      </c>
      <c r="AD415" s="12" t="str" cm="1">
        <f t="array" ref="AD415">_xlfn.XLOOKUP(HsgLista[[#This Row],[Helység jogállása]],_xlfn.ANCHORARRAY($AG$12),$AH$12:$AH$18)</f>
        <v>4 kerület</v>
      </c>
      <c r="AE415" s="4">
        <f>HsgLista[[#This Row],[Lakó-népesség]]*HsgLista[[#This Row],[Lakó-népesség]]</f>
        <v>9849967009</v>
      </c>
      <c r="AF415" s="1"/>
      <c r="AG415" s="4"/>
      <c r="AJ415" s="8"/>
      <c r="AK415" s="4"/>
      <c r="AS415" s="8"/>
      <c r="AT415" s="4"/>
      <c r="BJ415" s="1"/>
    </row>
    <row r="416" spans="1:62" x14ac:dyDescent="0.3">
      <c r="A416" s="33" t="s">
        <v>1033</v>
      </c>
      <c r="B416" s="32">
        <v>4011</v>
      </c>
      <c r="C416" s="1" t="s">
        <v>996</v>
      </c>
      <c r="D416" s="1" t="s">
        <v>997</v>
      </c>
      <c r="E416" s="1" t="s">
        <v>1034</v>
      </c>
      <c r="F416" s="1" t="s">
        <v>1033</v>
      </c>
      <c r="G416" s="1" t="s">
        <v>1033</v>
      </c>
      <c r="H416" s="1">
        <v>1</v>
      </c>
      <c r="I416" s="1" t="s">
        <v>32</v>
      </c>
      <c r="J416" s="4">
        <v>938</v>
      </c>
      <c r="K416" s="4">
        <v>57895</v>
      </c>
      <c r="L416" s="4">
        <v>29205</v>
      </c>
      <c r="N416" s="1">
        <v>1</v>
      </c>
      <c r="O416" s="1">
        <v>1</v>
      </c>
      <c r="P416" s="1">
        <v>1</v>
      </c>
      <c r="Q416" s="1">
        <v>1</v>
      </c>
      <c r="R416" s="1">
        <v>1</v>
      </c>
      <c r="S416" s="1">
        <v>1</v>
      </c>
      <c r="T416" s="1">
        <v>1</v>
      </c>
      <c r="U416" s="1">
        <v>1</v>
      </c>
      <c r="W416" s="1">
        <v>1</v>
      </c>
      <c r="Z416" s="1">
        <v>1</v>
      </c>
      <c r="AA416" s="12" t="str">
        <f>_xlfn.XLOOKUP(HsgLista[[#This Row],[Lakó-népesség]],hsgméret[limit],hsgméret[név],,-1)</f>
        <v>nagy</v>
      </c>
      <c r="AB416" s="12" t="str">
        <f>IFERROR(_xlfn.XLOOKUP(HsgLista[[#This Row],[Vármegye]],Régiók[Vármegye],Régiók[Régió]),"")</f>
        <v/>
      </c>
      <c r="AC416" s="12" t="str">
        <f>IFERROR(_xlfn.XLOOKUP(HsgLista[[#This Row],[Vármegye]],Régiók[Vármegye],Régiók[NUTS2]),"")</f>
        <v/>
      </c>
      <c r="AD416" s="12" t="str" cm="1">
        <f t="array" ref="AD416">_xlfn.XLOOKUP(HsgLista[[#This Row],[Helység jogállása]],_xlfn.ANCHORARRAY($AG$12),$AH$12:$AH$18)</f>
        <v>4 kerület</v>
      </c>
      <c r="AE416" s="4">
        <f>HsgLista[[#This Row],[Lakó-népesség]]*HsgLista[[#This Row],[Lakó-népesség]]</f>
        <v>3351831025</v>
      </c>
      <c r="AF416" s="1"/>
      <c r="AG416" s="4"/>
      <c r="AJ416" s="8"/>
      <c r="AK416" s="4"/>
      <c r="AS416" s="8"/>
      <c r="AT416" s="4"/>
      <c r="BJ416" s="1"/>
    </row>
    <row r="417" spans="1:62" x14ac:dyDescent="0.3">
      <c r="A417" s="33" t="s">
        <v>1035</v>
      </c>
      <c r="B417" s="32">
        <v>6026</v>
      </c>
      <c r="C417" s="1" t="s">
        <v>996</v>
      </c>
      <c r="D417" s="1" t="s">
        <v>997</v>
      </c>
      <c r="E417" s="1" t="s">
        <v>1036</v>
      </c>
      <c r="F417" s="1" t="s">
        <v>1035</v>
      </c>
      <c r="G417" s="1" t="s">
        <v>1035</v>
      </c>
      <c r="H417" s="1">
        <v>1</v>
      </c>
      <c r="I417" s="1" t="s">
        <v>32</v>
      </c>
      <c r="J417" s="4">
        <v>1219</v>
      </c>
      <c r="K417" s="4">
        <v>61508</v>
      </c>
      <c r="L417" s="4">
        <v>32591</v>
      </c>
      <c r="N417" s="1">
        <v>1</v>
      </c>
      <c r="R417" s="1">
        <v>1</v>
      </c>
      <c r="S417" s="1">
        <v>1</v>
      </c>
      <c r="T417" s="1">
        <v>1</v>
      </c>
      <c r="X417" s="1">
        <v>1</v>
      </c>
      <c r="Z417" s="1">
        <v>1</v>
      </c>
      <c r="AA417" s="12" t="str">
        <f>_xlfn.XLOOKUP(HsgLista[[#This Row],[Lakó-népesség]],hsgméret[limit],hsgméret[név],,-1)</f>
        <v>nagy</v>
      </c>
      <c r="AB417" s="12" t="str">
        <f>IFERROR(_xlfn.XLOOKUP(HsgLista[[#This Row],[Vármegye]],Régiók[Vármegye],Régiók[Régió]),"")</f>
        <v/>
      </c>
      <c r="AC417" s="12" t="str">
        <f>IFERROR(_xlfn.XLOOKUP(HsgLista[[#This Row],[Vármegye]],Régiók[Vármegye],Régiók[NUTS2]),"")</f>
        <v/>
      </c>
      <c r="AD417" s="12" t="str" cm="1">
        <f t="array" ref="AD417">_xlfn.XLOOKUP(HsgLista[[#This Row],[Helység jogállása]],_xlfn.ANCHORARRAY($AG$12),$AH$12:$AH$18)</f>
        <v>4 kerület</v>
      </c>
      <c r="AE417" s="4">
        <f>HsgLista[[#This Row],[Lakó-népesség]]*HsgLista[[#This Row],[Lakó-népesség]]</f>
        <v>3783234064</v>
      </c>
      <c r="AF417" s="1"/>
      <c r="AG417" s="4"/>
      <c r="AJ417" s="8"/>
      <c r="AK417" s="4"/>
      <c r="AS417" s="8"/>
      <c r="AT417" s="4"/>
      <c r="BJ417" s="1"/>
    </row>
    <row r="418" spans="1:62" x14ac:dyDescent="0.3">
      <c r="A418" s="33" t="s">
        <v>1037</v>
      </c>
      <c r="B418" s="31">
        <v>13189</v>
      </c>
      <c r="C418" s="1" t="s">
        <v>996</v>
      </c>
      <c r="D418" s="1" t="s">
        <v>997</v>
      </c>
      <c r="E418" s="1" t="s">
        <v>1038</v>
      </c>
      <c r="F418" s="1" t="s">
        <v>1037</v>
      </c>
      <c r="G418" s="1" t="s">
        <v>1037</v>
      </c>
      <c r="H418" s="1">
        <v>1</v>
      </c>
      <c r="I418" s="1" t="s">
        <v>32</v>
      </c>
      <c r="J418" s="4">
        <v>2575</v>
      </c>
      <c r="K418" s="4">
        <v>70084</v>
      </c>
      <c r="L418" s="4">
        <v>33885</v>
      </c>
      <c r="N418" s="1">
        <v>1</v>
      </c>
      <c r="O418" s="1">
        <v>1</v>
      </c>
      <c r="P418" s="1">
        <v>1</v>
      </c>
      <c r="Q418" s="1">
        <v>1</v>
      </c>
      <c r="R418" s="1">
        <v>1</v>
      </c>
      <c r="S418" s="1">
        <v>1</v>
      </c>
      <c r="T418" s="1">
        <v>1</v>
      </c>
      <c r="U418" s="1">
        <v>1</v>
      </c>
      <c r="W418" s="1">
        <v>1</v>
      </c>
      <c r="Z418" s="1">
        <v>1</v>
      </c>
      <c r="AA418" s="12" t="str">
        <f>_xlfn.XLOOKUP(HsgLista[[#This Row],[Lakó-népesség]],hsgméret[limit],hsgméret[név],,-1)</f>
        <v>nagy</v>
      </c>
      <c r="AB418" s="12" t="str">
        <f>IFERROR(_xlfn.XLOOKUP(HsgLista[[#This Row],[Vármegye]],Régiók[Vármegye],Régiók[Régió]),"")</f>
        <v/>
      </c>
      <c r="AC418" s="12" t="str">
        <f>IFERROR(_xlfn.XLOOKUP(HsgLista[[#This Row],[Vármegye]],Régiók[Vármegye],Régiók[NUTS2]),"")</f>
        <v/>
      </c>
      <c r="AD418" s="12" t="str" cm="1">
        <f t="array" ref="AD418">_xlfn.XLOOKUP(HsgLista[[#This Row],[Helység jogállása]],_xlfn.ANCHORARRAY($AG$12),$AH$12:$AH$18)</f>
        <v>4 kerület</v>
      </c>
      <c r="AE418" s="4">
        <f>HsgLista[[#This Row],[Lakó-népesség]]*HsgLista[[#This Row],[Lakó-népesség]]</f>
        <v>4911767056</v>
      </c>
      <c r="AF418" s="1"/>
      <c r="AG418" s="4"/>
      <c r="AJ418" s="8"/>
      <c r="AK418" s="4"/>
      <c r="AS418" s="8"/>
      <c r="AT418" s="4"/>
      <c r="BJ418" s="1"/>
    </row>
    <row r="419" spans="1:62" x14ac:dyDescent="0.3">
      <c r="A419" s="33" t="s">
        <v>1039</v>
      </c>
      <c r="B419" s="31">
        <v>10214</v>
      </c>
      <c r="C419" s="1" t="s">
        <v>996</v>
      </c>
      <c r="D419" s="1" t="s">
        <v>997</v>
      </c>
      <c r="E419" s="1" t="s">
        <v>1040</v>
      </c>
      <c r="F419" s="1" t="s">
        <v>1039</v>
      </c>
      <c r="G419" s="1" t="s">
        <v>1039</v>
      </c>
      <c r="H419" s="1">
        <v>1</v>
      </c>
      <c r="I419" s="1" t="s">
        <v>32</v>
      </c>
      <c r="J419" s="4">
        <v>3425</v>
      </c>
      <c r="K419" s="4">
        <v>56499</v>
      </c>
      <c r="L419" s="4">
        <v>24836</v>
      </c>
      <c r="N419" s="1">
        <v>1</v>
      </c>
      <c r="O419" s="1">
        <v>1</v>
      </c>
      <c r="P419" s="1">
        <v>1</v>
      </c>
      <c r="Q419" s="1">
        <v>1</v>
      </c>
      <c r="R419" s="1">
        <v>1</v>
      </c>
      <c r="S419" s="1">
        <v>1</v>
      </c>
      <c r="T419" s="1">
        <v>1</v>
      </c>
      <c r="Z419" s="1">
        <v>1</v>
      </c>
      <c r="AA419" s="12" t="str">
        <f>_xlfn.XLOOKUP(HsgLista[[#This Row],[Lakó-népesség]],hsgméret[limit],hsgméret[név],,-1)</f>
        <v>nagy</v>
      </c>
      <c r="AB419" s="12" t="str">
        <f>IFERROR(_xlfn.XLOOKUP(HsgLista[[#This Row],[Vármegye]],Régiók[Vármegye],Régiók[Régió]),"")</f>
        <v/>
      </c>
      <c r="AC419" s="12" t="str">
        <f>IFERROR(_xlfn.XLOOKUP(HsgLista[[#This Row],[Vármegye]],Régiók[Vármegye],Régiók[NUTS2]),"")</f>
        <v/>
      </c>
      <c r="AD419" s="12" t="str" cm="1">
        <f t="array" ref="AD419">_xlfn.XLOOKUP(HsgLista[[#This Row],[Helység jogállása]],_xlfn.ANCHORARRAY($AG$12),$AH$12:$AH$18)</f>
        <v>4 kerület</v>
      </c>
      <c r="AE419" s="4">
        <f>HsgLista[[#This Row],[Lakó-népesség]]*HsgLista[[#This Row],[Lakó-népesség]]</f>
        <v>3192137001</v>
      </c>
      <c r="AF419" s="1"/>
      <c r="AG419" s="4"/>
      <c r="AJ419" s="8"/>
      <c r="AK419" s="4"/>
      <c r="AS419" s="8"/>
      <c r="AT419" s="4"/>
      <c r="BJ419" s="1"/>
    </row>
    <row r="420" spans="1:62" x14ac:dyDescent="0.3">
      <c r="A420" s="33" t="s">
        <v>1041</v>
      </c>
      <c r="B420" s="31">
        <v>34139</v>
      </c>
      <c r="C420" s="1" t="s">
        <v>996</v>
      </c>
      <c r="D420" s="1" t="s">
        <v>997</v>
      </c>
      <c r="E420" s="1" t="s">
        <v>1042</v>
      </c>
      <c r="F420" s="1" t="s">
        <v>1041</v>
      </c>
      <c r="G420" s="1" t="s">
        <v>1041</v>
      </c>
      <c r="H420" s="1">
        <v>1</v>
      </c>
      <c r="I420" s="1" t="s">
        <v>32</v>
      </c>
      <c r="J420" s="4">
        <v>4077</v>
      </c>
      <c r="K420" s="4">
        <v>22297</v>
      </c>
      <c r="L420" s="4">
        <v>9242</v>
      </c>
      <c r="N420" s="1">
        <v>1</v>
      </c>
      <c r="R420" s="1">
        <v>1</v>
      </c>
      <c r="T420" s="1">
        <v>1</v>
      </c>
      <c r="AA420" s="12" t="str">
        <f>_xlfn.XLOOKUP(HsgLista[[#This Row],[Lakó-népesség]],hsgméret[limit],hsgméret[név],,-1)</f>
        <v>közép</v>
      </c>
      <c r="AB420" s="12" t="str">
        <f>IFERROR(_xlfn.XLOOKUP(HsgLista[[#This Row],[Vármegye]],Régiók[Vármegye],Régiók[Régió]),"")</f>
        <v/>
      </c>
      <c r="AC420" s="12" t="str">
        <f>IFERROR(_xlfn.XLOOKUP(HsgLista[[#This Row],[Vármegye]],Régiók[Vármegye],Régiók[NUTS2]),"")</f>
        <v/>
      </c>
      <c r="AD420" s="12" t="str" cm="1">
        <f t="array" ref="AD420">_xlfn.XLOOKUP(HsgLista[[#This Row],[Helység jogállása]],_xlfn.ANCHORARRAY($AG$12),$AH$12:$AH$18)</f>
        <v>4 kerület</v>
      </c>
      <c r="AE420" s="4">
        <f>HsgLista[[#This Row],[Lakó-népesség]]*HsgLista[[#This Row],[Lakó-népesség]]</f>
        <v>497156209</v>
      </c>
      <c r="AF420" s="1"/>
      <c r="AG420" s="4"/>
      <c r="AJ420" s="8"/>
      <c r="AK420" s="4"/>
      <c r="AS420" s="8"/>
      <c r="AT420" s="4"/>
      <c r="BJ420" s="1"/>
    </row>
    <row r="421" spans="1:62" x14ac:dyDescent="0.3">
      <c r="A421" s="33" t="s">
        <v>1043</v>
      </c>
      <c r="B421" s="31">
        <v>32823</v>
      </c>
      <c r="C421" s="1" t="s">
        <v>196</v>
      </c>
      <c r="D421" s="1" t="s">
        <v>140</v>
      </c>
      <c r="E421" s="1" t="s">
        <v>1044</v>
      </c>
      <c r="F421" s="1" t="s">
        <v>1045</v>
      </c>
      <c r="G421" s="1" t="s">
        <v>1046</v>
      </c>
      <c r="H421" s="1">
        <v>2</v>
      </c>
      <c r="I421" s="1" t="s">
        <v>38</v>
      </c>
      <c r="J421" s="4">
        <v>13111</v>
      </c>
      <c r="K421" s="4">
        <v>2596</v>
      </c>
      <c r="L421" s="4">
        <v>1418</v>
      </c>
      <c r="AA421" s="12" t="str">
        <f>_xlfn.XLOOKUP(HsgLista[[#This Row],[Lakó-népesség]],hsgméret[limit],hsgméret[név],,-1)</f>
        <v>kicsi</v>
      </c>
      <c r="AB421" s="12" t="str">
        <f>IFERROR(_xlfn.XLOOKUP(HsgLista[[#This Row],[Vármegye]],Régiók[Vármegye],Régiók[Régió]),"")</f>
        <v>Dél-Alföld</v>
      </c>
      <c r="AC421" s="12" t="str">
        <f>IFERROR(_xlfn.XLOOKUP(HsgLista[[#This Row],[Vármegye]],Régiók[Vármegye],Régiók[NUTS2]),"")</f>
        <v>HU33</v>
      </c>
      <c r="AD421" s="12" t="str" cm="1">
        <f t="array" ref="AD421">_xlfn.XLOOKUP(HsgLista[[#This Row],[Helység jogállása]],_xlfn.ANCHORARRAY($AG$12),$AH$12:$AH$18)</f>
        <v>1 község</v>
      </c>
      <c r="AE421" s="4">
        <f>HsgLista[[#This Row],[Lakó-népesség]]*HsgLista[[#This Row],[Lakó-népesség]]</f>
        <v>6739216</v>
      </c>
      <c r="AF421" s="1"/>
      <c r="AG421" s="4"/>
      <c r="AJ421" s="8"/>
      <c r="AK421" s="4"/>
      <c r="AS421" s="8"/>
      <c r="AT421" s="4"/>
      <c r="BJ421" s="1"/>
    </row>
    <row r="422" spans="1:62" x14ac:dyDescent="0.3">
      <c r="A422" s="33" t="s">
        <v>1047</v>
      </c>
      <c r="B422" s="31">
        <v>33631</v>
      </c>
      <c r="C422" s="1" t="s">
        <v>40</v>
      </c>
      <c r="D422" s="1" t="s">
        <v>140</v>
      </c>
      <c r="E422" s="1" t="s">
        <v>1044</v>
      </c>
      <c r="F422" s="1" t="s">
        <v>1045</v>
      </c>
      <c r="G422" s="1" t="s">
        <v>1046</v>
      </c>
      <c r="H422" s="1">
        <v>5</v>
      </c>
      <c r="I422" s="1" t="s">
        <v>1043</v>
      </c>
      <c r="J422" s="4">
        <v>4300</v>
      </c>
      <c r="K422" s="4">
        <v>249</v>
      </c>
      <c r="L422" s="4">
        <v>129</v>
      </c>
      <c r="AA422" s="12" t="str">
        <f>_xlfn.XLOOKUP(HsgLista[[#This Row],[Lakó-népesség]],hsgméret[limit],hsgméret[név],,-1)</f>
        <v>mikro</v>
      </c>
      <c r="AB422" s="12" t="str">
        <f>IFERROR(_xlfn.XLOOKUP(HsgLista[[#This Row],[Vármegye]],Régiók[Vármegye],Régiók[Régió]),"")</f>
        <v>Dél-Alföld</v>
      </c>
      <c r="AC422" s="12" t="str">
        <f>IFERROR(_xlfn.XLOOKUP(HsgLista[[#This Row],[Vármegye]],Régiók[Vármegye],Régiók[NUTS2]),"")</f>
        <v>HU33</v>
      </c>
      <c r="AD422" s="12" t="str" cm="1">
        <f t="array" ref="AD422">_xlfn.XLOOKUP(HsgLista[[#This Row],[Helység jogállása]],_xlfn.ANCHORARRAY($AG$12),$AH$12:$AH$18)</f>
        <v>1 község</v>
      </c>
      <c r="AE422" s="4">
        <f>HsgLista[[#This Row],[Lakó-népesség]]*HsgLista[[#This Row],[Lakó-népesség]]</f>
        <v>62001</v>
      </c>
      <c r="AF422" s="1"/>
      <c r="AG422" s="4"/>
      <c r="AJ422" s="8"/>
      <c r="AK422" s="4"/>
      <c r="AS422" s="8"/>
      <c r="AT422" s="4"/>
      <c r="BJ422" s="1"/>
    </row>
    <row r="423" spans="1:62" x14ac:dyDescent="0.3">
      <c r="A423" s="33" t="s">
        <v>1048</v>
      </c>
      <c r="B423" s="31">
        <v>32027</v>
      </c>
      <c r="C423" s="1" t="s">
        <v>196</v>
      </c>
      <c r="D423" s="1" t="s">
        <v>75</v>
      </c>
      <c r="E423" s="1" t="s">
        <v>1049</v>
      </c>
      <c r="F423" s="1" t="s">
        <v>1050</v>
      </c>
      <c r="G423" s="1" t="s">
        <v>1051</v>
      </c>
      <c r="H423" s="1">
        <v>1</v>
      </c>
      <c r="I423" s="1" t="s">
        <v>32</v>
      </c>
      <c r="J423" s="4">
        <v>11537</v>
      </c>
      <c r="K423" s="4">
        <v>5241</v>
      </c>
      <c r="L423" s="4">
        <v>2223</v>
      </c>
      <c r="AA423" s="12" t="str">
        <f>_xlfn.XLOOKUP(HsgLista[[#This Row],[Lakó-népesség]],hsgméret[limit],hsgméret[név],,-1)</f>
        <v>kicsi</v>
      </c>
      <c r="AB423" s="12" t="str">
        <f>IFERROR(_xlfn.XLOOKUP(HsgLista[[#This Row],[Vármegye]],Régiók[Vármegye],Régiók[Régió]),"")</f>
        <v>Pest</v>
      </c>
      <c r="AC423" s="12" t="str">
        <f>IFERROR(_xlfn.XLOOKUP(HsgLista[[#This Row],[Vármegye]],Régiók[Vármegye],Régiók[NUTS2]),"")</f>
        <v>HU12</v>
      </c>
      <c r="AD423" s="12" t="str" cm="1">
        <f t="array" ref="AD423">_xlfn.XLOOKUP(HsgLista[[#This Row],[Helység jogállása]],_xlfn.ANCHORARRAY($AG$12),$AH$12:$AH$18)</f>
        <v>1 község</v>
      </c>
      <c r="AE423" s="4">
        <f>HsgLista[[#This Row],[Lakó-népesség]]*HsgLista[[#This Row],[Lakó-népesség]]</f>
        <v>27468081</v>
      </c>
      <c r="AF423" s="1"/>
      <c r="AG423" s="4"/>
      <c r="AJ423" s="8"/>
      <c r="AK423" s="4"/>
      <c r="AS423" s="8"/>
      <c r="AT423" s="4"/>
      <c r="BJ423" s="1"/>
    </row>
    <row r="424" spans="1:62" x14ac:dyDescent="0.3">
      <c r="A424" s="33" t="s">
        <v>1052</v>
      </c>
      <c r="B424" s="31">
        <v>19707</v>
      </c>
      <c r="C424" s="1" t="s">
        <v>40</v>
      </c>
      <c r="D424" s="1" t="s">
        <v>159</v>
      </c>
      <c r="E424" s="1" t="s">
        <v>604</v>
      </c>
      <c r="F424" s="1" t="s">
        <v>605</v>
      </c>
      <c r="G424" s="1" t="s">
        <v>606</v>
      </c>
      <c r="H424" s="1">
        <v>2</v>
      </c>
      <c r="I424" s="1" t="s">
        <v>38</v>
      </c>
      <c r="J424" s="4">
        <v>3277</v>
      </c>
      <c r="K424" s="4">
        <v>2217</v>
      </c>
      <c r="L424" s="4">
        <v>914</v>
      </c>
      <c r="T424" s="1">
        <v>1</v>
      </c>
      <c r="AA424" s="12" t="str">
        <f>_xlfn.XLOOKUP(HsgLista[[#This Row],[Lakó-népesség]],hsgméret[limit],hsgméret[név],,-1)</f>
        <v>kicsi</v>
      </c>
      <c r="AB424" s="12" t="str">
        <f>IFERROR(_xlfn.XLOOKUP(HsgLista[[#This Row],[Vármegye]],Régiók[Vármegye],Régiók[Régió]),"")</f>
        <v>Észak-Alföld</v>
      </c>
      <c r="AC424" s="12" t="str">
        <f>IFERROR(_xlfn.XLOOKUP(HsgLista[[#This Row],[Vármegye]],Régiók[Vármegye],Régiók[NUTS2]),"")</f>
        <v>HU32</v>
      </c>
      <c r="AD424" s="12" t="str" cm="1">
        <f t="array" ref="AD424">_xlfn.XLOOKUP(HsgLista[[#This Row],[Helység jogállása]],_xlfn.ANCHORARRAY($AG$12),$AH$12:$AH$18)</f>
        <v>1 község</v>
      </c>
      <c r="AE424" s="4">
        <f>HsgLista[[#This Row],[Lakó-népesség]]*HsgLista[[#This Row],[Lakó-népesség]]</f>
        <v>4915089</v>
      </c>
      <c r="AF424" s="1"/>
      <c r="AG424" s="4"/>
      <c r="AJ424" s="8"/>
      <c r="AK424" s="4"/>
      <c r="AS424" s="8"/>
      <c r="AT424" s="4"/>
      <c r="BJ424" s="1"/>
    </row>
    <row r="425" spans="1:62" x14ac:dyDescent="0.3">
      <c r="A425" s="33" t="s">
        <v>1053</v>
      </c>
      <c r="B425" s="31">
        <v>14234</v>
      </c>
      <c r="C425" s="1" t="s">
        <v>40</v>
      </c>
      <c r="D425" s="1" t="s">
        <v>272</v>
      </c>
      <c r="E425" s="1" t="s">
        <v>301</v>
      </c>
      <c r="F425" s="1" t="s">
        <v>302</v>
      </c>
      <c r="G425" s="1" t="s">
        <v>303</v>
      </c>
      <c r="H425" s="1">
        <v>1</v>
      </c>
      <c r="I425" s="1" t="s">
        <v>32</v>
      </c>
      <c r="J425" s="4">
        <v>5304</v>
      </c>
      <c r="K425" s="4">
        <v>1918</v>
      </c>
      <c r="L425" s="4">
        <v>918</v>
      </c>
      <c r="T425" s="1">
        <v>1</v>
      </c>
      <c r="AA425" s="12" t="str">
        <f>_xlfn.XLOOKUP(HsgLista[[#This Row],[Lakó-népesség]],hsgméret[limit],hsgméret[név],,-1)</f>
        <v>apró</v>
      </c>
      <c r="AB425" s="12" t="str">
        <f>IFERROR(_xlfn.XLOOKUP(HsgLista[[#This Row],[Vármegye]],Régiók[Vármegye],Régiók[Régió]),"")</f>
        <v>Észak-Magyarország</v>
      </c>
      <c r="AC425" s="12" t="str">
        <f>IFERROR(_xlfn.XLOOKUP(HsgLista[[#This Row],[Vármegye]],Régiók[Vármegye],Régiók[NUTS2]),"")</f>
        <v>HU31</v>
      </c>
      <c r="AD425" s="12" t="str" cm="1">
        <f t="array" ref="AD425">_xlfn.XLOOKUP(HsgLista[[#This Row],[Helység jogállása]],_xlfn.ANCHORARRAY($AG$12),$AH$12:$AH$18)</f>
        <v>1 község</v>
      </c>
      <c r="AE425" s="4">
        <f>HsgLista[[#This Row],[Lakó-népesség]]*HsgLista[[#This Row],[Lakó-népesség]]</f>
        <v>3678724</v>
      </c>
      <c r="AF425" s="1"/>
      <c r="AG425" s="4"/>
      <c r="AJ425" s="8"/>
      <c r="AK425" s="4"/>
      <c r="AS425" s="8"/>
      <c r="AT425" s="4"/>
      <c r="BJ425" s="1"/>
    </row>
    <row r="426" spans="1:62" x14ac:dyDescent="0.3">
      <c r="A426" s="33" t="s">
        <v>1054</v>
      </c>
      <c r="B426" s="31">
        <v>17358</v>
      </c>
      <c r="C426" s="1" t="s">
        <v>40</v>
      </c>
      <c r="D426" s="1" t="s">
        <v>112</v>
      </c>
      <c r="E426" s="1" t="s">
        <v>554</v>
      </c>
      <c r="F426" s="1" t="s">
        <v>555</v>
      </c>
      <c r="G426" s="1" t="s">
        <v>556</v>
      </c>
      <c r="H426" s="1">
        <v>2</v>
      </c>
      <c r="I426" s="1" t="s">
        <v>38</v>
      </c>
      <c r="J426" s="4">
        <v>5968</v>
      </c>
      <c r="K426" s="4">
        <v>1346</v>
      </c>
      <c r="L426" s="4">
        <v>692</v>
      </c>
      <c r="AA426" s="12" t="str">
        <f>_xlfn.XLOOKUP(HsgLista[[#This Row],[Lakó-népesség]],hsgméret[limit],hsgméret[név],,-1)</f>
        <v>apró</v>
      </c>
      <c r="AB426" s="12" t="str">
        <f>IFERROR(_xlfn.XLOOKUP(HsgLista[[#This Row],[Vármegye]],Régiók[Vármegye],Régiók[Régió]),"")</f>
        <v>Dél-Dunántúl</v>
      </c>
      <c r="AC426" s="12" t="str">
        <f>IFERROR(_xlfn.XLOOKUP(HsgLista[[#This Row],[Vármegye]],Régiók[Vármegye],Régiók[NUTS2]),"")</f>
        <v>HU23</v>
      </c>
      <c r="AD426" s="12" t="str" cm="1">
        <f t="array" ref="AD426">_xlfn.XLOOKUP(HsgLista[[#This Row],[Helység jogállása]],_xlfn.ANCHORARRAY($AG$12),$AH$12:$AH$18)</f>
        <v>1 község</v>
      </c>
      <c r="AE426" s="4">
        <f>HsgLista[[#This Row],[Lakó-népesség]]*HsgLista[[#This Row],[Lakó-népesség]]</f>
        <v>1811716</v>
      </c>
      <c r="AF426" s="1"/>
      <c r="AG426" s="4"/>
      <c r="AJ426" s="8"/>
      <c r="AK426" s="4"/>
      <c r="AS426" s="8"/>
      <c r="AT426" s="4"/>
      <c r="BJ426" s="1"/>
    </row>
    <row r="427" spans="1:62" x14ac:dyDescent="0.3">
      <c r="A427" s="33" t="s">
        <v>1055</v>
      </c>
      <c r="B427" s="32">
        <v>2431</v>
      </c>
      <c r="C427" s="1" t="s">
        <v>27</v>
      </c>
      <c r="D427" s="1" t="s">
        <v>95</v>
      </c>
      <c r="E427" s="1" t="s">
        <v>958</v>
      </c>
      <c r="F427" s="1" t="s">
        <v>959</v>
      </c>
      <c r="G427" s="1" t="s">
        <v>960</v>
      </c>
      <c r="H427" s="1">
        <v>2</v>
      </c>
      <c r="I427" s="1" t="s">
        <v>38</v>
      </c>
      <c r="J427" s="4">
        <v>2086</v>
      </c>
      <c r="K427" s="4">
        <v>4099</v>
      </c>
      <c r="L427" s="4">
        <v>1818</v>
      </c>
      <c r="P427" s="1">
        <v>1</v>
      </c>
      <c r="T427" s="1">
        <v>1</v>
      </c>
      <c r="AA427" s="12" t="str">
        <f>_xlfn.XLOOKUP(HsgLista[[#This Row],[Lakó-népesség]],hsgméret[limit],hsgméret[név],,-1)</f>
        <v>kicsi</v>
      </c>
      <c r="AB427" s="12" t="str">
        <f>IFERROR(_xlfn.XLOOKUP(HsgLista[[#This Row],[Vármegye]],Régiók[Vármegye],Régiók[Régió]),"")</f>
        <v>Nyugat-Dunántúl</v>
      </c>
      <c r="AC427" s="12" t="str">
        <f>IFERROR(_xlfn.XLOOKUP(HsgLista[[#This Row],[Vármegye]],Régiók[Vármegye],Régiók[NUTS2]),"")</f>
        <v>HU22</v>
      </c>
      <c r="AD427" s="12" t="str" cm="1">
        <f t="array" ref="AD427">_xlfn.XLOOKUP(HsgLista[[#This Row],[Helység jogállása]],_xlfn.ANCHORARRAY($AG$12),$AH$12:$AH$18)</f>
        <v>2 város</v>
      </c>
      <c r="AE427" s="4">
        <f>HsgLista[[#This Row],[Lakó-népesség]]*HsgLista[[#This Row],[Lakó-népesség]]</f>
        <v>16801801</v>
      </c>
      <c r="AF427" s="1"/>
      <c r="AG427" s="4"/>
      <c r="AJ427" s="8"/>
      <c r="AK427" s="4"/>
      <c r="AS427" s="8"/>
      <c r="AT427" s="4"/>
      <c r="BJ427" s="1"/>
    </row>
    <row r="428" spans="1:62" x14ac:dyDescent="0.3">
      <c r="A428" s="33" t="s">
        <v>939</v>
      </c>
      <c r="B428" s="31">
        <v>13596</v>
      </c>
      <c r="C428" s="1" t="s">
        <v>40</v>
      </c>
      <c r="D428" s="1" t="s">
        <v>52</v>
      </c>
      <c r="E428" s="1" t="s">
        <v>895</v>
      </c>
      <c r="F428" s="1" t="s">
        <v>896</v>
      </c>
      <c r="G428" s="1" t="s">
        <v>897</v>
      </c>
      <c r="H428" s="1">
        <v>2</v>
      </c>
      <c r="I428" s="1" t="s">
        <v>38</v>
      </c>
      <c r="J428" s="4">
        <v>1802</v>
      </c>
      <c r="K428" s="4">
        <v>1579</v>
      </c>
      <c r="L428" s="4">
        <v>688</v>
      </c>
      <c r="AA428" s="12" t="str">
        <f>_xlfn.XLOOKUP(HsgLista[[#This Row],[Lakó-népesség]],hsgméret[limit],hsgméret[név],,-1)</f>
        <v>apró</v>
      </c>
      <c r="AB428" s="12" t="str">
        <f>IFERROR(_xlfn.XLOOKUP(HsgLista[[#This Row],[Vármegye]],Régiók[Vármegye],Régiók[Régió]),"")</f>
        <v>Észak-Magyarország</v>
      </c>
      <c r="AC428" s="12" t="str">
        <f>IFERROR(_xlfn.XLOOKUP(HsgLista[[#This Row],[Vármegye]],Régiók[Vármegye],Régiók[NUTS2]),"")</f>
        <v>HU31</v>
      </c>
      <c r="AD428" s="12" t="str" cm="1">
        <f t="array" ref="AD428">_xlfn.XLOOKUP(HsgLista[[#This Row],[Helység jogállása]],_xlfn.ANCHORARRAY($AG$12),$AH$12:$AH$18)</f>
        <v>1 község</v>
      </c>
      <c r="AE428" s="4">
        <f>HsgLista[[#This Row],[Lakó-népesség]]*HsgLista[[#This Row],[Lakó-népesség]]</f>
        <v>2493241</v>
      </c>
      <c r="AF428" s="1"/>
      <c r="AG428" s="4"/>
      <c r="AJ428" s="8"/>
      <c r="AK428" s="4"/>
      <c r="AS428" s="8"/>
      <c r="AT428" s="4"/>
      <c r="BJ428" s="1"/>
    </row>
    <row r="429" spans="1:62" x14ac:dyDescent="0.3">
      <c r="A429" s="33" t="s">
        <v>1056</v>
      </c>
      <c r="B429" s="31">
        <v>27890</v>
      </c>
      <c r="C429" s="1" t="s">
        <v>40</v>
      </c>
      <c r="D429" s="1" t="s">
        <v>52</v>
      </c>
      <c r="E429" s="1" t="s">
        <v>313</v>
      </c>
      <c r="F429" s="1" t="s">
        <v>314</v>
      </c>
      <c r="G429" s="1" t="s">
        <v>315</v>
      </c>
      <c r="H429" s="1">
        <v>5</v>
      </c>
      <c r="I429" s="1" t="s">
        <v>1057</v>
      </c>
      <c r="J429" s="4">
        <v>2620</v>
      </c>
      <c r="K429" s="4">
        <v>1502</v>
      </c>
      <c r="L429" s="4">
        <v>540</v>
      </c>
      <c r="T429" s="1">
        <v>1</v>
      </c>
      <c r="AA429" s="12" t="str">
        <f>_xlfn.XLOOKUP(HsgLista[[#This Row],[Lakó-népesség]],hsgméret[limit],hsgméret[név],,-1)</f>
        <v>apró</v>
      </c>
      <c r="AB429" s="12" t="str">
        <f>IFERROR(_xlfn.XLOOKUP(HsgLista[[#This Row],[Vármegye]],Régiók[Vármegye],Régiók[Régió]),"")</f>
        <v>Észak-Magyarország</v>
      </c>
      <c r="AC429" s="12" t="str">
        <f>IFERROR(_xlfn.XLOOKUP(HsgLista[[#This Row],[Vármegye]],Régiók[Vármegye],Régiók[NUTS2]),"")</f>
        <v>HU31</v>
      </c>
      <c r="AD429" s="12" t="str" cm="1">
        <f t="array" ref="AD429">_xlfn.XLOOKUP(HsgLista[[#This Row],[Helység jogállása]],_xlfn.ANCHORARRAY($AG$12),$AH$12:$AH$18)</f>
        <v>1 község</v>
      </c>
      <c r="AE429" s="4">
        <f>HsgLista[[#This Row],[Lakó-népesség]]*HsgLista[[#This Row],[Lakó-népesség]]</f>
        <v>2256004</v>
      </c>
      <c r="AF429" s="1"/>
      <c r="AG429" s="4"/>
      <c r="AJ429" s="8"/>
      <c r="AK429" s="4"/>
      <c r="AS429" s="8"/>
      <c r="AT429" s="4"/>
      <c r="BJ429" s="1"/>
    </row>
    <row r="430" spans="1:62" x14ac:dyDescent="0.3">
      <c r="A430" s="33" t="s">
        <v>1058</v>
      </c>
      <c r="B430" s="31">
        <v>19406</v>
      </c>
      <c r="C430" s="1" t="s">
        <v>40</v>
      </c>
      <c r="D430" s="1" t="s">
        <v>52</v>
      </c>
      <c r="E430" s="1" t="s">
        <v>375</v>
      </c>
      <c r="F430" s="1" t="s">
        <v>376</v>
      </c>
      <c r="G430" s="1" t="s">
        <v>377</v>
      </c>
      <c r="H430" s="1">
        <v>5</v>
      </c>
      <c r="I430" s="1" t="s">
        <v>1059</v>
      </c>
      <c r="J430" s="4">
        <v>990</v>
      </c>
      <c r="K430" s="4">
        <v>115</v>
      </c>
      <c r="L430" s="4">
        <v>106</v>
      </c>
      <c r="AA430" s="12" t="str">
        <f>_xlfn.XLOOKUP(HsgLista[[#This Row],[Lakó-népesség]],hsgméret[limit],hsgméret[név],,-1)</f>
        <v>mikro</v>
      </c>
      <c r="AB430" s="12" t="str">
        <f>IFERROR(_xlfn.XLOOKUP(HsgLista[[#This Row],[Vármegye]],Régiók[Vármegye],Régiók[Régió]),"")</f>
        <v>Észak-Magyarország</v>
      </c>
      <c r="AC430" s="12" t="str">
        <f>IFERROR(_xlfn.XLOOKUP(HsgLista[[#This Row],[Vármegye]],Régiók[Vármegye],Régiók[NUTS2]),"")</f>
        <v>HU31</v>
      </c>
      <c r="AD430" s="12" t="str" cm="1">
        <f t="array" ref="AD430">_xlfn.XLOOKUP(HsgLista[[#This Row],[Helység jogállása]],_xlfn.ANCHORARRAY($AG$12),$AH$12:$AH$18)</f>
        <v>1 község</v>
      </c>
      <c r="AE430" s="4">
        <f>HsgLista[[#This Row],[Lakó-népesség]]*HsgLista[[#This Row],[Lakó-népesség]]</f>
        <v>13225</v>
      </c>
      <c r="AF430" s="1"/>
      <c r="AG430" s="4"/>
      <c r="AJ430" s="8"/>
      <c r="AK430" s="4"/>
      <c r="AS430" s="8"/>
      <c r="AT430" s="4"/>
      <c r="BJ430" s="1"/>
    </row>
    <row r="431" spans="1:62" x14ac:dyDescent="0.3">
      <c r="A431" s="33" t="s">
        <v>1060</v>
      </c>
      <c r="B431" s="31">
        <v>23162</v>
      </c>
      <c r="C431" s="1" t="s">
        <v>40</v>
      </c>
      <c r="D431" s="1" t="s">
        <v>41</v>
      </c>
      <c r="E431" s="1" t="s">
        <v>821</v>
      </c>
      <c r="F431" s="1" t="s">
        <v>822</v>
      </c>
      <c r="G431" s="1" t="s">
        <v>823</v>
      </c>
      <c r="H431" s="1">
        <v>5</v>
      </c>
      <c r="I431" s="1" t="s">
        <v>820</v>
      </c>
      <c r="J431" s="4">
        <v>3015</v>
      </c>
      <c r="K431" s="4">
        <v>1004</v>
      </c>
      <c r="L431" s="4">
        <v>451</v>
      </c>
      <c r="R431" s="1">
        <v>1</v>
      </c>
      <c r="AA431" s="12" t="str">
        <f>_xlfn.XLOOKUP(HsgLista[[#This Row],[Lakó-népesség]],hsgméret[limit],hsgméret[név],,-1)</f>
        <v>apró</v>
      </c>
      <c r="AB431" s="12" t="str">
        <f>IFERROR(_xlfn.XLOOKUP(HsgLista[[#This Row],[Vármegye]],Régiók[Vármegye],Régiók[Régió]),"")</f>
        <v>Dél-Dunántúl</v>
      </c>
      <c r="AC431" s="12" t="str">
        <f>IFERROR(_xlfn.XLOOKUP(HsgLista[[#This Row],[Vármegye]],Régiók[Vármegye],Régiók[NUTS2]),"")</f>
        <v>HU23</v>
      </c>
      <c r="AD431" s="12" t="str" cm="1">
        <f t="array" ref="AD431">_xlfn.XLOOKUP(HsgLista[[#This Row],[Helység jogállása]],_xlfn.ANCHORARRAY($AG$12),$AH$12:$AH$18)</f>
        <v>1 község</v>
      </c>
      <c r="AE431" s="4">
        <f>HsgLista[[#This Row],[Lakó-népesség]]*HsgLista[[#This Row],[Lakó-népesség]]</f>
        <v>1008016</v>
      </c>
      <c r="AF431" s="1"/>
      <c r="AG431" s="4"/>
      <c r="AJ431" s="8"/>
      <c r="AK431" s="4"/>
      <c r="AS431" s="8"/>
      <c r="AT431" s="4"/>
      <c r="BJ431" s="1"/>
    </row>
    <row r="432" spans="1:62" x14ac:dyDescent="0.3">
      <c r="A432" s="33" t="s">
        <v>1061</v>
      </c>
      <c r="B432" s="32">
        <v>2963</v>
      </c>
      <c r="C432" s="1" t="s">
        <v>40</v>
      </c>
      <c r="D432" s="1" t="s">
        <v>47</v>
      </c>
      <c r="E432" s="1" t="s">
        <v>870</v>
      </c>
      <c r="F432" s="1" t="s">
        <v>871</v>
      </c>
      <c r="G432" s="1" t="s">
        <v>872</v>
      </c>
      <c r="H432" s="1">
        <v>5</v>
      </c>
      <c r="I432" s="1" t="s">
        <v>1062</v>
      </c>
      <c r="J432" s="4">
        <v>1530</v>
      </c>
      <c r="K432" s="4">
        <v>648</v>
      </c>
      <c r="L432" s="4">
        <v>432</v>
      </c>
      <c r="AA432" s="12" t="str">
        <f>_xlfn.XLOOKUP(HsgLista[[#This Row],[Lakó-népesség]],hsgméret[limit],hsgméret[név],,-1)</f>
        <v>apró</v>
      </c>
      <c r="AB432" s="12" t="str">
        <f>IFERROR(_xlfn.XLOOKUP(HsgLista[[#This Row],[Vármegye]],Régiók[Vármegye],Régiók[Régió]),"")</f>
        <v>Észak-Magyarország</v>
      </c>
      <c r="AC432" s="12" t="str">
        <f>IFERROR(_xlfn.XLOOKUP(HsgLista[[#This Row],[Vármegye]],Régiók[Vármegye],Régiók[NUTS2]),"")</f>
        <v>HU31</v>
      </c>
      <c r="AD432" s="12" t="str" cm="1">
        <f t="array" ref="AD432">_xlfn.XLOOKUP(HsgLista[[#This Row],[Helység jogállása]],_xlfn.ANCHORARRAY($AG$12),$AH$12:$AH$18)</f>
        <v>1 község</v>
      </c>
      <c r="AE432" s="4">
        <f>HsgLista[[#This Row],[Lakó-népesség]]*HsgLista[[#This Row],[Lakó-népesség]]</f>
        <v>419904</v>
      </c>
      <c r="AF432" s="1"/>
      <c r="AG432" s="4"/>
      <c r="AJ432" s="8"/>
      <c r="AK432" s="4"/>
      <c r="AS432" s="8"/>
      <c r="AT432" s="4"/>
      <c r="BJ432" s="1"/>
    </row>
    <row r="433" spans="1:62" x14ac:dyDescent="0.3">
      <c r="A433" s="33" t="s">
        <v>1063</v>
      </c>
      <c r="B433" s="31">
        <v>10621</v>
      </c>
      <c r="C433" s="1" t="s">
        <v>40</v>
      </c>
      <c r="D433" s="1" t="s">
        <v>47</v>
      </c>
      <c r="E433" s="1" t="s">
        <v>870</v>
      </c>
      <c r="F433" s="1" t="s">
        <v>871</v>
      </c>
      <c r="G433" s="1" t="s">
        <v>872</v>
      </c>
      <c r="H433" s="1">
        <v>5</v>
      </c>
      <c r="I433" s="1" t="s">
        <v>1064</v>
      </c>
      <c r="J433" s="4">
        <v>2486</v>
      </c>
      <c r="K433" s="4">
        <v>962</v>
      </c>
      <c r="L433" s="4">
        <v>457</v>
      </c>
      <c r="T433" s="1">
        <v>1</v>
      </c>
      <c r="AA433" s="12" t="str">
        <f>_xlfn.XLOOKUP(HsgLista[[#This Row],[Lakó-népesség]],hsgméret[limit],hsgméret[név],,-1)</f>
        <v>apró</v>
      </c>
      <c r="AB433" s="12" t="str">
        <f>IFERROR(_xlfn.XLOOKUP(HsgLista[[#This Row],[Vármegye]],Régiók[Vármegye],Régiók[Régió]),"")</f>
        <v>Észak-Magyarország</v>
      </c>
      <c r="AC433" s="12" t="str">
        <f>IFERROR(_xlfn.XLOOKUP(HsgLista[[#This Row],[Vármegye]],Régiók[Vármegye],Régiók[NUTS2]),"")</f>
        <v>HU31</v>
      </c>
      <c r="AD433" s="12" t="str" cm="1">
        <f t="array" ref="AD433">_xlfn.XLOOKUP(HsgLista[[#This Row],[Helység jogállása]],_xlfn.ANCHORARRAY($AG$12),$AH$12:$AH$18)</f>
        <v>1 község</v>
      </c>
      <c r="AE433" s="4">
        <f>HsgLista[[#This Row],[Lakó-népesség]]*HsgLista[[#This Row],[Lakó-népesség]]</f>
        <v>925444</v>
      </c>
      <c r="AF433" s="1"/>
      <c r="AG433" s="4"/>
      <c r="AJ433" s="8"/>
      <c r="AK433" s="4"/>
      <c r="AS433" s="8"/>
      <c r="AT433" s="4"/>
      <c r="BJ433" s="1"/>
    </row>
    <row r="434" spans="1:62" x14ac:dyDescent="0.3">
      <c r="A434" s="33" t="s">
        <v>1065</v>
      </c>
      <c r="B434" s="32">
        <v>8022</v>
      </c>
      <c r="C434" s="1" t="s">
        <v>40</v>
      </c>
      <c r="D434" s="1" t="s">
        <v>52</v>
      </c>
      <c r="E434" s="1" t="s">
        <v>313</v>
      </c>
      <c r="F434" s="1" t="s">
        <v>314</v>
      </c>
      <c r="G434" s="1" t="s">
        <v>315</v>
      </c>
      <c r="H434" s="1">
        <v>2</v>
      </c>
      <c r="I434" s="1" t="s">
        <v>38</v>
      </c>
      <c r="J434" s="4">
        <v>2697</v>
      </c>
      <c r="K434" s="4">
        <v>1140</v>
      </c>
      <c r="L434" s="4">
        <v>583</v>
      </c>
      <c r="X434" s="1">
        <v>1</v>
      </c>
      <c r="AA434" s="12" t="str">
        <f>_xlfn.XLOOKUP(HsgLista[[#This Row],[Lakó-népesség]],hsgméret[limit],hsgméret[név],,-1)</f>
        <v>apró</v>
      </c>
      <c r="AB434" s="12" t="str">
        <f>IFERROR(_xlfn.XLOOKUP(HsgLista[[#This Row],[Vármegye]],Régiók[Vármegye],Régiók[Régió]),"")</f>
        <v>Észak-Magyarország</v>
      </c>
      <c r="AC434" s="12" t="str">
        <f>IFERROR(_xlfn.XLOOKUP(HsgLista[[#This Row],[Vármegye]],Régiók[Vármegye],Régiók[NUTS2]),"")</f>
        <v>HU31</v>
      </c>
      <c r="AD434" s="12" t="str" cm="1">
        <f t="array" ref="AD434">_xlfn.XLOOKUP(HsgLista[[#This Row],[Helység jogállása]],_xlfn.ANCHORARRAY($AG$12),$AH$12:$AH$18)</f>
        <v>1 község</v>
      </c>
      <c r="AE434" s="4">
        <f>HsgLista[[#This Row],[Lakó-népesség]]*HsgLista[[#This Row],[Lakó-népesség]]</f>
        <v>1299600</v>
      </c>
      <c r="AF434" s="1"/>
      <c r="AG434" s="4"/>
      <c r="AJ434" s="8"/>
      <c r="AK434" s="4"/>
      <c r="AS434" s="8"/>
      <c r="AT434" s="4"/>
      <c r="BJ434" s="1"/>
    </row>
    <row r="435" spans="1:62" x14ac:dyDescent="0.3">
      <c r="A435" s="33" t="s">
        <v>1066</v>
      </c>
      <c r="B435" s="31">
        <v>22099</v>
      </c>
      <c r="C435" s="1" t="s">
        <v>40</v>
      </c>
      <c r="D435" s="1" t="s">
        <v>47</v>
      </c>
      <c r="E435" s="1" t="s">
        <v>539</v>
      </c>
      <c r="F435" s="1" t="s">
        <v>540</v>
      </c>
      <c r="G435" s="1" t="s">
        <v>541</v>
      </c>
      <c r="H435" s="1">
        <v>5</v>
      </c>
      <c r="I435" s="1" t="s">
        <v>541</v>
      </c>
      <c r="J435" s="4">
        <v>826</v>
      </c>
      <c r="K435" s="4">
        <v>315</v>
      </c>
      <c r="L435" s="4">
        <v>121</v>
      </c>
      <c r="AA435" s="12" t="str">
        <f>_xlfn.XLOOKUP(HsgLista[[#This Row],[Lakó-népesség]],hsgméret[limit],hsgméret[név],,-1)</f>
        <v>mikro</v>
      </c>
      <c r="AB435" s="12" t="str">
        <f>IFERROR(_xlfn.XLOOKUP(HsgLista[[#This Row],[Vármegye]],Régiók[Vármegye],Régiók[Régió]),"")</f>
        <v>Észak-Magyarország</v>
      </c>
      <c r="AC435" s="12" t="str">
        <f>IFERROR(_xlfn.XLOOKUP(HsgLista[[#This Row],[Vármegye]],Régiók[Vármegye],Régiók[NUTS2]),"")</f>
        <v>HU31</v>
      </c>
      <c r="AD435" s="12" t="str" cm="1">
        <f t="array" ref="AD435">_xlfn.XLOOKUP(HsgLista[[#This Row],[Helység jogállása]],_xlfn.ANCHORARRAY($AG$12),$AH$12:$AH$18)</f>
        <v>1 község</v>
      </c>
      <c r="AE435" s="4">
        <f>HsgLista[[#This Row],[Lakó-népesség]]*HsgLista[[#This Row],[Lakó-népesség]]</f>
        <v>99225</v>
      </c>
      <c r="AF435" s="1"/>
      <c r="AG435" s="4"/>
      <c r="AJ435" s="8"/>
      <c r="AK435" s="4"/>
      <c r="AS435" s="8"/>
      <c r="AT435" s="4"/>
      <c r="BJ435" s="1"/>
    </row>
    <row r="436" spans="1:62" x14ac:dyDescent="0.3">
      <c r="A436" s="33" t="s">
        <v>1067</v>
      </c>
      <c r="B436" s="31">
        <v>32887</v>
      </c>
      <c r="C436" s="1" t="s">
        <v>40</v>
      </c>
      <c r="D436" s="1" t="s">
        <v>52</v>
      </c>
      <c r="E436" s="1" t="s">
        <v>895</v>
      </c>
      <c r="F436" s="1" t="s">
        <v>896</v>
      </c>
      <c r="G436" s="1" t="s">
        <v>897</v>
      </c>
      <c r="H436" s="1">
        <v>5</v>
      </c>
      <c r="I436" s="1" t="s">
        <v>1068</v>
      </c>
      <c r="J436" s="4">
        <v>3724</v>
      </c>
      <c r="K436" s="4">
        <v>900</v>
      </c>
      <c r="L436" s="4">
        <v>507</v>
      </c>
      <c r="AA436" s="12" t="str">
        <f>_xlfn.XLOOKUP(HsgLista[[#This Row],[Lakó-népesség]],hsgméret[limit],hsgméret[név],,-1)</f>
        <v>apró</v>
      </c>
      <c r="AB436" s="12" t="str">
        <f>IFERROR(_xlfn.XLOOKUP(HsgLista[[#This Row],[Vármegye]],Régiók[Vármegye],Régiók[Régió]),"")</f>
        <v>Észak-Magyarország</v>
      </c>
      <c r="AC436" s="12" t="str">
        <f>IFERROR(_xlfn.XLOOKUP(HsgLista[[#This Row],[Vármegye]],Régiók[Vármegye],Régiók[NUTS2]),"")</f>
        <v>HU31</v>
      </c>
      <c r="AD436" s="12" t="str" cm="1">
        <f t="array" ref="AD436">_xlfn.XLOOKUP(HsgLista[[#This Row],[Helység jogállása]],_xlfn.ANCHORARRAY($AG$12),$AH$12:$AH$18)</f>
        <v>1 község</v>
      </c>
      <c r="AE436" s="4">
        <f>HsgLista[[#This Row],[Lakó-népesség]]*HsgLista[[#This Row],[Lakó-népesség]]</f>
        <v>810000</v>
      </c>
      <c r="AF436" s="1"/>
      <c r="AG436" s="4"/>
      <c r="AJ436" s="8"/>
      <c r="AK436" s="4"/>
      <c r="AS436" s="8"/>
      <c r="AT436" s="4"/>
      <c r="BJ436" s="1"/>
    </row>
    <row r="437" spans="1:62" x14ac:dyDescent="0.3">
      <c r="A437" s="33" t="s">
        <v>1069</v>
      </c>
      <c r="B437" s="32">
        <v>7533</v>
      </c>
      <c r="C437" s="1" t="s">
        <v>40</v>
      </c>
      <c r="D437" s="1" t="s">
        <v>41</v>
      </c>
      <c r="E437" s="1" t="s">
        <v>208</v>
      </c>
      <c r="F437" s="1" t="s">
        <v>209</v>
      </c>
      <c r="G437" s="1" t="s">
        <v>210</v>
      </c>
      <c r="H437" s="1">
        <v>5</v>
      </c>
      <c r="I437" s="1" t="s">
        <v>1070</v>
      </c>
      <c r="J437" s="4">
        <v>1630</v>
      </c>
      <c r="K437" s="4">
        <v>77</v>
      </c>
      <c r="L437" s="4">
        <v>37</v>
      </c>
      <c r="AA437" s="12" t="str">
        <f>_xlfn.XLOOKUP(HsgLista[[#This Row],[Lakó-népesség]],hsgméret[limit],hsgméret[név],,-1)</f>
        <v>mikro</v>
      </c>
      <c r="AB437" s="12" t="str">
        <f>IFERROR(_xlfn.XLOOKUP(HsgLista[[#This Row],[Vármegye]],Régiók[Vármegye],Régiók[Régió]),"")</f>
        <v>Dél-Dunántúl</v>
      </c>
      <c r="AC437" s="12" t="str">
        <f>IFERROR(_xlfn.XLOOKUP(HsgLista[[#This Row],[Vármegye]],Régiók[Vármegye],Régiók[NUTS2]),"")</f>
        <v>HU23</v>
      </c>
      <c r="AD437" s="12" t="str" cm="1">
        <f t="array" ref="AD437">_xlfn.XLOOKUP(HsgLista[[#This Row],[Helység jogállása]],_xlfn.ANCHORARRAY($AG$12),$AH$12:$AH$18)</f>
        <v>1 község</v>
      </c>
      <c r="AE437" s="4">
        <f>HsgLista[[#This Row],[Lakó-népesség]]*HsgLista[[#This Row],[Lakó-népesség]]</f>
        <v>5929</v>
      </c>
      <c r="AF437" s="1"/>
      <c r="AG437" s="4"/>
      <c r="AJ437" s="8"/>
      <c r="AK437" s="4"/>
      <c r="AS437" s="8"/>
      <c r="AT437" s="4"/>
      <c r="BJ437" s="1"/>
    </row>
    <row r="438" spans="1:62" x14ac:dyDescent="0.3">
      <c r="A438" s="33" t="s">
        <v>1071</v>
      </c>
      <c r="B438" s="32">
        <v>8703</v>
      </c>
      <c r="C438" s="1" t="s">
        <v>40</v>
      </c>
      <c r="D438" s="1" t="s">
        <v>112</v>
      </c>
      <c r="E438" s="1" t="s">
        <v>234</v>
      </c>
      <c r="F438" s="1" t="s">
        <v>235</v>
      </c>
      <c r="G438" s="1" t="s">
        <v>236</v>
      </c>
      <c r="H438" s="1">
        <v>5</v>
      </c>
      <c r="I438" s="1" t="s">
        <v>1072</v>
      </c>
      <c r="J438" s="4">
        <v>1719</v>
      </c>
      <c r="K438" s="4">
        <v>341</v>
      </c>
      <c r="L438" s="4">
        <v>138</v>
      </c>
      <c r="T438" s="1">
        <v>1</v>
      </c>
      <c r="AA438" s="12" t="str">
        <f>_xlfn.XLOOKUP(HsgLista[[#This Row],[Lakó-népesség]],hsgméret[limit],hsgméret[név],,-1)</f>
        <v>mikro</v>
      </c>
      <c r="AB438" s="12" t="str">
        <f>IFERROR(_xlfn.XLOOKUP(HsgLista[[#This Row],[Vármegye]],Régiók[Vármegye],Régiók[Régió]),"")</f>
        <v>Dél-Dunántúl</v>
      </c>
      <c r="AC438" s="12" t="str">
        <f>IFERROR(_xlfn.XLOOKUP(HsgLista[[#This Row],[Vármegye]],Régiók[Vármegye],Régiók[NUTS2]),"")</f>
        <v>HU23</v>
      </c>
      <c r="AD438" s="12" t="str" cm="1">
        <f t="array" ref="AD438">_xlfn.XLOOKUP(HsgLista[[#This Row],[Helység jogállása]],_xlfn.ANCHORARRAY($AG$12),$AH$12:$AH$18)</f>
        <v>1 község</v>
      </c>
      <c r="AE438" s="4">
        <f>HsgLista[[#This Row],[Lakó-népesség]]*HsgLista[[#This Row],[Lakó-népesség]]</f>
        <v>116281</v>
      </c>
      <c r="AF438" s="1"/>
      <c r="AG438" s="4"/>
      <c r="AJ438" s="8"/>
      <c r="AK438" s="4"/>
      <c r="AS438" s="8"/>
      <c r="AT438" s="4"/>
      <c r="BJ438" s="1"/>
    </row>
    <row r="439" spans="1:62" x14ac:dyDescent="0.3">
      <c r="A439" s="33" t="s">
        <v>1073</v>
      </c>
      <c r="B439" s="31">
        <v>23977</v>
      </c>
      <c r="C439" s="1" t="s">
        <v>40</v>
      </c>
      <c r="D439" s="1" t="s">
        <v>52</v>
      </c>
      <c r="E439" s="1" t="s">
        <v>244</v>
      </c>
      <c r="F439" s="1" t="s">
        <v>245</v>
      </c>
      <c r="G439" s="1" t="s">
        <v>246</v>
      </c>
      <c r="H439" s="1">
        <v>5</v>
      </c>
      <c r="I439" s="1" t="s">
        <v>1074</v>
      </c>
      <c r="J439" s="4">
        <v>1818</v>
      </c>
      <c r="K439" s="4">
        <v>148</v>
      </c>
      <c r="L439" s="4">
        <v>97</v>
      </c>
      <c r="AA439" s="12" t="str">
        <f>_xlfn.XLOOKUP(HsgLista[[#This Row],[Lakó-népesség]],hsgméret[limit],hsgméret[név],,-1)</f>
        <v>mikro</v>
      </c>
      <c r="AB439" s="12" t="str">
        <f>IFERROR(_xlfn.XLOOKUP(HsgLista[[#This Row],[Vármegye]],Régiók[Vármegye],Régiók[Régió]),"")</f>
        <v>Észak-Magyarország</v>
      </c>
      <c r="AC439" s="12" t="str">
        <f>IFERROR(_xlfn.XLOOKUP(HsgLista[[#This Row],[Vármegye]],Régiók[Vármegye],Régiók[NUTS2]),"")</f>
        <v>HU31</v>
      </c>
      <c r="AD439" s="12" t="str" cm="1">
        <f t="array" ref="AD439">_xlfn.XLOOKUP(HsgLista[[#This Row],[Helység jogállása]],_xlfn.ANCHORARRAY($AG$12),$AH$12:$AH$18)</f>
        <v>1 község</v>
      </c>
      <c r="AE439" s="4">
        <f>HsgLista[[#This Row],[Lakó-népesség]]*HsgLista[[#This Row],[Lakó-népesség]]</f>
        <v>21904</v>
      </c>
      <c r="AF439" s="1"/>
      <c r="AG439" s="4"/>
      <c r="AJ439" s="8"/>
      <c r="AK439" s="4"/>
      <c r="AS439" s="8"/>
      <c r="AT439" s="4"/>
      <c r="BJ439" s="1"/>
    </row>
    <row r="440" spans="1:62" x14ac:dyDescent="0.3">
      <c r="A440" s="33" t="s">
        <v>1075</v>
      </c>
      <c r="B440" s="32">
        <v>8271</v>
      </c>
      <c r="C440" s="1" t="s">
        <v>40</v>
      </c>
      <c r="D440" s="1" t="s">
        <v>95</v>
      </c>
      <c r="E440" s="1" t="s">
        <v>958</v>
      </c>
      <c r="F440" s="1" t="s">
        <v>959</v>
      </c>
      <c r="G440" s="1" t="s">
        <v>960</v>
      </c>
      <c r="H440" s="1">
        <v>5</v>
      </c>
      <c r="I440" s="1" t="s">
        <v>1076</v>
      </c>
      <c r="J440" s="4">
        <v>648</v>
      </c>
      <c r="K440" s="4">
        <v>299</v>
      </c>
      <c r="L440" s="4">
        <v>146</v>
      </c>
      <c r="AA440" s="12" t="str">
        <f>_xlfn.XLOOKUP(HsgLista[[#This Row],[Lakó-népesség]],hsgméret[limit],hsgméret[név],,-1)</f>
        <v>mikro</v>
      </c>
      <c r="AB440" s="12" t="str">
        <f>IFERROR(_xlfn.XLOOKUP(HsgLista[[#This Row],[Vármegye]],Régiók[Vármegye],Régiók[Régió]),"")</f>
        <v>Nyugat-Dunántúl</v>
      </c>
      <c r="AC440" s="12" t="str">
        <f>IFERROR(_xlfn.XLOOKUP(HsgLista[[#This Row],[Vármegye]],Régiók[Vármegye],Régiók[NUTS2]),"")</f>
        <v>HU22</v>
      </c>
      <c r="AD440" s="12" t="str" cm="1">
        <f t="array" ref="AD440">_xlfn.XLOOKUP(HsgLista[[#This Row],[Helység jogállása]],_xlfn.ANCHORARRAY($AG$12),$AH$12:$AH$18)</f>
        <v>1 község</v>
      </c>
      <c r="AE440" s="4">
        <f>HsgLista[[#This Row],[Lakó-népesség]]*HsgLista[[#This Row],[Lakó-népesség]]</f>
        <v>89401</v>
      </c>
      <c r="AF440" s="1"/>
      <c r="AG440" s="4"/>
      <c r="AJ440" s="8"/>
      <c r="AK440" s="4"/>
      <c r="AS440" s="8"/>
      <c r="AT440" s="4"/>
      <c r="BJ440" s="1"/>
    </row>
    <row r="441" spans="1:62" x14ac:dyDescent="0.3">
      <c r="A441" s="33" t="s">
        <v>1077</v>
      </c>
      <c r="B441" s="31">
        <v>27085</v>
      </c>
      <c r="C441" s="1" t="s">
        <v>40</v>
      </c>
      <c r="D441" s="1" t="s">
        <v>66</v>
      </c>
      <c r="E441" s="1" t="s">
        <v>101</v>
      </c>
      <c r="F441" s="1" t="s">
        <v>102</v>
      </c>
      <c r="G441" s="1" t="s">
        <v>103</v>
      </c>
      <c r="H441" s="1">
        <v>5</v>
      </c>
      <c r="I441" s="1" t="s">
        <v>646</v>
      </c>
      <c r="J441" s="4">
        <v>288</v>
      </c>
      <c r="K441" s="4">
        <v>58</v>
      </c>
      <c r="L441" s="4">
        <v>31</v>
      </c>
      <c r="AA441" s="12" t="str">
        <f>_xlfn.XLOOKUP(HsgLista[[#This Row],[Lakó-népesség]],hsgméret[limit],hsgméret[név],,-1)</f>
        <v>mikro</v>
      </c>
      <c r="AB441" s="12" t="str">
        <f>IFERROR(_xlfn.XLOOKUP(HsgLista[[#This Row],[Vármegye]],Régiók[Vármegye],Régiók[Régió]),"")</f>
        <v>Nyugat-Dunántúl</v>
      </c>
      <c r="AC441" s="12" t="str">
        <f>IFERROR(_xlfn.XLOOKUP(HsgLista[[#This Row],[Vármegye]],Régiók[Vármegye],Régiók[NUTS2]),"")</f>
        <v>HU22</v>
      </c>
      <c r="AD441" s="12" t="str" cm="1">
        <f t="array" ref="AD441">_xlfn.XLOOKUP(HsgLista[[#This Row],[Helység jogállása]],_xlfn.ANCHORARRAY($AG$12),$AH$12:$AH$18)</f>
        <v>1 község</v>
      </c>
      <c r="AE441" s="4">
        <f>HsgLista[[#This Row],[Lakó-népesség]]*HsgLista[[#This Row],[Lakó-népesség]]</f>
        <v>3364</v>
      </c>
      <c r="AF441" s="1"/>
      <c r="AG441" s="4"/>
      <c r="AJ441" s="8"/>
      <c r="AK441" s="4"/>
      <c r="AS441" s="8"/>
      <c r="AT441" s="4"/>
      <c r="BJ441" s="1"/>
    </row>
    <row r="442" spans="1:62" x14ac:dyDescent="0.3">
      <c r="A442" s="33" t="s">
        <v>1078</v>
      </c>
      <c r="B442" s="31">
        <v>13152</v>
      </c>
      <c r="C442" s="1" t="s">
        <v>196</v>
      </c>
      <c r="D442" s="1" t="s">
        <v>28</v>
      </c>
      <c r="E442" s="1" t="s">
        <v>178</v>
      </c>
      <c r="F442" s="1" t="s">
        <v>179</v>
      </c>
      <c r="G442" s="1" t="s">
        <v>180</v>
      </c>
      <c r="H442" s="1">
        <v>2</v>
      </c>
      <c r="I442" s="1" t="s">
        <v>38</v>
      </c>
      <c r="J442" s="4">
        <v>5885</v>
      </c>
      <c r="K442" s="4">
        <v>2505</v>
      </c>
      <c r="L442" s="4">
        <v>1104</v>
      </c>
      <c r="T442" s="1">
        <v>1</v>
      </c>
      <c r="AA442" s="12" t="str">
        <f>_xlfn.XLOOKUP(HsgLista[[#This Row],[Lakó-népesség]],hsgméret[limit],hsgméret[név],,-1)</f>
        <v>kicsi</v>
      </c>
      <c r="AB442" s="12" t="str">
        <f>IFERROR(_xlfn.XLOOKUP(HsgLista[[#This Row],[Vármegye]],Régiók[Vármegye],Régiók[Régió]),"")</f>
        <v>Közép-Dunántúl</v>
      </c>
      <c r="AC442" s="12" t="str">
        <f>IFERROR(_xlfn.XLOOKUP(HsgLista[[#This Row],[Vármegye]],Régiók[Vármegye],Régiók[NUTS2]),"")</f>
        <v>HU21</v>
      </c>
      <c r="AD442" s="12" t="str" cm="1">
        <f t="array" ref="AD442">_xlfn.XLOOKUP(HsgLista[[#This Row],[Helység jogállása]],_xlfn.ANCHORARRAY($AG$12),$AH$12:$AH$18)</f>
        <v>1 község</v>
      </c>
      <c r="AE442" s="4">
        <f>HsgLista[[#This Row],[Lakó-népesség]]*HsgLista[[#This Row],[Lakó-népesség]]</f>
        <v>6275025</v>
      </c>
      <c r="AF442" s="1"/>
      <c r="AG442" s="4"/>
      <c r="AJ442" s="8"/>
      <c r="AK442" s="4"/>
      <c r="AS442" s="8"/>
      <c r="AT442" s="4"/>
      <c r="BJ442" s="1"/>
    </row>
    <row r="443" spans="1:62" x14ac:dyDescent="0.3">
      <c r="A443" s="33" t="s">
        <v>1079</v>
      </c>
      <c r="B443" s="32">
        <v>9681</v>
      </c>
      <c r="C443" s="1" t="s">
        <v>40</v>
      </c>
      <c r="D443" s="1" t="s">
        <v>159</v>
      </c>
      <c r="E443" s="1" t="s">
        <v>950</v>
      </c>
      <c r="F443" s="1" t="s">
        <v>951</v>
      </c>
      <c r="G443" s="1" t="s">
        <v>952</v>
      </c>
      <c r="H443" s="1">
        <v>5</v>
      </c>
      <c r="I443" s="1" t="s">
        <v>1080</v>
      </c>
      <c r="J443" s="4">
        <v>1208</v>
      </c>
      <c r="K443" s="4">
        <v>584</v>
      </c>
      <c r="L443" s="4">
        <v>273</v>
      </c>
      <c r="AA443" s="12" t="str">
        <f>_xlfn.XLOOKUP(HsgLista[[#This Row],[Lakó-népesség]],hsgméret[limit],hsgméret[név],,-1)</f>
        <v>apró</v>
      </c>
      <c r="AB443" s="12" t="str">
        <f>IFERROR(_xlfn.XLOOKUP(HsgLista[[#This Row],[Vármegye]],Régiók[Vármegye],Régiók[Régió]),"")</f>
        <v>Észak-Alföld</v>
      </c>
      <c r="AC443" s="12" t="str">
        <f>IFERROR(_xlfn.XLOOKUP(HsgLista[[#This Row],[Vármegye]],Régiók[Vármegye],Régiók[NUTS2]),"")</f>
        <v>HU32</v>
      </c>
      <c r="AD443" s="12" t="str" cm="1">
        <f t="array" ref="AD443">_xlfn.XLOOKUP(HsgLista[[#This Row],[Helység jogállása]],_xlfn.ANCHORARRAY($AG$12),$AH$12:$AH$18)</f>
        <v>1 község</v>
      </c>
      <c r="AE443" s="4">
        <f>HsgLista[[#This Row],[Lakó-népesség]]*HsgLista[[#This Row],[Lakó-népesség]]</f>
        <v>341056</v>
      </c>
      <c r="AF443" s="1"/>
      <c r="AG443" s="4"/>
      <c r="AJ443" s="8"/>
      <c r="AK443" s="4"/>
      <c r="AS443" s="8"/>
      <c r="AT443" s="4"/>
      <c r="BJ443" s="1"/>
    </row>
    <row r="444" spans="1:62" x14ac:dyDescent="0.3">
      <c r="A444" s="33" t="s">
        <v>78</v>
      </c>
      <c r="B444" s="31">
        <v>11341</v>
      </c>
      <c r="C444" s="1" t="s">
        <v>27</v>
      </c>
      <c r="D444" s="1" t="s">
        <v>75</v>
      </c>
      <c r="E444" s="1" t="s">
        <v>1081</v>
      </c>
      <c r="F444" s="1" t="s">
        <v>77</v>
      </c>
      <c r="G444" s="1" t="s">
        <v>78</v>
      </c>
      <c r="H444" s="1">
        <v>2</v>
      </c>
      <c r="I444" s="1" t="s">
        <v>38</v>
      </c>
      <c r="J444" s="4">
        <v>24490</v>
      </c>
      <c r="K444" s="4">
        <v>36391</v>
      </c>
      <c r="L444" s="4">
        <v>16296</v>
      </c>
      <c r="T444" s="1">
        <v>1</v>
      </c>
      <c r="AA444" s="12" t="str">
        <f>_xlfn.XLOOKUP(HsgLista[[#This Row],[Lakó-népesség]],hsgméret[limit],hsgméret[név],,-1)</f>
        <v>közép</v>
      </c>
      <c r="AB444" s="12" t="str">
        <f>IFERROR(_xlfn.XLOOKUP(HsgLista[[#This Row],[Vármegye]],Régiók[Vármegye],Régiók[Régió]),"")</f>
        <v>Pest</v>
      </c>
      <c r="AC444" s="12" t="str">
        <f>IFERROR(_xlfn.XLOOKUP(HsgLista[[#This Row],[Vármegye]],Régiók[Vármegye],Régiók[NUTS2]),"")</f>
        <v>HU12</v>
      </c>
      <c r="AD444" s="12" t="str" cm="1">
        <f t="array" ref="AD444">_xlfn.XLOOKUP(HsgLista[[#This Row],[Helység jogállása]],_xlfn.ANCHORARRAY($AG$12),$AH$12:$AH$18)</f>
        <v>2 város</v>
      </c>
      <c r="AE444" s="4">
        <f>HsgLista[[#This Row],[Lakó-népesség]]*HsgLista[[#This Row],[Lakó-népesség]]</f>
        <v>1324304881</v>
      </c>
      <c r="AF444" s="1"/>
      <c r="AG444" s="4"/>
      <c r="AJ444" s="8"/>
      <c r="AK444" s="4"/>
      <c r="AS444" s="8"/>
      <c r="AT444" s="4"/>
      <c r="BJ444" s="1"/>
    </row>
    <row r="445" spans="1:62" x14ac:dyDescent="0.3">
      <c r="A445" s="33" t="s">
        <v>1082</v>
      </c>
      <c r="B445" s="31">
        <v>20640</v>
      </c>
      <c r="C445" s="1" t="s">
        <v>40</v>
      </c>
      <c r="D445" s="1" t="s">
        <v>75</v>
      </c>
      <c r="E445" s="1" t="s">
        <v>76</v>
      </c>
      <c r="F445" s="1" t="s">
        <v>77</v>
      </c>
      <c r="G445" s="1" t="s">
        <v>78</v>
      </c>
      <c r="H445" s="1">
        <v>1</v>
      </c>
      <c r="I445" s="1" t="s">
        <v>32</v>
      </c>
      <c r="J445" s="4">
        <v>2815</v>
      </c>
      <c r="K445" s="4">
        <v>4232</v>
      </c>
      <c r="L445" s="4">
        <v>1702</v>
      </c>
      <c r="R445" s="1">
        <v>1</v>
      </c>
      <c r="AA445" s="12" t="str">
        <f>_xlfn.XLOOKUP(HsgLista[[#This Row],[Lakó-népesség]],hsgméret[limit],hsgméret[név],,-1)</f>
        <v>kicsi</v>
      </c>
      <c r="AB445" s="12" t="str">
        <f>IFERROR(_xlfn.XLOOKUP(HsgLista[[#This Row],[Vármegye]],Régiók[Vármegye],Régiók[Régió]),"")</f>
        <v>Pest</v>
      </c>
      <c r="AC445" s="12" t="str">
        <f>IFERROR(_xlfn.XLOOKUP(HsgLista[[#This Row],[Vármegye]],Régiók[Vármegye],Régiók[NUTS2]),"")</f>
        <v>HU12</v>
      </c>
      <c r="AD445" s="12" t="str" cm="1">
        <f t="array" ref="AD445">_xlfn.XLOOKUP(HsgLista[[#This Row],[Helység jogállása]],_xlfn.ANCHORARRAY($AG$12),$AH$12:$AH$18)</f>
        <v>1 község</v>
      </c>
      <c r="AE445" s="4">
        <f>HsgLista[[#This Row],[Lakó-népesség]]*HsgLista[[#This Row],[Lakó-népesség]]</f>
        <v>17909824</v>
      </c>
      <c r="AF445" s="1"/>
      <c r="AG445" s="4"/>
      <c r="AJ445" s="8"/>
      <c r="AK445" s="4"/>
      <c r="AS445" s="8"/>
      <c r="AT445" s="4"/>
      <c r="BJ445" s="1"/>
    </row>
    <row r="446" spans="1:62" x14ac:dyDescent="0.3">
      <c r="A446" s="33" t="s">
        <v>852</v>
      </c>
      <c r="B446" s="31">
        <v>27094</v>
      </c>
      <c r="C446" s="1" t="s">
        <v>27</v>
      </c>
      <c r="D446" s="1" t="s">
        <v>95</v>
      </c>
      <c r="E446" s="1" t="s">
        <v>1083</v>
      </c>
      <c r="F446" s="1" t="s">
        <v>851</v>
      </c>
      <c r="G446" s="1" t="s">
        <v>852</v>
      </c>
      <c r="H446" s="1">
        <v>2</v>
      </c>
      <c r="I446" s="1" t="s">
        <v>38</v>
      </c>
      <c r="J446" s="4">
        <v>5239</v>
      </c>
      <c r="K446" s="4">
        <v>9692</v>
      </c>
      <c r="L446" s="4">
        <v>4692</v>
      </c>
      <c r="T446" s="1">
        <v>1</v>
      </c>
      <c r="AA446" s="12" t="str">
        <f>_xlfn.XLOOKUP(HsgLista[[#This Row],[Lakó-népesség]],hsgméret[limit],hsgméret[név],,-1)</f>
        <v>kicsi</v>
      </c>
      <c r="AB446" s="12" t="str">
        <f>IFERROR(_xlfn.XLOOKUP(HsgLista[[#This Row],[Vármegye]],Régiók[Vármegye],Régiók[Régió]),"")</f>
        <v>Nyugat-Dunántúl</v>
      </c>
      <c r="AC446" s="12" t="str">
        <f>IFERROR(_xlfn.XLOOKUP(HsgLista[[#This Row],[Vármegye]],Régiók[Vármegye],Régiók[NUTS2]),"")</f>
        <v>HU22</v>
      </c>
      <c r="AD446" s="12" t="str" cm="1">
        <f t="array" ref="AD446">_xlfn.XLOOKUP(HsgLista[[#This Row],[Helység jogállása]],_xlfn.ANCHORARRAY($AG$12),$AH$12:$AH$18)</f>
        <v>2 város</v>
      </c>
      <c r="AE446" s="4">
        <f>HsgLista[[#This Row],[Lakó-népesség]]*HsgLista[[#This Row],[Lakó-népesség]]</f>
        <v>93934864</v>
      </c>
      <c r="AF446" s="1"/>
      <c r="AG446" s="4"/>
      <c r="AJ446" s="8"/>
      <c r="AK446" s="4"/>
      <c r="AS446" s="8"/>
      <c r="AT446" s="4"/>
      <c r="BJ446" s="1"/>
    </row>
    <row r="447" spans="1:62" x14ac:dyDescent="0.3">
      <c r="A447" s="33" t="s">
        <v>1084</v>
      </c>
      <c r="B447" s="32">
        <v>3665</v>
      </c>
      <c r="C447" s="1" t="s">
        <v>40</v>
      </c>
      <c r="D447" s="1" t="s">
        <v>272</v>
      </c>
      <c r="E447" s="1" t="s">
        <v>653</v>
      </c>
      <c r="F447" s="1" t="s">
        <v>654</v>
      </c>
      <c r="G447" s="1" t="s">
        <v>655</v>
      </c>
      <c r="H447" s="1">
        <v>5</v>
      </c>
      <c r="I447" s="1" t="s">
        <v>1085</v>
      </c>
      <c r="J447" s="4">
        <v>3858</v>
      </c>
      <c r="K447" s="4">
        <v>985</v>
      </c>
      <c r="L447" s="4">
        <v>548</v>
      </c>
      <c r="T447" s="1">
        <v>1</v>
      </c>
      <c r="AA447" s="12" t="str">
        <f>_xlfn.XLOOKUP(HsgLista[[#This Row],[Lakó-népesség]],hsgméret[limit],hsgméret[név],,-1)</f>
        <v>apró</v>
      </c>
      <c r="AB447" s="12" t="str">
        <f>IFERROR(_xlfn.XLOOKUP(HsgLista[[#This Row],[Vármegye]],Régiók[Vármegye],Régiók[Régió]),"")</f>
        <v>Észak-Magyarország</v>
      </c>
      <c r="AC447" s="12" t="str">
        <f>IFERROR(_xlfn.XLOOKUP(HsgLista[[#This Row],[Vármegye]],Régiók[Vármegye],Régiók[NUTS2]),"")</f>
        <v>HU31</v>
      </c>
      <c r="AD447" s="12" t="str" cm="1">
        <f t="array" ref="AD447">_xlfn.XLOOKUP(HsgLista[[#This Row],[Helység jogállása]],_xlfn.ANCHORARRAY($AG$12),$AH$12:$AH$18)</f>
        <v>1 község</v>
      </c>
      <c r="AE447" s="4">
        <f>HsgLista[[#This Row],[Lakó-népesség]]*HsgLista[[#This Row],[Lakó-népesség]]</f>
        <v>970225</v>
      </c>
      <c r="AF447" s="1"/>
      <c r="AG447" s="4"/>
      <c r="AJ447" s="8"/>
      <c r="AK447" s="4"/>
      <c r="AS447" s="8"/>
      <c r="AT447" s="4"/>
      <c r="BJ447" s="1"/>
    </row>
    <row r="448" spans="1:62" x14ac:dyDescent="0.3">
      <c r="A448" s="33" t="s">
        <v>1086</v>
      </c>
      <c r="B448" s="32">
        <v>9876</v>
      </c>
      <c r="C448" s="1" t="s">
        <v>40</v>
      </c>
      <c r="D448" s="1" t="s">
        <v>95</v>
      </c>
      <c r="E448" s="1" t="s">
        <v>709</v>
      </c>
      <c r="F448" s="1" t="s">
        <v>710</v>
      </c>
      <c r="G448" s="1" t="s">
        <v>711</v>
      </c>
      <c r="H448" s="1">
        <v>5</v>
      </c>
      <c r="I448" s="1" t="s">
        <v>963</v>
      </c>
      <c r="J448" s="4">
        <v>785</v>
      </c>
      <c r="K448" s="4">
        <v>200</v>
      </c>
      <c r="L448" s="4">
        <v>105</v>
      </c>
      <c r="AA448" s="12" t="str">
        <f>_xlfn.XLOOKUP(HsgLista[[#This Row],[Lakó-népesség]],hsgméret[limit],hsgméret[név],,-1)</f>
        <v>mikro</v>
      </c>
      <c r="AB448" s="12" t="str">
        <f>IFERROR(_xlfn.XLOOKUP(HsgLista[[#This Row],[Vármegye]],Régiók[Vármegye],Régiók[Régió]),"")</f>
        <v>Nyugat-Dunántúl</v>
      </c>
      <c r="AC448" s="12" t="str">
        <f>IFERROR(_xlfn.XLOOKUP(HsgLista[[#This Row],[Vármegye]],Régiók[Vármegye],Régiók[NUTS2]),"")</f>
        <v>HU22</v>
      </c>
      <c r="AD448" s="12" t="str" cm="1">
        <f t="array" ref="AD448">_xlfn.XLOOKUP(HsgLista[[#This Row],[Helység jogállása]],_xlfn.ANCHORARRAY($AG$12),$AH$12:$AH$18)</f>
        <v>1 község</v>
      </c>
      <c r="AE448" s="4">
        <f>HsgLista[[#This Row],[Lakó-népesség]]*HsgLista[[#This Row],[Lakó-népesség]]</f>
        <v>40000</v>
      </c>
      <c r="AF448" s="1"/>
      <c r="AG448" s="4"/>
      <c r="AJ448" s="8"/>
      <c r="AK448" s="4"/>
      <c r="AS448" s="8"/>
      <c r="AT448" s="4"/>
      <c r="BJ448" s="1"/>
    </row>
    <row r="449" spans="1:62" x14ac:dyDescent="0.3">
      <c r="A449" s="33" t="s">
        <v>1087</v>
      </c>
      <c r="B449" s="31">
        <v>22938</v>
      </c>
      <c r="C449" s="1" t="s">
        <v>196</v>
      </c>
      <c r="D449" s="1" t="s">
        <v>34</v>
      </c>
      <c r="E449" s="1" t="s">
        <v>1088</v>
      </c>
      <c r="F449" s="1" t="s">
        <v>1089</v>
      </c>
      <c r="G449" s="1" t="s">
        <v>1090</v>
      </c>
      <c r="H449" s="1">
        <v>2</v>
      </c>
      <c r="I449" s="1" t="s">
        <v>38</v>
      </c>
      <c r="J449" s="4">
        <v>3821</v>
      </c>
      <c r="K449" s="4">
        <v>3564</v>
      </c>
      <c r="L449" s="4">
        <v>1875</v>
      </c>
      <c r="T449" s="1">
        <v>1</v>
      </c>
      <c r="AA449" s="12" t="str">
        <f>_xlfn.XLOOKUP(HsgLista[[#This Row],[Lakó-népesség]],hsgméret[limit],hsgméret[név],,-1)</f>
        <v>kicsi</v>
      </c>
      <c r="AB449" s="12" t="str">
        <f>IFERROR(_xlfn.XLOOKUP(HsgLista[[#This Row],[Vármegye]],Régiók[Vármegye],Régiók[Régió]),"")</f>
        <v>Észak-Alföld</v>
      </c>
      <c r="AC449" s="12" t="str">
        <f>IFERROR(_xlfn.XLOOKUP(HsgLista[[#This Row],[Vármegye]],Régiók[Vármegye],Régiók[NUTS2]),"")</f>
        <v>HU32</v>
      </c>
      <c r="AD449" s="12" t="str" cm="1">
        <f t="array" ref="AD449">_xlfn.XLOOKUP(HsgLista[[#This Row],[Helység jogállása]],_xlfn.ANCHORARRAY($AG$12),$AH$12:$AH$18)</f>
        <v>1 község</v>
      </c>
      <c r="AE449" s="4">
        <f>HsgLista[[#This Row],[Lakó-népesség]]*HsgLista[[#This Row],[Lakó-népesség]]</f>
        <v>12702096</v>
      </c>
      <c r="AF449" s="1"/>
      <c r="AG449" s="4"/>
      <c r="AJ449" s="8"/>
      <c r="AK449" s="4"/>
      <c r="AS449" s="8"/>
      <c r="AT449" s="4"/>
      <c r="BJ449" s="1"/>
    </row>
    <row r="450" spans="1:62" x14ac:dyDescent="0.3">
      <c r="A450" s="33" t="s">
        <v>880</v>
      </c>
      <c r="B450" s="32">
        <v>3939</v>
      </c>
      <c r="C450" s="1" t="s">
        <v>27</v>
      </c>
      <c r="D450" s="1" t="s">
        <v>52</v>
      </c>
      <c r="E450" s="1" t="s">
        <v>1091</v>
      </c>
      <c r="F450" s="1" t="s">
        <v>879</v>
      </c>
      <c r="G450" s="1" t="s">
        <v>880</v>
      </c>
      <c r="H450" s="1">
        <v>2</v>
      </c>
      <c r="I450" s="1" t="s">
        <v>38</v>
      </c>
      <c r="J450" s="4">
        <v>5676</v>
      </c>
      <c r="K450" s="4">
        <v>2840</v>
      </c>
      <c r="L450" s="4">
        <v>1073</v>
      </c>
      <c r="T450" s="1">
        <v>1</v>
      </c>
      <c r="AA450" s="12" t="str">
        <f>_xlfn.XLOOKUP(HsgLista[[#This Row],[Lakó-népesség]],hsgméret[limit],hsgméret[név],,-1)</f>
        <v>kicsi</v>
      </c>
      <c r="AB450" s="12" t="str">
        <f>IFERROR(_xlfn.XLOOKUP(HsgLista[[#This Row],[Vármegye]],Régiók[Vármegye],Régiók[Régió]),"")</f>
        <v>Észak-Magyarország</v>
      </c>
      <c r="AC450" s="12" t="str">
        <f>IFERROR(_xlfn.XLOOKUP(HsgLista[[#This Row],[Vármegye]],Régiók[Vármegye],Régiók[NUTS2]),"")</f>
        <v>HU31</v>
      </c>
      <c r="AD450" s="12" t="str" cm="1">
        <f t="array" ref="AD450">_xlfn.XLOOKUP(HsgLista[[#This Row],[Helység jogállása]],_xlfn.ANCHORARRAY($AG$12),$AH$12:$AH$18)</f>
        <v>2 város</v>
      </c>
      <c r="AE450" s="4">
        <f>HsgLista[[#This Row],[Lakó-népesség]]*HsgLista[[#This Row],[Lakó-népesség]]</f>
        <v>8065600</v>
      </c>
      <c r="AF450" s="1"/>
      <c r="AG450" s="4"/>
      <c r="AJ450" s="8"/>
      <c r="AK450" s="4"/>
      <c r="AS450" s="8"/>
      <c r="AT450" s="4"/>
      <c r="BJ450" s="1"/>
    </row>
    <row r="451" spans="1:62" x14ac:dyDescent="0.3">
      <c r="A451" s="33" t="s">
        <v>1092</v>
      </c>
      <c r="B451" s="31">
        <v>19284</v>
      </c>
      <c r="C451" s="1" t="s">
        <v>40</v>
      </c>
      <c r="D451" s="1" t="s">
        <v>251</v>
      </c>
      <c r="E451" s="1" t="s">
        <v>350</v>
      </c>
      <c r="F451" s="1" t="s">
        <v>351</v>
      </c>
      <c r="G451" s="1" t="s">
        <v>352</v>
      </c>
      <c r="H451" s="1">
        <v>5</v>
      </c>
      <c r="I451" s="1" t="s">
        <v>1093</v>
      </c>
      <c r="J451" s="4">
        <v>1986</v>
      </c>
      <c r="K451" s="4">
        <v>857</v>
      </c>
      <c r="L451" s="4">
        <v>355</v>
      </c>
      <c r="R451" s="1">
        <v>1</v>
      </c>
      <c r="AA451" s="12" t="str">
        <f>_xlfn.XLOOKUP(HsgLista[[#This Row],[Lakó-népesség]],hsgméret[limit],hsgméret[név],,-1)</f>
        <v>apró</v>
      </c>
      <c r="AB451" s="12" t="str">
        <f>IFERROR(_xlfn.XLOOKUP(HsgLista[[#This Row],[Vármegye]],Régiók[Vármegye],Régiók[Régió]),"")</f>
        <v>Dél-Dunántúl</v>
      </c>
      <c r="AC451" s="12" t="str">
        <f>IFERROR(_xlfn.XLOOKUP(HsgLista[[#This Row],[Vármegye]],Régiók[Vármegye],Régiók[NUTS2]),"")</f>
        <v>HU23</v>
      </c>
      <c r="AD451" s="12" t="str" cm="1">
        <f t="array" ref="AD451">_xlfn.XLOOKUP(HsgLista[[#This Row],[Helység jogállása]],_xlfn.ANCHORARRAY($AG$12),$AH$12:$AH$18)</f>
        <v>1 község</v>
      </c>
      <c r="AE451" s="4">
        <f>HsgLista[[#This Row],[Lakó-népesség]]*HsgLista[[#This Row],[Lakó-népesség]]</f>
        <v>734449</v>
      </c>
      <c r="AF451" s="1"/>
      <c r="AG451" s="4"/>
      <c r="AJ451" s="8"/>
      <c r="AK451" s="4"/>
      <c r="AS451" s="8"/>
      <c r="AT451" s="4"/>
      <c r="BJ451" s="1"/>
    </row>
    <row r="452" spans="1:62" x14ac:dyDescent="0.3">
      <c r="A452" s="33" t="s">
        <v>1094</v>
      </c>
      <c r="B452" s="31">
        <v>15954</v>
      </c>
      <c r="C452" s="1" t="s">
        <v>40</v>
      </c>
      <c r="D452" s="1" t="s">
        <v>66</v>
      </c>
      <c r="E452" s="1" t="s">
        <v>154</v>
      </c>
      <c r="F452" s="1" t="s">
        <v>155</v>
      </c>
      <c r="G452" s="1" t="s">
        <v>156</v>
      </c>
      <c r="H452" s="1">
        <v>5</v>
      </c>
      <c r="I452" s="1" t="s">
        <v>157</v>
      </c>
      <c r="J452" s="4">
        <v>1176</v>
      </c>
      <c r="K452" s="4">
        <v>519</v>
      </c>
      <c r="L452" s="4">
        <v>263</v>
      </c>
      <c r="AA452" s="12" t="str">
        <f>_xlfn.XLOOKUP(HsgLista[[#This Row],[Lakó-népesség]],hsgméret[limit],hsgméret[név],,-1)</f>
        <v>apró</v>
      </c>
      <c r="AB452" s="12" t="str">
        <f>IFERROR(_xlfn.XLOOKUP(HsgLista[[#This Row],[Vármegye]],Régiók[Vármegye],Régiók[Régió]),"")</f>
        <v>Nyugat-Dunántúl</v>
      </c>
      <c r="AC452" s="12" t="str">
        <f>IFERROR(_xlfn.XLOOKUP(HsgLista[[#This Row],[Vármegye]],Régiók[Vármegye],Régiók[NUTS2]),"")</f>
        <v>HU22</v>
      </c>
      <c r="AD452" s="12" t="str" cm="1">
        <f t="array" ref="AD452">_xlfn.XLOOKUP(HsgLista[[#This Row],[Helység jogállása]],_xlfn.ANCHORARRAY($AG$12),$AH$12:$AH$18)</f>
        <v>1 község</v>
      </c>
      <c r="AE452" s="4">
        <f>HsgLista[[#This Row],[Lakó-népesség]]*HsgLista[[#This Row],[Lakó-népesség]]</f>
        <v>269361</v>
      </c>
      <c r="AF452" s="1"/>
      <c r="AG452" s="4"/>
      <c r="AJ452" s="8"/>
      <c r="AK452" s="4"/>
      <c r="AS452" s="8"/>
      <c r="AT452" s="4"/>
      <c r="BJ452" s="1"/>
    </row>
    <row r="453" spans="1:62" x14ac:dyDescent="0.3">
      <c r="A453" s="33" t="s">
        <v>1095</v>
      </c>
      <c r="B453" s="31">
        <v>11086</v>
      </c>
      <c r="C453" s="1" t="s">
        <v>40</v>
      </c>
      <c r="D453" s="1" t="s">
        <v>41</v>
      </c>
      <c r="E453" s="1" t="s">
        <v>289</v>
      </c>
      <c r="F453" s="1" t="s">
        <v>290</v>
      </c>
      <c r="G453" s="1" t="s">
        <v>291</v>
      </c>
      <c r="H453" s="1">
        <v>5</v>
      </c>
      <c r="I453" s="1" t="s">
        <v>1096</v>
      </c>
      <c r="J453" s="4">
        <v>1843</v>
      </c>
      <c r="K453" s="4">
        <v>190</v>
      </c>
      <c r="L453" s="4">
        <v>88</v>
      </c>
      <c r="T453" s="1">
        <v>1</v>
      </c>
      <c r="AA453" s="12" t="str">
        <f>_xlfn.XLOOKUP(HsgLista[[#This Row],[Lakó-népesség]],hsgméret[limit],hsgméret[név],,-1)</f>
        <v>mikro</v>
      </c>
      <c r="AB453" s="12" t="str">
        <f>IFERROR(_xlfn.XLOOKUP(HsgLista[[#This Row],[Vármegye]],Régiók[Vármegye],Régiók[Régió]),"")</f>
        <v>Dél-Dunántúl</v>
      </c>
      <c r="AC453" s="12" t="str">
        <f>IFERROR(_xlfn.XLOOKUP(HsgLista[[#This Row],[Vármegye]],Régiók[Vármegye],Régiók[NUTS2]),"")</f>
        <v>HU23</v>
      </c>
      <c r="AD453" s="12" t="str" cm="1">
        <f t="array" ref="AD453">_xlfn.XLOOKUP(HsgLista[[#This Row],[Helység jogállása]],_xlfn.ANCHORARRAY($AG$12),$AH$12:$AH$18)</f>
        <v>1 község</v>
      </c>
      <c r="AE453" s="4">
        <f>HsgLista[[#This Row],[Lakó-népesség]]*HsgLista[[#This Row],[Lakó-népesség]]</f>
        <v>36100</v>
      </c>
      <c r="AF453" s="1"/>
      <c r="AG453" s="4"/>
      <c r="AJ453" s="8"/>
      <c r="AK453" s="4"/>
      <c r="AS453" s="8"/>
      <c r="AT453" s="4"/>
      <c r="BJ453" s="1"/>
    </row>
    <row r="454" spans="1:62" x14ac:dyDescent="0.3">
      <c r="A454" s="33" t="s">
        <v>1097</v>
      </c>
      <c r="B454" s="31">
        <v>31334</v>
      </c>
      <c r="C454" s="1" t="s">
        <v>196</v>
      </c>
      <c r="D454" s="1" t="s">
        <v>216</v>
      </c>
      <c r="E454" s="1" t="s">
        <v>727</v>
      </c>
      <c r="F454" s="1" t="s">
        <v>728</v>
      </c>
      <c r="G454" s="1" t="s">
        <v>729</v>
      </c>
      <c r="H454" s="1">
        <v>2</v>
      </c>
      <c r="I454" s="1" t="s">
        <v>38</v>
      </c>
      <c r="J454" s="4">
        <v>6685</v>
      </c>
      <c r="K454" s="4">
        <v>1600</v>
      </c>
      <c r="L454" s="4">
        <v>838</v>
      </c>
      <c r="X454" s="1">
        <v>1</v>
      </c>
      <c r="AA454" s="12" t="str">
        <f>_xlfn.XLOOKUP(HsgLista[[#This Row],[Lakó-népesség]],hsgméret[limit],hsgméret[név],,-1)</f>
        <v>apró</v>
      </c>
      <c r="AB454" s="12" t="str">
        <f>IFERROR(_xlfn.XLOOKUP(HsgLista[[#This Row],[Vármegye]],Régiók[Vármegye],Régiók[Régió]),"")</f>
        <v>Dél-Alföld</v>
      </c>
      <c r="AC454" s="12" t="str">
        <f>IFERROR(_xlfn.XLOOKUP(HsgLista[[#This Row],[Vármegye]],Régiók[Vármegye],Régiók[NUTS2]),"")</f>
        <v>HU33</v>
      </c>
      <c r="AD454" s="12" t="str" cm="1">
        <f t="array" ref="AD454">_xlfn.XLOOKUP(HsgLista[[#This Row],[Helység jogállása]],_xlfn.ANCHORARRAY($AG$12),$AH$12:$AH$18)</f>
        <v>1 község</v>
      </c>
      <c r="AE454" s="4">
        <f>HsgLista[[#This Row],[Lakó-népesség]]*HsgLista[[#This Row],[Lakó-népesség]]</f>
        <v>2560000</v>
      </c>
      <c r="AF454" s="1"/>
      <c r="AG454" s="4"/>
      <c r="AJ454" s="8"/>
      <c r="AK454" s="4"/>
      <c r="AS454" s="8"/>
      <c r="AT454" s="4"/>
      <c r="BJ454" s="1"/>
    </row>
    <row r="455" spans="1:62" x14ac:dyDescent="0.3">
      <c r="A455" s="33" t="s">
        <v>1098</v>
      </c>
      <c r="B455" s="31">
        <v>34078</v>
      </c>
      <c r="C455" s="1" t="s">
        <v>40</v>
      </c>
      <c r="D455" s="1" t="s">
        <v>216</v>
      </c>
      <c r="E455" s="1" t="s">
        <v>1099</v>
      </c>
      <c r="F455" s="1" t="s">
        <v>721</v>
      </c>
      <c r="G455" s="1" t="s">
        <v>718</v>
      </c>
      <c r="H455" s="1">
        <v>5</v>
      </c>
      <c r="I455" s="1" t="s">
        <v>1100</v>
      </c>
      <c r="J455" s="4">
        <v>3271</v>
      </c>
      <c r="K455" s="4">
        <v>268</v>
      </c>
      <c r="L455" s="4">
        <v>151</v>
      </c>
      <c r="X455" s="1">
        <v>1</v>
      </c>
      <c r="AA455" s="12" t="str">
        <f>_xlfn.XLOOKUP(HsgLista[[#This Row],[Lakó-népesség]],hsgméret[limit],hsgméret[név],,-1)</f>
        <v>mikro</v>
      </c>
      <c r="AB455" s="12" t="str">
        <f>IFERROR(_xlfn.XLOOKUP(HsgLista[[#This Row],[Vármegye]],Régiók[Vármegye],Régiók[Régió]),"")</f>
        <v>Dél-Alföld</v>
      </c>
      <c r="AC455" s="12" t="str">
        <f>IFERROR(_xlfn.XLOOKUP(HsgLista[[#This Row],[Vármegye]],Régiók[Vármegye],Régiók[NUTS2]),"")</f>
        <v>HU33</v>
      </c>
      <c r="AD455" s="12" t="str" cm="1">
        <f t="array" ref="AD455">_xlfn.XLOOKUP(HsgLista[[#This Row],[Helység jogállása]],_xlfn.ANCHORARRAY($AG$12),$AH$12:$AH$18)</f>
        <v>1 község</v>
      </c>
      <c r="AE455" s="4">
        <f>HsgLista[[#This Row],[Lakó-népesség]]*HsgLista[[#This Row],[Lakó-népesség]]</f>
        <v>71824</v>
      </c>
      <c r="AF455" s="1"/>
      <c r="AG455" s="4"/>
      <c r="AJ455" s="8"/>
      <c r="AK455" s="4"/>
      <c r="AS455" s="8"/>
      <c r="AT455" s="4"/>
      <c r="BJ455" s="1"/>
    </row>
    <row r="456" spans="1:62" x14ac:dyDescent="0.3">
      <c r="A456" s="33" t="s">
        <v>1101</v>
      </c>
      <c r="B456" s="31">
        <v>30544</v>
      </c>
      <c r="C456" s="1" t="s">
        <v>40</v>
      </c>
      <c r="D456" s="1" t="s">
        <v>28</v>
      </c>
      <c r="E456" s="1" t="s">
        <v>186</v>
      </c>
      <c r="F456" s="1" t="s">
        <v>187</v>
      </c>
      <c r="G456" s="1" t="s">
        <v>188</v>
      </c>
      <c r="H456" s="1">
        <v>5</v>
      </c>
      <c r="I456" s="1" t="s">
        <v>189</v>
      </c>
      <c r="J456" s="4">
        <v>1702</v>
      </c>
      <c r="K456" s="4">
        <v>1333</v>
      </c>
      <c r="L456" s="4">
        <v>467</v>
      </c>
      <c r="AA456" s="12" t="str">
        <f>_xlfn.XLOOKUP(HsgLista[[#This Row],[Lakó-népesség]],hsgméret[limit],hsgméret[név],,-1)</f>
        <v>apró</v>
      </c>
      <c r="AB456" s="12" t="str">
        <f>IFERROR(_xlfn.XLOOKUP(HsgLista[[#This Row],[Vármegye]],Régiók[Vármegye],Régiók[Régió]),"")</f>
        <v>Közép-Dunántúl</v>
      </c>
      <c r="AC456" s="12" t="str">
        <f>IFERROR(_xlfn.XLOOKUP(HsgLista[[#This Row],[Vármegye]],Régiók[Vármegye],Régiók[NUTS2]),"")</f>
        <v>HU21</v>
      </c>
      <c r="AD456" s="12" t="str" cm="1">
        <f t="array" ref="AD456">_xlfn.XLOOKUP(HsgLista[[#This Row],[Helység jogállása]],_xlfn.ANCHORARRAY($AG$12),$AH$12:$AH$18)</f>
        <v>1 község</v>
      </c>
      <c r="AE456" s="4">
        <f>HsgLista[[#This Row],[Lakó-népesség]]*HsgLista[[#This Row],[Lakó-népesség]]</f>
        <v>1776889</v>
      </c>
      <c r="AF456" s="1"/>
      <c r="AG456" s="4"/>
      <c r="AJ456" s="8"/>
      <c r="AK456" s="4"/>
      <c r="AS456" s="8"/>
      <c r="AT456" s="4"/>
      <c r="BJ456" s="1"/>
    </row>
    <row r="457" spans="1:62" x14ac:dyDescent="0.3">
      <c r="A457" s="33" t="s">
        <v>1102</v>
      </c>
      <c r="B457" s="31">
        <v>30924</v>
      </c>
      <c r="C457" s="1" t="s">
        <v>196</v>
      </c>
      <c r="D457" s="1" t="s">
        <v>80</v>
      </c>
      <c r="E457" s="1" t="s">
        <v>691</v>
      </c>
      <c r="F457" s="1" t="s">
        <v>692</v>
      </c>
      <c r="G457" s="1" t="s">
        <v>693</v>
      </c>
      <c r="H457" s="1">
        <v>2</v>
      </c>
      <c r="I457" s="1" t="s">
        <v>38</v>
      </c>
      <c r="J457" s="4">
        <v>4492</v>
      </c>
      <c r="K457" s="4">
        <v>2902</v>
      </c>
      <c r="L457" s="4">
        <v>1094</v>
      </c>
      <c r="AA457" s="12" t="str">
        <f>_xlfn.XLOOKUP(HsgLista[[#This Row],[Lakó-népesség]],hsgméret[limit],hsgméret[név],,-1)</f>
        <v>kicsi</v>
      </c>
      <c r="AB457" s="12" t="str">
        <f>IFERROR(_xlfn.XLOOKUP(HsgLista[[#This Row],[Vármegye]],Régiók[Vármegye],Régiók[Régió]),"")</f>
        <v>Közép-Dunántúl</v>
      </c>
      <c r="AC457" s="12" t="str">
        <f>IFERROR(_xlfn.XLOOKUP(HsgLista[[#This Row],[Vármegye]],Régiók[Vármegye],Régiók[NUTS2]),"")</f>
        <v>HU21</v>
      </c>
      <c r="AD457" s="12" t="str" cm="1">
        <f t="array" ref="AD457">_xlfn.XLOOKUP(HsgLista[[#This Row],[Helység jogállása]],_xlfn.ANCHORARRAY($AG$12),$AH$12:$AH$18)</f>
        <v>1 község</v>
      </c>
      <c r="AE457" s="4">
        <f>HsgLista[[#This Row],[Lakó-népesség]]*HsgLista[[#This Row],[Lakó-népesség]]</f>
        <v>8421604</v>
      </c>
      <c r="AF457" s="1"/>
      <c r="AG457" s="4"/>
      <c r="AJ457" s="8"/>
      <c r="AK457" s="4"/>
      <c r="AS457" s="8"/>
      <c r="AT457" s="4"/>
      <c r="BJ457" s="1"/>
    </row>
    <row r="458" spans="1:62" x14ac:dyDescent="0.3">
      <c r="A458" s="33" t="s">
        <v>1103</v>
      </c>
      <c r="B458" s="31">
        <v>10047</v>
      </c>
      <c r="C458" s="1" t="s">
        <v>40</v>
      </c>
      <c r="D458" s="1" t="s">
        <v>66</v>
      </c>
      <c r="E458" s="1" t="s">
        <v>145</v>
      </c>
      <c r="F458" s="1" t="s">
        <v>146</v>
      </c>
      <c r="G458" s="1" t="s">
        <v>147</v>
      </c>
      <c r="H458" s="1">
        <v>5</v>
      </c>
      <c r="I458" s="1" t="s">
        <v>1104</v>
      </c>
      <c r="J458" s="4">
        <v>528</v>
      </c>
      <c r="K458" s="4">
        <v>231</v>
      </c>
      <c r="L458" s="4">
        <v>102</v>
      </c>
      <c r="AA458" s="12" t="str">
        <f>_xlfn.XLOOKUP(HsgLista[[#This Row],[Lakó-népesség]],hsgméret[limit],hsgméret[név],,-1)</f>
        <v>mikro</v>
      </c>
      <c r="AB458" s="12" t="str">
        <f>IFERROR(_xlfn.XLOOKUP(HsgLista[[#This Row],[Vármegye]],Régiók[Vármegye],Régiók[Régió]),"")</f>
        <v>Nyugat-Dunántúl</v>
      </c>
      <c r="AC458" s="12" t="str">
        <f>IFERROR(_xlfn.XLOOKUP(HsgLista[[#This Row],[Vármegye]],Régiók[Vármegye],Régiók[NUTS2]),"")</f>
        <v>HU22</v>
      </c>
      <c r="AD458" s="12" t="str" cm="1">
        <f t="array" ref="AD458">_xlfn.XLOOKUP(HsgLista[[#This Row],[Helység jogállása]],_xlfn.ANCHORARRAY($AG$12),$AH$12:$AH$18)</f>
        <v>1 község</v>
      </c>
      <c r="AE458" s="4">
        <f>HsgLista[[#This Row],[Lakó-népesség]]*HsgLista[[#This Row],[Lakó-népesség]]</f>
        <v>53361</v>
      </c>
      <c r="AF458" s="1"/>
      <c r="AG458" s="4"/>
      <c r="AJ458" s="8"/>
      <c r="AK458" s="4"/>
      <c r="AS458" s="8"/>
      <c r="AT458" s="4"/>
      <c r="BJ458" s="1"/>
    </row>
    <row r="459" spans="1:62" x14ac:dyDescent="0.3">
      <c r="A459" s="33" t="s">
        <v>1105</v>
      </c>
      <c r="B459" s="31">
        <v>12928</v>
      </c>
      <c r="C459" s="1" t="s">
        <v>40</v>
      </c>
      <c r="D459" s="1" t="s">
        <v>159</v>
      </c>
      <c r="E459" s="1" t="s">
        <v>950</v>
      </c>
      <c r="F459" s="1" t="s">
        <v>951</v>
      </c>
      <c r="G459" s="1" t="s">
        <v>952</v>
      </c>
      <c r="H459" s="1">
        <v>2</v>
      </c>
      <c r="I459" s="1" t="s">
        <v>38</v>
      </c>
      <c r="J459" s="4">
        <v>1935</v>
      </c>
      <c r="K459" s="4">
        <v>488</v>
      </c>
      <c r="L459" s="4">
        <v>178</v>
      </c>
      <c r="T459" s="1">
        <v>1</v>
      </c>
      <c r="AA459" s="12" t="str">
        <f>_xlfn.XLOOKUP(HsgLista[[#This Row],[Lakó-népesség]],hsgméret[limit],hsgméret[név],,-1)</f>
        <v>mikro</v>
      </c>
      <c r="AB459" s="12" t="str">
        <f>IFERROR(_xlfn.XLOOKUP(HsgLista[[#This Row],[Vármegye]],Régiók[Vármegye],Régiók[Régió]),"")</f>
        <v>Észak-Alföld</v>
      </c>
      <c r="AC459" s="12" t="str">
        <f>IFERROR(_xlfn.XLOOKUP(HsgLista[[#This Row],[Vármegye]],Régiók[Vármegye],Régiók[NUTS2]),"")</f>
        <v>HU32</v>
      </c>
      <c r="AD459" s="12" t="str" cm="1">
        <f t="array" ref="AD459">_xlfn.XLOOKUP(HsgLista[[#This Row],[Helység jogállása]],_xlfn.ANCHORARRAY($AG$12),$AH$12:$AH$18)</f>
        <v>1 község</v>
      </c>
      <c r="AE459" s="4">
        <f>HsgLista[[#This Row],[Lakó-népesség]]*HsgLista[[#This Row],[Lakó-népesség]]</f>
        <v>238144</v>
      </c>
      <c r="AF459" s="1"/>
      <c r="AG459" s="4"/>
      <c r="AJ459" s="8"/>
      <c r="AK459" s="4"/>
      <c r="AS459" s="8"/>
      <c r="AT459" s="4"/>
      <c r="BJ459" s="1"/>
    </row>
    <row r="460" spans="1:62" x14ac:dyDescent="0.3">
      <c r="A460" s="33" t="s">
        <v>1106</v>
      </c>
      <c r="B460" s="31">
        <v>16072</v>
      </c>
      <c r="C460" s="1" t="s">
        <v>40</v>
      </c>
      <c r="D460" s="1" t="s">
        <v>80</v>
      </c>
      <c r="E460" s="1" t="s">
        <v>544</v>
      </c>
      <c r="F460" s="1" t="s">
        <v>545</v>
      </c>
      <c r="G460" s="1" t="s">
        <v>545</v>
      </c>
      <c r="H460" s="1">
        <v>5</v>
      </c>
      <c r="I460" s="1" t="s">
        <v>546</v>
      </c>
      <c r="J460" s="4">
        <v>2229</v>
      </c>
      <c r="K460" s="4">
        <v>763</v>
      </c>
      <c r="L460" s="4">
        <v>355</v>
      </c>
      <c r="AA460" s="12" t="str">
        <f>_xlfn.XLOOKUP(HsgLista[[#This Row],[Lakó-népesség]],hsgméret[limit],hsgméret[név],,-1)</f>
        <v>apró</v>
      </c>
      <c r="AB460" s="12" t="str">
        <f>IFERROR(_xlfn.XLOOKUP(HsgLista[[#This Row],[Vármegye]],Régiók[Vármegye],Régiók[Régió]),"")</f>
        <v>Közép-Dunántúl</v>
      </c>
      <c r="AC460" s="12" t="str">
        <f>IFERROR(_xlfn.XLOOKUP(HsgLista[[#This Row],[Vármegye]],Régiók[Vármegye],Régiók[NUTS2]),"")</f>
        <v>HU21</v>
      </c>
      <c r="AD460" s="12" t="str" cm="1">
        <f t="array" ref="AD460">_xlfn.XLOOKUP(HsgLista[[#This Row],[Helység jogállása]],_xlfn.ANCHORARRAY($AG$12),$AH$12:$AH$18)</f>
        <v>1 község</v>
      </c>
      <c r="AE460" s="4">
        <f>HsgLista[[#This Row],[Lakó-népesség]]*HsgLista[[#This Row],[Lakó-népesség]]</f>
        <v>582169</v>
      </c>
      <c r="AF460" s="1"/>
      <c r="AG460" s="4"/>
      <c r="AJ460" s="8"/>
      <c r="AK460" s="4"/>
      <c r="AS460" s="8"/>
      <c r="AT460" s="4"/>
      <c r="BJ460" s="1"/>
    </row>
    <row r="461" spans="1:62" x14ac:dyDescent="0.3">
      <c r="A461" s="33" t="s">
        <v>1107</v>
      </c>
      <c r="B461" s="32">
        <v>3799</v>
      </c>
      <c r="C461" s="1" t="s">
        <v>40</v>
      </c>
      <c r="D461" s="1" t="s">
        <v>112</v>
      </c>
      <c r="E461" s="1" t="s">
        <v>550</v>
      </c>
      <c r="F461" s="1" t="s">
        <v>551</v>
      </c>
      <c r="G461" s="1" t="s">
        <v>551</v>
      </c>
      <c r="H461" s="1">
        <v>5</v>
      </c>
      <c r="I461" s="1" t="s">
        <v>1108</v>
      </c>
      <c r="J461" s="4">
        <v>1609</v>
      </c>
      <c r="K461" s="4">
        <v>305</v>
      </c>
      <c r="L461" s="4">
        <v>179</v>
      </c>
      <c r="AA461" s="12" t="str">
        <f>_xlfn.XLOOKUP(HsgLista[[#This Row],[Lakó-népesség]],hsgméret[limit],hsgméret[név],,-1)</f>
        <v>mikro</v>
      </c>
      <c r="AB461" s="12" t="str">
        <f>IFERROR(_xlfn.XLOOKUP(HsgLista[[#This Row],[Vármegye]],Régiók[Vármegye],Régiók[Régió]),"")</f>
        <v>Dél-Dunántúl</v>
      </c>
      <c r="AC461" s="12" t="str">
        <f>IFERROR(_xlfn.XLOOKUP(HsgLista[[#This Row],[Vármegye]],Régiók[Vármegye],Régiók[NUTS2]),"")</f>
        <v>HU23</v>
      </c>
      <c r="AD461" s="12" t="str" cm="1">
        <f t="array" ref="AD461">_xlfn.XLOOKUP(HsgLista[[#This Row],[Helység jogállása]],_xlfn.ANCHORARRAY($AG$12),$AH$12:$AH$18)</f>
        <v>1 község</v>
      </c>
      <c r="AE461" s="4">
        <f>HsgLista[[#This Row],[Lakó-népesség]]*HsgLista[[#This Row],[Lakó-népesség]]</f>
        <v>93025</v>
      </c>
      <c r="AF461" s="1"/>
      <c r="AG461" s="4"/>
      <c r="AJ461" s="8"/>
      <c r="AK461" s="4"/>
      <c r="AS461" s="8"/>
      <c r="AT461" s="4"/>
      <c r="BJ461" s="1"/>
    </row>
    <row r="462" spans="1:62" x14ac:dyDescent="0.3">
      <c r="A462" s="33" t="s">
        <v>1109</v>
      </c>
      <c r="B462" s="32">
        <v>3911</v>
      </c>
      <c r="C462" s="1" t="s">
        <v>40</v>
      </c>
      <c r="D462" s="1" t="s">
        <v>95</v>
      </c>
      <c r="E462" s="1" t="s">
        <v>471</v>
      </c>
      <c r="F462" s="1" t="s">
        <v>472</v>
      </c>
      <c r="G462" s="1" t="s">
        <v>473</v>
      </c>
      <c r="H462" s="1">
        <v>5</v>
      </c>
      <c r="I462" s="1" t="s">
        <v>473</v>
      </c>
      <c r="J462" s="4">
        <v>2661</v>
      </c>
      <c r="K462" s="4">
        <v>1669</v>
      </c>
      <c r="L462" s="4">
        <v>615</v>
      </c>
      <c r="AA462" s="12" t="str">
        <f>_xlfn.XLOOKUP(HsgLista[[#This Row],[Lakó-népesség]],hsgméret[limit],hsgméret[név],,-1)</f>
        <v>apró</v>
      </c>
      <c r="AB462" s="12" t="str">
        <f>IFERROR(_xlfn.XLOOKUP(HsgLista[[#This Row],[Vármegye]],Régiók[Vármegye],Régiók[Régió]),"")</f>
        <v>Nyugat-Dunántúl</v>
      </c>
      <c r="AC462" s="12" t="str">
        <f>IFERROR(_xlfn.XLOOKUP(HsgLista[[#This Row],[Vármegye]],Régiók[Vármegye],Régiók[NUTS2]),"")</f>
        <v>HU22</v>
      </c>
      <c r="AD462" s="12" t="str" cm="1">
        <f t="array" ref="AD462">_xlfn.XLOOKUP(HsgLista[[#This Row],[Helység jogállása]],_xlfn.ANCHORARRAY($AG$12),$AH$12:$AH$18)</f>
        <v>1 község</v>
      </c>
      <c r="AE462" s="4">
        <f>HsgLista[[#This Row],[Lakó-népesség]]*HsgLista[[#This Row],[Lakó-népesség]]</f>
        <v>2785561</v>
      </c>
      <c r="AF462" s="1"/>
      <c r="AG462" s="4"/>
      <c r="AJ462" s="8"/>
      <c r="AK462" s="4"/>
      <c r="AS462" s="8"/>
      <c r="AT462" s="4"/>
      <c r="BJ462" s="1"/>
    </row>
    <row r="463" spans="1:62" x14ac:dyDescent="0.3">
      <c r="A463" s="33" t="s">
        <v>1110</v>
      </c>
      <c r="B463" s="32">
        <v>5360</v>
      </c>
      <c r="C463" s="1" t="s">
        <v>40</v>
      </c>
      <c r="D463" s="1" t="s">
        <v>28</v>
      </c>
      <c r="E463" s="1" t="s">
        <v>495</v>
      </c>
      <c r="F463" s="1" t="s">
        <v>496</v>
      </c>
      <c r="G463" s="1" t="s">
        <v>497</v>
      </c>
      <c r="H463" s="1">
        <v>5</v>
      </c>
      <c r="I463" s="1" t="s">
        <v>1111</v>
      </c>
      <c r="J463" s="4">
        <v>4137</v>
      </c>
      <c r="K463" s="4">
        <v>1142</v>
      </c>
      <c r="L463" s="4">
        <v>532</v>
      </c>
      <c r="AA463" s="12" t="str">
        <f>_xlfn.XLOOKUP(HsgLista[[#This Row],[Lakó-népesség]],hsgméret[limit],hsgméret[név],,-1)</f>
        <v>apró</v>
      </c>
      <c r="AB463" s="12" t="str">
        <f>IFERROR(_xlfn.XLOOKUP(HsgLista[[#This Row],[Vármegye]],Régiók[Vármegye],Régiók[Régió]),"")</f>
        <v>Közép-Dunántúl</v>
      </c>
      <c r="AC463" s="12" t="str">
        <f>IFERROR(_xlfn.XLOOKUP(HsgLista[[#This Row],[Vármegye]],Régiók[Vármegye],Régiók[NUTS2]),"")</f>
        <v>HU21</v>
      </c>
      <c r="AD463" s="12" t="str" cm="1">
        <f t="array" ref="AD463">_xlfn.XLOOKUP(HsgLista[[#This Row],[Helység jogállása]],_xlfn.ANCHORARRAY($AG$12),$AH$12:$AH$18)</f>
        <v>1 község</v>
      </c>
      <c r="AE463" s="4">
        <f>HsgLista[[#This Row],[Lakó-népesség]]*HsgLista[[#This Row],[Lakó-népesség]]</f>
        <v>1304164</v>
      </c>
      <c r="AF463" s="1"/>
      <c r="AG463" s="4"/>
      <c r="AJ463" s="8"/>
      <c r="AK463" s="4"/>
      <c r="AS463" s="8"/>
      <c r="AT463" s="4"/>
      <c r="BJ463" s="1"/>
    </row>
    <row r="464" spans="1:62" x14ac:dyDescent="0.3">
      <c r="A464" s="33" t="s">
        <v>1112</v>
      </c>
      <c r="B464" s="31">
        <v>20002</v>
      </c>
      <c r="C464" s="1" t="s">
        <v>27</v>
      </c>
      <c r="D464" s="1" t="s">
        <v>28</v>
      </c>
      <c r="E464" s="1" t="s">
        <v>186</v>
      </c>
      <c r="F464" s="1" t="s">
        <v>187</v>
      </c>
      <c r="G464" s="1" t="s">
        <v>188</v>
      </c>
      <c r="H464" s="1">
        <v>2</v>
      </c>
      <c r="I464" s="1" t="s">
        <v>38</v>
      </c>
      <c r="J464" s="4">
        <v>11876</v>
      </c>
      <c r="K464" s="4">
        <v>5410</v>
      </c>
      <c r="L464" s="4">
        <v>2089</v>
      </c>
      <c r="AA464" s="12" t="str">
        <f>_xlfn.XLOOKUP(HsgLista[[#This Row],[Lakó-népesség]],hsgméret[limit],hsgméret[név],,-1)</f>
        <v>kicsi</v>
      </c>
      <c r="AB464" s="12" t="str">
        <f>IFERROR(_xlfn.XLOOKUP(HsgLista[[#This Row],[Vármegye]],Régiók[Vármegye],Régiók[Régió]),"")</f>
        <v>Közép-Dunántúl</v>
      </c>
      <c r="AC464" s="12" t="str">
        <f>IFERROR(_xlfn.XLOOKUP(HsgLista[[#This Row],[Vármegye]],Régiók[Vármegye],Régiók[NUTS2]),"")</f>
        <v>HU21</v>
      </c>
      <c r="AD464" s="12" t="str" cm="1">
        <f t="array" ref="AD464">_xlfn.XLOOKUP(HsgLista[[#This Row],[Helység jogállása]],_xlfn.ANCHORARRAY($AG$12),$AH$12:$AH$18)</f>
        <v>2 város</v>
      </c>
      <c r="AE464" s="4">
        <f>HsgLista[[#This Row],[Lakó-népesség]]*HsgLista[[#This Row],[Lakó-népesség]]</f>
        <v>29268100</v>
      </c>
      <c r="AF464" s="1"/>
      <c r="AG464" s="4"/>
      <c r="AJ464" s="8"/>
      <c r="AK464" s="4"/>
      <c r="AS464" s="8"/>
      <c r="AT464" s="4"/>
      <c r="BJ464" s="1"/>
    </row>
    <row r="465" spans="1:62" x14ac:dyDescent="0.3">
      <c r="A465" s="33" t="s">
        <v>320</v>
      </c>
      <c r="B465" s="32">
        <v>2121</v>
      </c>
      <c r="C465" s="1" t="s">
        <v>40</v>
      </c>
      <c r="D465" s="1" t="s">
        <v>197</v>
      </c>
      <c r="E465" s="1" t="s">
        <v>317</v>
      </c>
      <c r="F465" s="1" t="s">
        <v>318</v>
      </c>
      <c r="G465" s="1" t="s">
        <v>319</v>
      </c>
      <c r="H465" s="1">
        <v>2</v>
      </c>
      <c r="I465" s="1" t="s">
        <v>38</v>
      </c>
      <c r="J465" s="4">
        <v>1532</v>
      </c>
      <c r="K465" s="4">
        <v>410</v>
      </c>
      <c r="L465" s="4">
        <v>236</v>
      </c>
      <c r="AA465" s="12" t="str">
        <f>_xlfn.XLOOKUP(HsgLista[[#This Row],[Lakó-népesség]],hsgméret[limit],hsgméret[név],,-1)</f>
        <v>mikro</v>
      </c>
      <c r="AB465" s="12" t="str">
        <f>IFERROR(_xlfn.XLOOKUP(HsgLista[[#This Row],[Vármegye]],Régiók[Vármegye],Régiók[Régió]),"")</f>
        <v>Dél-Alföld</v>
      </c>
      <c r="AC465" s="12" t="str">
        <f>IFERROR(_xlfn.XLOOKUP(HsgLista[[#This Row],[Vármegye]],Régiók[Vármegye],Régiók[NUTS2]),"")</f>
        <v>HU33</v>
      </c>
      <c r="AD465" s="12" t="str" cm="1">
        <f t="array" ref="AD465">_xlfn.XLOOKUP(HsgLista[[#This Row],[Helység jogállása]],_xlfn.ANCHORARRAY($AG$12),$AH$12:$AH$18)</f>
        <v>1 község</v>
      </c>
      <c r="AE465" s="4">
        <f>HsgLista[[#This Row],[Lakó-népesség]]*HsgLista[[#This Row],[Lakó-népesség]]</f>
        <v>168100</v>
      </c>
      <c r="AF465" s="1"/>
      <c r="AG465" s="4"/>
      <c r="AJ465" s="8"/>
      <c r="AK465" s="4"/>
      <c r="AS465" s="8"/>
      <c r="AT465" s="4"/>
      <c r="BJ465" s="1"/>
    </row>
    <row r="466" spans="1:62" x14ac:dyDescent="0.3">
      <c r="A466" s="33" t="s">
        <v>1113</v>
      </c>
      <c r="B466" s="31">
        <v>20455</v>
      </c>
      <c r="C466" s="1" t="s">
        <v>40</v>
      </c>
      <c r="D466" s="1" t="s">
        <v>216</v>
      </c>
      <c r="E466" s="1" t="s">
        <v>723</v>
      </c>
      <c r="F466" s="1" t="s">
        <v>724</v>
      </c>
      <c r="G466" s="1" t="s">
        <v>725</v>
      </c>
      <c r="H466" s="1">
        <v>2</v>
      </c>
      <c r="I466" s="1" t="s">
        <v>38</v>
      </c>
      <c r="J466" s="4">
        <v>5130</v>
      </c>
      <c r="K466" s="4">
        <v>2324</v>
      </c>
      <c r="L466" s="4">
        <v>1318</v>
      </c>
      <c r="AA466" s="12" t="str">
        <f>_xlfn.XLOOKUP(HsgLista[[#This Row],[Lakó-népesség]],hsgméret[limit],hsgméret[név],,-1)</f>
        <v>kicsi</v>
      </c>
      <c r="AB466" s="12" t="str">
        <f>IFERROR(_xlfn.XLOOKUP(HsgLista[[#This Row],[Vármegye]],Régiók[Vármegye],Régiók[Régió]),"")</f>
        <v>Dél-Alföld</v>
      </c>
      <c r="AC466" s="12" t="str">
        <f>IFERROR(_xlfn.XLOOKUP(HsgLista[[#This Row],[Vármegye]],Régiók[Vármegye],Régiók[NUTS2]),"")</f>
        <v>HU33</v>
      </c>
      <c r="AD466" s="12" t="str" cm="1">
        <f t="array" ref="AD466">_xlfn.XLOOKUP(HsgLista[[#This Row],[Helység jogállása]],_xlfn.ANCHORARRAY($AG$12),$AH$12:$AH$18)</f>
        <v>1 község</v>
      </c>
      <c r="AE466" s="4">
        <f>HsgLista[[#This Row],[Lakó-népesség]]*HsgLista[[#This Row],[Lakó-népesség]]</f>
        <v>5400976</v>
      </c>
      <c r="AF466" s="1"/>
      <c r="AG466" s="4"/>
      <c r="AJ466" s="8"/>
      <c r="AK466" s="4"/>
      <c r="AS466" s="8"/>
      <c r="AT466" s="4"/>
      <c r="BJ466" s="1"/>
    </row>
    <row r="467" spans="1:62" x14ac:dyDescent="0.3">
      <c r="A467" s="33" t="s">
        <v>1114</v>
      </c>
      <c r="B467" s="32">
        <v>5379</v>
      </c>
      <c r="C467" s="1" t="s">
        <v>27</v>
      </c>
      <c r="D467" s="1" t="s">
        <v>197</v>
      </c>
      <c r="E467" s="1" t="s">
        <v>317</v>
      </c>
      <c r="F467" s="1" t="s">
        <v>318</v>
      </c>
      <c r="G467" s="1" t="s">
        <v>319</v>
      </c>
      <c r="H467" s="1">
        <v>2</v>
      </c>
      <c r="I467" s="1" t="s">
        <v>38</v>
      </c>
      <c r="J467" s="4">
        <v>7797</v>
      </c>
      <c r="K467" s="4">
        <v>2479</v>
      </c>
      <c r="L467" s="4">
        <v>1538</v>
      </c>
      <c r="U467" s="1">
        <v>1</v>
      </c>
      <c r="AA467" s="12" t="str">
        <f>_xlfn.XLOOKUP(HsgLista[[#This Row],[Lakó-népesség]],hsgméret[limit],hsgméret[név],,-1)</f>
        <v>kicsi</v>
      </c>
      <c r="AB467" s="12" t="str">
        <f>IFERROR(_xlfn.XLOOKUP(HsgLista[[#This Row],[Vármegye]],Régiók[Vármegye],Régiók[Régió]),"")</f>
        <v>Dél-Alföld</v>
      </c>
      <c r="AC467" s="12" t="str">
        <f>IFERROR(_xlfn.XLOOKUP(HsgLista[[#This Row],[Vármegye]],Régiók[Vármegye],Régiók[NUTS2]),"")</f>
        <v>HU33</v>
      </c>
      <c r="AD467" s="12" t="str" cm="1">
        <f t="array" ref="AD467">_xlfn.XLOOKUP(HsgLista[[#This Row],[Helység jogállása]],_xlfn.ANCHORARRAY($AG$12),$AH$12:$AH$18)</f>
        <v>2 város</v>
      </c>
      <c r="AE467" s="4">
        <f>HsgLista[[#This Row],[Lakó-népesség]]*HsgLista[[#This Row],[Lakó-népesség]]</f>
        <v>6145441</v>
      </c>
      <c r="AF467" s="1"/>
      <c r="AG467" s="4"/>
      <c r="AJ467" s="8"/>
      <c r="AK467" s="4"/>
      <c r="AS467" s="8"/>
      <c r="AT467" s="4"/>
      <c r="BJ467" s="1"/>
    </row>
    <row r="468" spans="1:62" x14ac:dyDescent="0.3">
      <c r="A468" s="33" t="s">
        <v>1115</v>
      </c>
      <c r="B468" s="31">
        <v>26772</v>
      </c>
      <c r="C468" s="1" t="s">
        <v>40</v>
      </c>
      <c r="D468" s="1" t="s">
        <v>95</v>
      </c>
      <c r="E468" s="1" t="s">
        <v>709</v>
      </c>
      <c r="F468" s="1" t="s">
        <v>710</v>
      </c>
      <c r="G468" s="1" t="s">
        <v>711</v>
      </c>
      <c r="H468" s="1">
        <v>5</v>
      </c>
      <c r="I468" s="1" t="s">
        <v>1116</v>
      </c>
      <c r="J468" s="4">
        <v>819</v>
      </c>
      <c r="K468" s="4">
        <v>361</v>
      </c>
      <c r="L468" s="4">
        <v>173</v>
      </c>
      <c r="AA468" s="12" t="str">
        <f>_xlfn.XLOOKUP(HsgLista[[#This Row],[Lakó-népesség]],hsgméret[limit],hsgméret[név],,-1)</f>
        <v>mikro</v>
      </c>
      <c r="AB468" s="12" t="str">
        <f>IFERROR(_xlfn.XLOOKUP(HsgLista[[#This Row],[Vármegye]],Régiók[Vármegye],Régiók[Régió]),"")</f>
        <v>Nyugat-Dunántúl</v>
      </c>
      <c r="AC468" s="12" t="str">
        <f>IFERROR(_xlfn.XLOOKUP(HsgLista[[#This Row],[Vármegye]],Régiók[Vármegye],Régiók[NUTS2]),"")</f>
        <v>HU22</v>
      </c>
      <c r="AD468" s="12" t="str" cm="1">
        <f t="array" ref="AD468">_xlfn.XLOOKUP(HsgLista[[#This Row],[Helység jogállása]],_xlfn.ANCHORARRAY($AG$12),$AH$12:$AH$18)</f>
        <v>1 község</v>
      </c>
      <c r="AE468" s="4">
        <f>HsgLista[[#This Row],[Lakó-népesség]]*HsgLista[[#This Row],[Lakó-népesség]]</f>
        <v>130321</v>
      </c>
      <c r="AF468" s="1"/>
      <c r="AG468" s="4"/>
      <c r="AJ468" s="8"/>
      <c r="AK468" s="4"/>
      <c r="AS468" s="8"/>
      <c r="AT468" s="4"/>
      <c r="BJ468" s="1"/>
    </row>
    <row r="469" spans="1:62" x14ac:dyDescent="0.3">
      <c r="A469" s="33" t="s">
        <v>1117</v>
      </c>
      <c r="B469" s="31">
        <v>16841</v>
      </c>
      <c r="C469" s="1" t="s">
        <v>40</v>
      </c>
      <c r="D469" s="1" t="s">
        <v>47</v>
      </c>
      <c r="E469" s="1" t="s">
        <v>360</v>
      </c>
      <c r="F469" s="1" t="s">
        <v>361</v>
      </c>
      <c r="G469" s="1" t="s">
        <v>362</v>
      </c>
      <c r="H469" s="1">
        <v>1</v>
      </c>
      <c r="I469" s="1" t="s">
        <v>32</v>
      </c>
      <c r="J469" s="4">
        <v>4789</v>
      </c>
      <c r="K469" s="4">
        <v>2072</v>
      </c>
      <c r="L469" s="4">
        <v>973</v>
      </c>
      <c r="AA469" s="12" t="str">
        <f>_xlfn.XLOOKUP(HsgLista[[#This Row],[Lakó-népesség]],hsgméret[limit],hsgméret[név],,-1)</f>
        <v>kicsi</v>
      </c>
      <c r="AB469" s="12" t="str">
        <f>IFERROR(_xlfn.XLOOKUP(HsgLista[[#This Row],[Vármegye]],Régiók[Vármegye],Régiók[Régió]),"")</f>
        <v>Észak-Magyarország</v>
      </c>
      <c r="AC469" s="12" t="str">
        <f>IFERROR(_xlfn.XLOOKUP(HsgLista[[#This Row],[Vármegye]],Régiók[Vármegye],Régiók[NUTS2]),"")</f>
        <v>HU31</v>
      </c>
      <c r="AD469" s="12" t="str" cm="1">
        <f t="array" ref="AD469">_xlfn.XLOOKUP(HsgLista[[#This Row],[Helység jogállása]],_xlfn.ANCHORARRAY($AG$12),$AH$12:$AH$18)</f>
        <v>1 község</v>
      </c>
      <c r="AE469" s="4">
        <f>HsgLista[[#This Row],[Lakó-népesség]]*HsgLista[[#This Row],[Lakó-népesség]]</f>
        <v>4293184</v>
      </c>
      <c r="AF469" s="1"/>
      <c r="AG469" s="4"/>
      <c r="AJ469" s="8"/>
      <c r="AK469" s="4"/>
      <c r="AS469" s="8"/>
      <c r="AT469" s="4"/>
      <c r="BJ469" s="1"/>
    </row>
    <row r="470" spans="1:62" x14ac:dyDescent="0.3">
      <c r="A470" s="33" t="s">
        <v>797</v>
      </c>
      <c r="B470" s="31">
        <v>19901</v>
      </c>
      <c r="C470" s="1" t="s">
        <v>40</v>
      </c>
      <c r="D470" s="1" t="s">
        <v>41</v>
      </c>
      <c r="E470" s="1" t="s">
        <v>130</v>
      </c>
      <c r="F470" s="1" t="s">
        <v>131</v>
      </c>
      <c r="G470" s="1" t="s">
        <v>132</v>
      </c>
      <c r="H470" s="1">
        <v>2</v>
      </c>
      <c r="I470" s="1" t="s">
        <v>38</v>
      </c>
      <c r="J470" s="4">
        <v>2856</v>
      </c>
      <c r="K470" s="4">
        <v>538</v>
      </c>
      <c r="L470" s="4">
        <v>252</v>
      </c>
      <c r="T470" s="1">
        <v>1</v>
      </c>
      <c r="AA470" s="12" t="str">
        <f>_xlfn.XLOOKUP(HsgLista[[#This Row],[Lakó-népesség]],hsgméret[limit],hsgméret[név],,-1)</f>
        <v>apró</v>
      </c>
      <c r="AB470" s="12" t="str">
        <f>IFERROR(_xlfn.XLOOKUP(HsgLista[[#This Row],[Vármegye]],Régiók[Vármegye],Régiók[Régió]),"")</f>
        <v>Dél-Dunántúl</v>
      </c>
      <c r="AC470" s="12" t="str">
        <f>IFERROR(_xlfn.XLOOKUP(HsgLista[[#This Row],[Vármegye]],Régiók[Vármegye],Régiók[NUTS2]),"")</f>
        <v>HU23</v>
      </c>
      <c r="AD470" s="12" t="str" cm="1">
        <f t="array" ref="AD470">_xlfn.XLOOKUP(HsgLista[[#This Row],[Helység jogállása]],_xlfn.ANCHORARRAY($AG$12),$AH$12:$AH$18)</f>
        <v>1 község</v>
      </c>
      <c r="AE470" s="4">
        <f>HsgLista[[#This Row],[Lakó-népesség]]*HsgLista[[#This Row],[Lakó-népesség]]</f>
        <v>289444</v>
      </c>
      <c r="AF470" s="1"/>
      <c r="AG470" s="4"/>
      <c r="AJ470" s="8"/>
      <c r="AK470" s="4"/>
      <c r="AS470" s="8"/>
      <c r="AT470" s="4"/>
      <c r="BJ470" s="1"/>
    </row>
    <row r="471" spans="1:62" x14ac:dyDescent="0.3">
      <c r="A471" s="33" t="s">
        <v>1118</v>
      </c>
      <c r="B471" s="31">
        <v>22293</v>
      </c>
      <c r="C471" s="1" t="s">
        <v>40</v>
      </c>
      <c r="D471" s="1" t="s">
        <v>197</v>
      </c>
      <c r="E471" s="1" t="s">
        <v>1119</v>
      </c>
      <c r="F471" s="1" t="s">
        <v>1120</v>
      </c>
      <c r="G471" s="1" t="s">
        <v>1121</v>
      </c>
      <c r="H471" s="1">
        <v>1</v>
      </c>
      <c r="I471" s="1" t="s">
        <v>32</v>
      </c>
      <c r="J471" s="4">
        <v>3471</v>
      </c>
      <c r="K471" s="4">
        <v>2542</v>
      </c>
      <c r="L471" s="4">
        <v>1251</v>
      </c>
      <c r="T471" s="1">
        <v>1</v>
      </c>
      <c r="AA471" s="12" t="str">
        <f>_xlfn.XLOOKUP(HsgLista[[#This Row],[Lakó-népesség]],hsgméret[limit],hsgméret[név],,-1)</f>
        <v>kicsi</v>
      </c>
      <c r="AB471" s="12" t="str">
        <f>IFERROR(_xlfn.XLOOKUP(HsgLista[[#This Row],[Vármegye]],Régiók[Vármegye],Régiók[Régió]),"")</f>
        <v>Dél-Alföld</v>
      </c>
      <c r="AC471" s="12" t="str">
        <f>IFERROR(_xlfn.XLOOKUP(HsgLista[[#This Row],[Vármegye]],Régiók[Vármegye],Régiók[NUTS2]),"")</f>
        <v>HU33</v>
      </c>
      <c r="AD471" s="12" t="str" cm="1">
        <f t="array" ref="AD471">_xlfn.XLOOKUP(HsgLista[[#This Row],[Helység jogállása]],_xlfn.ANCHORARRAY($AG$12),$AH$12:$AH$18)</f>
        <v>1 község</v>
      </c>
      <c r="AE471" s="4">
        <f>HsgLista[[#This Row],[Lakó-népesség]]*HsgLista[[#This Row],[Lakó-népesség]]</f>
        <v>6461764</v>
      </c>
      <c r="AF471" s="1"/>
      <c r="AG471" s="4"/>
      <c r="AJ471" s="8"/>
      <c r="AK471" s="4"/>
      <c r="AS471" s="8"/>
      <c r="AT471" s="4"/>
      <c r="BJ471" s="1"/>
    </row>
    <row r="472" spans="1:62" x14ac:dyDescent="0.3">
      <c r="A472" s="33" t="s">
        <v>1122</v>
      </c>
      <c r="B472" s="32">
        <v>6132</v>
      </c>
      <c r="C472" s="1" t="s">
        <v>40</v>
      </c>
      <c r="D472" s="1" t="s">
        <v>202</v>
      </c>
      <c r="E472" s="1" t="s">
        <v>278</v>
      </c>
      <c r="F472" s="1" t="s">
        <v>279</v>
      </c>
      <c r="G472" s="1" t="s">
        <v>280</v>
      </c>
      <c r="H472" s="1">
        <v>5</v>
      </c>
      <c r="I472" s="1" t="s">
        <v>1123</v>
      </c>
      <c r="J472" s="4">
        <v>1011</v>
      </c>
      <c r="K472" s="4">
        <v>164</v>
      </c>
      <c r="L472" s="4">
        <v>99</v>
      </c>
      <c r="AA472" s="12" t="str">
        <f>_xlfn.XLOOKUP(HsgLista[[#This Row],[Lakó-népesség]],hsgméret[limit],hsgméret[név],,-1)</f>
        <v>mikro</v>
      </c>
      <c r="AB472" s="12" t="str">
        <f>IFERROR(_xlfn.XLOOKUP(HsgLista[[#This Row],[Vármegye]],Régiók[Vármegye],Régiók[Régió]),"")</f>
        <v>Nyugat-Dunántúl</v>
      </c>
      <c r="AC472" s="12" t="str">
        <f>IFERROR(_xlfn.XLOOKUP(HsgLista[[#This Row],[Vármegye]],Régiók[Vármegye],Régiók[NUTS2]),"")</f>
        <v>HU22</v>
      </c>
      <c r="AD472" s="12" t="str" cm="1">
        <f t="array" ref="AD472">_xlfn.XLOOKUP(HsgLista[[#This Row],[Helység jogállása]],_xlfn.ANCHORARRAY($AG$12),$AH$12:$AH$18)</f>
        <v>1 község</v>
      </c>
      <c r="AE472" s="4">
        <f>HsgLista[[#This Row],[Lakó-népesség]]*HsgLista[[#This Row],[Lakó-népesség]]</f>
        <v>26896</v>
      </c>
      <c r="AF472" s="1"/>
      <c r="AG472" s="4"/>
      <c r="AJ472" s="8"/>
      <c r="AK472" s="4"/>
      <c r="AS472" s="8"/>
      <c r="AT472" s="4"/>
      <c r="BJ472" s="1"/>
    </row>
    <row r="473" spans="1:62" x14ac:dyDescent="0.3">
      <c r="A473" s="33" t="s">
        <v>1124</v>
      </c>
      <c r="B473" s="32">
        <v>8563</v>
      </c>
      <c r="C473" s="1" t="s">
        <v>40</v>
      </c>
      <c r="D473" s="1" t="s">
        <v>66</v>
      </c>
      <c r="E473" s="1" t="s">
        <v>145</v>
      </c>
      <c r="F473" s="1" t="s">
        <v>146</v>
      </c>
      <c r="G473" s="1" t="s">
        <v>147</v>
      </c>
      <c r="H473" s="1">
        <v>5</v>
      </c>
      <c r="I473" s="1" t="s">
        <v>1125</v>
      </c>
      <c r="J473" s="4">
        <v>2917</v>
      </c>
      <c r="K473" s="4">
        <v>580</v>
      </c>
      <c r="L473" s="4">
        <v>286</v>
      </c>
      <c r="AA473" s="12" t="str">
        <f>_xlfn.XLOOKUP(HsgLista[[#This Row],[Lakó-népesség]],hsgméret[limit],hsgméret[név],,-1)</f>
        <v>apró</v>
      </c>
      <c r="AB473" s="12" t="str">
        <f>IFERROR(_xlfn.XLOOKUP(HsgLista[[#This Row],[Vármegye]],Régiók[Vármegye],Régiók[Régió]),"")</f>
        <v>Nyugat-Dunántúl</v>
      </c>
      <c r="AC473" s="12" t="str">
        <f>IFERROR(_xlfn.XLOOKUP(HsgLista[[#This Row],[Vármegye]],Régiók[Vármegye],Régiók[NUTS2]),"")</f>
        <v>HU22</v>
      </c>
      <c r="AD473" s="12" t="str" cm="1">
        <f t="array" ref="AD473">_xlfn.XLOOKUP(HsgLista[[#This Row],[Helység jogállása]],_xlfn.ANCHORARRAY($AG$12),$AH$12:$AH$18)</f>
        <v>1 község</v>
      </c>
      <c r="AE473" s="4">
        <f>HsgLista[[#This Row],[Lakó-népesség]]*HsgLista[[#This Row],[Lakó-népesség]]</f>
        <v>336400</v>
      </c>
      <c r="AF473" s="1"/>
      <c r="AG473" s="4"/>
      <c r="AJ473" s="8"/>
      <c r="AK473" s="4"/>
      <c r="AS473" s="8"/>
      <c r="AT473" s="4"/>
      <c r="BJ473" s="1"/>
    </row>
    <row r="474" spans="1:62" x14ac:dyDescent="0.3">
      <c r="A474" s="33" t="s">
        <v>1126</v>
      </c>
      <c r="B474" s="31">
        <v>25502</v>
      </c>
      <c r="C474" s="1" t="s">
        <v>40</v>
      </c>
      <c r="D474" s="1" t="s">
        <v>216</v>
      </c>
      <c r="E474" s="1" t="s">
        <v>1127</v>
      </c>
      <c r="F474" s="1" t="s">
        <v>1128</v>
      </c>
      <c r="G474" s="1" t="s">
        <v>1129</v>
      </c>
      <c r="H474" s="1">
        <v>5</v>
      </c>
      <c r="I474" s="1" t="s">
        <v>1129</v>
      </c>
      <c r="J474" s="4">
        <v>5416</v>
      </c>
      <c r="K474" s="4">
        <v>366</v>
      </c>
      <c r="L474" s="4">
        <v>217</v>
      </c>
      <c r="AA474" s="12" t="str">
        <f>_xlfn.XLOOKUP(HsgLista[[#This Row],[Lakó-népesség]],hsgméret[limit],hsgméret[név],,-1)</f>
        <v>mikro</v>
      </c>
      <c r="AB474" s="12" t="str">
        <f>IFERROR(_xlfn.XLOOKUP(HsgLista[[#This Row],[Vármegye]],Régiók[Vármegye],Régiók[Régió]),"")</f>
        <v>Dél-Alföld</v>
      </c>
      <c r="AC474" s="12" t="str">
        <f>IFERROR(_xlfn.XLOOKUP(HsgLista[[#This Row],[Vármegye]],Régiók[Vármegye],Régiók[NUTS2]),"")</f>
        <v>HU33</v>
      </c>
      <c r="AD474" s="12" t="str" cm="1">
        <f t="array" ref="AD474">_xlfn.XLOOKUP(HsgLista[[#This Row],[Helység jogállása]],_xlfn.ANCHORARRAY($AG$12),$AH$12:$AH$18)</f>
        <v>1 község</v>
      </c>
      <c r="AE474" s="4">
        <f>HsgLista[[#This Row],[Lakó-népesség]]*HsgLista[[#This Row],[Lakó-népesség]]</f>
        <v>133956</v>
      </c>
      <c r="AF474" s="1"/>
      <c r="AG474" s="4"/>
      <c r="AJ474" s="8"/>
      <c r="AK474" s="4"/>
      <c r="AS474" s="8"/>
      <c r="AT474" s="4"/>
      <c r="BJ474" s="1"/>
    </row>
    <row r="475" spans="1:62" x14ac:dyDescent="0.3">
      <c r="A475" s="33" t="s">
        <v>1130</v>
      </c>
      <c r="B475" s="31">
        <v>30614</v>
      </c>
      <c r="C475" s="1" t="s">
        <v>40</v>
      </c>
      <c r="D475" s="1" t="s">
        <v>41</v>
      </c>
      <c r="E475" s="1" t="s">
        <v>289</v>
      </c>
      <c r="F475" s="1" t="s">
        <v>290</v>
      </c>
      <c r="G475" s="1" t="s">
        <v>291</v>
      </c>
      <c r="H475" s="1">
        <v>5</v>
      </c>
      <c r="I475" s="1" t="s">
        <v>1131</v>
      </c>
      <c r="J475" s="4">
        <v>533</v>
      </c>
      <c r="K475" s="4">
        <v>136</v>
      </c>
      <c r="L475" s="4">
        <v>55</v>
      </c>
      <c r="AA475" s="12" t="str">
        <f>_xlfn.XLOOKUP(HsgLista[[#This Row],[Lakó-népesség]],hsgméret[limit],hsgméret[név],,-1)</f>
        <v>mikro</v>
      </c>
      <c r="AB475" s="12" t="str">
        <f>IFERROR(_xlfn.XLOOKUP(HsgLista[[#This Row],[Vármegye]],Régiók[Vármegye],Régiók[Régió]),"")</f>
        <v>Dél-Dunántúl</v>
      </c>
      <c r="AC475" s="12" t="str">
        <f>IFERROR(_xlfn.XLOOKUP(HsgLista[[#This Row],[Vármegye]],Régiók[Vármegye],Régiók[NUTS2]),"")</f>
        <v>HU23</v>
      </c>
      <c r="AD475" s="12" t="str" cm="1">
        <f t="array" ref="AD475">_xlfn.XLOOKUP(HsgLista[[#This Row],[Helység jogállása]],_xlfn.ANCHORARRAY($AG$12),$AH$12:$AH$18)</f>
        <v>1 község</v>
      </c>
      <c r="AE475" s="4">
        <f>HsgLista[[#This Row],[Lakó-népesség]]*HsgLista[[#This Row],[Lakó-népesség]]</f>
        <v>18496</v>
      </c>
      <c r="AF475" s="1"/>
      <c r="AG475" s="4"/>
      <c r="AJ475" s="8"/>
      <c r="AK475" s="4"/>
      <c r="AS475" s="8"/>
      <c r="AT475" s="4"/>
      <c r="BJ475" s="1"/>
    </row>
    <row r="476" spans="1:62" x14ac:dyDescent="0.3">
      <c r="A476" s="33" t="s">
        <v>1132</v>
      </c>
      <c r="B476" s="31">
        <v>29416</v>
      </c>
      <c r="C476" s="1" t="s">
        <v>40</v>
      </c>
      <c r="D476" s="1" t="s">
        <v>159</v>
      </c>
      <c r="E476" s="1" t="s">
        <v>368</v>
      </c>
      <c r="F476" s="1" t="s">
        <v>369</v>
      </c>
      <c r="G476" s="1" t="s">
        <v>370</v>
      </c>
      <c r="H476" s="1">
        <v>2</v>
      </c>
      <c r="I476" s="1" t="s">
        <v>38</v>
      </c>
      <c r="J476" s="4">
        <v>2468</v>
      </c>
      <c r="K476" s="4">
        <v>543</v>
      </c>
      <c r="L476" s="4">
        <v>247</v>
      </c>
      <c r="AA476" s="12" t="str">
        <f>_xlfn.XLOOKUP(HsgLista[[#This Row],[Lakó-népesség]],hsgméret[limit],hsgméret[név],,-1)</f>
        <v>apró</v>
      </c>
      <c r="AB476" s="12" t="str">
        <f>IFERROR(_xlfn.XLOOKUP(HsgLista[[#This Row],[Vármegye]],Régiók[Vármegye],Régiók[Régió]),"")</f>
        <v>Észak-Alföld</v>
      </c>
      <c r="AC476" s="12" t="str">
        <f>IFERROR(_xlfn.XLOOKUP(HsgLista[[#This Row],[Vármegye]],Régiók[Vármegye],Régiók[NUTS2]),"")</f>
        <v>HU32</v>
      </c>
      <c r="AD476" s="12" t="str" cm="1">
        <f t="array" ref="AD476">_xlfn.XLOOKUP(HsgLista[[#This Row],[Helység jogállása]],_xlfn.ANCHORARRAY($AG$12),$AH$12:$AH$18)</f>
        <v>1 község</v>
      </c>
      <c r="AE476" s="4">
        <f>HsgLista[[#This Row],[Lakó-népesség]]*HsgLista[[#This Row],[Lakó-népesség]]</f>
        <v>294849</v>
      </c>
      <c r="AF476" s="1"/>
      <c r="AG476" s="4"/>
      <c r="AJ476" s="8"/>
      <c r="AK476" s="4"/>
      <c r="AS476" s="8"/>
      <c r="AT476" s="4"/>
      <c r="BJ476" s="1"/>
    </row>
    <row r="477" spans="1:62" x14ac:dyDescent="0.3">
      <c r="A477" s="33" t="s">
        <v>1133</v>
      </c>
      <c r="B477" s="31">
        <v>16416</v>
      </c>
      <c r="C477" s="1" t="s">
        <v>40</v>
      </c>
      <c r="D477" s="1" t="s">
        <v>86</v>
      </c>
      <c r="E477" s="1" t="s">
        <v>106</v>
      </c>
      <c r="F477" s="1" t="s">
        <v>107</v>
      </c>
      <c r="G477" s="1" t="s">
        <v>108</v>
      </c>
      <c r="H477" s="1">
        <v>5</v>
      </c>
      <c r="I477" s="1" t="s">
        <v>108</v>
      </c>
      <c r="J477" s="4">
        <v>6781</v>
      </c>
      <c r="K477" s="4">
        <v>1781</v>
      </c>
      <c r="L477" s="4">
        <v>735</v>
      </c>
      <c r="AA477" s="12" t="str">
        <f>_xlfn.XLOOKUP(HsgLista[[#This Row],[Lakó-népesség]],hsgméret[limit],hsgméret[név],,-1)</f>
        <v>apró</v>
      </c>
      <c r="AB477" s="12" t="str">
        <f>IFERROR(_xlfn.XLOOKUP(HsgLista[[#This Row],[Vármegye]],Régiók[Vármegye],Régiók[Régió]),"")</f>
        <v>Közép-Dunántúl</v>
      </c>
      <c r="AC477" s="12" t="str">
        <f>IFERROR(_xlfn.XLOOKUP(HsgLista[[#This Row],[Vármegye]],Régiók[Vármegye],Régiók[NUTS2]),"")</f>
        <v>HU21</v>
      </c>
      <c r="AD477" s="12" t="str" cm="1">
        <f t="array" ref="AD477">_xlfn.XLOOKUP(HsgLista[[#This Row],[Helység jogállása]],_xlfn.ANCHORARRAY($AG$12),$AH$12:$AH$18)</f>
        <v>1 község</v>
      </c>
      <c r="AE477" s="4">
        <f>HsgLista[[#This Row],[Lakó-népesség]]*HsgLista[[#This Row],[Lakó-népesség]]</f>
        <v>3171961</v>
      </c>
      <c r="AF477" s="1"/>
      <c r="AG477" s="4"/>
      <c r="AJ477" s="8"/>
      <c r="AK477" s="4"/>
      <c r="AS477" s="8"/>
      <c r="AT477" s="4"/>
      <c r="BJ477" s="1"/>
    </row>
    <row r="478" spans="1:62" x14ac:dyDescent="0.3">
      <c r="A478" s="33" t="s">
        <v>1134</v>
      </c>
      <c r="B478" s="31">
        <v>10472</v>
      </c>
      <c r="C478" s="1" t="s">
        <v>40</v>
      </c>
      <c r="D478" s="1" t="s">
        <v>140</v>
      </c>
      <c r="E478" s="1" t="s">
        <v>169</v>
      </c>
      <c r="F478" s="1" t="s">
        <v>170</v>
      </c>
      <c r="G478" s="1" t="s">
        <v>171</v>
      </c>
      <c r="H478" s="1">
        <v>1</v>
      </c>
      <c r="I478" s="1" t="s">
        <v>32</v>
      </c>
      <c r="J478" s="4">
        <v>8206</v>
      </c>
      <c r="K478" s="4">
        <v>2060</v>
      </c>
      <c r="L478" s="4">
        <v>1030</v>
      </c>
      <c r="R478" s="1">
        <v>1</v>
      </c>
      <c r="AA478" s="12" t="str">
        <f>_xlfn.XLOOKUP(HsgLista[[#This Row],[Lakó-népesség]],hsgméret[limit],hsgméret[név],,-1)</f>
        <v>kicsi</v>
      </c>
      <c r="AB478" s="12" t="str">
        <f>IFERROR(_xlfn.XLOOKUP(HsgLista[[#This Row],[Vármegye]],Régiók[Vármegye],Régiók[Régió]),"")</f>
        <v>Dél-Alföld</v>
      </c>
      <c r="AC478" s="12" t="str">
        <f>IFERROR(_xlfn.XLOOKUP(HsgLista[[#This Row],[Vármegye]],Régiók[Vármegye],Régiók[NUTS2]),"")</f>
        <v>HU33</v>
      </c>
      <c r="AD478" s="12" t="str" cm="1">
        <f t="array" ref="AD478">_xlfn.XLOOKUP(HsgLista[[#This Row],[Helység jogállása]],_xlfn.ANCHORARRAY($AG$12),$AH$12:$AH$18)</f>
        <v>1 község</v>
      </c>
      <c r="AE478" s="4">
        <f>HsgLista[[#This Row],[Lakó-népesség]]*HsgLista[[#This Row],[Lakó-népesség]]</f>
        <v>4243600</v>
      </c>
      <c r="AF478" s="1"/>
      <c r="AG478" s="4"/>
      <c r="AJ478" s="8"/>
      <c r="AK478" s="4"/>
      <c r="AS478" s="8"/>
      <c r="AT478" s="4"/>
      <c r="BJ478" s="1"/>
    </row>
    <row r="479" spans="1:62" x14ac:dyDescent="0.3">
      <c r="A479" s="33" t="s">
        <v>1135</v>
      </c>
      <c r="B479" s="32">
        <v>9715</v>
      </c>
      <c r="C479" s="1" t="s">
        <v>40</v>
      </c>
      <c r="D479" s="1" t="s">
        <v>159</v>
      </c>
      <c r="E479" s="1" t="s">
        <v>950</v>
      </c>
      <c r="F479" s="1" t="s">
        <v>951</v>
      </c>
      <c r="G479" s="1" t="s">
        <v>952</v>
      </c>
      <c r="H479" s="1">
        <v>5</v>
      </c>
      <c r="I479" s="1" t="s">
        <v>1136</v>
      </c>
      <c r="J479" s="4">
        <v>1018</v>
      </c>
      <c r="K479" s="4">
        <v>327</v>
      </c>
      <c r="L479" s="4">
        <v>148</v>
      </c>
      <c r="T479" s="1">
        <v>1</v>
      </c>
      <c r="AA479" s="12" t="str">
        <f>_xlfn.XLOOKUP(HsgLista[[#This Row],[Lakó-népesség]],hsgméret[limit],hsgméret[név],,-1)</f>
        <v>mikro</v>
      </c>
      <c r="AB479" s="12" t="str">
        <f>IFERROR(_xlfn.XLOOKUP(HsgLista[[#This Row],[Vármegye]],Régiók[Vármegye],Régiók[Régió]),"")</f>
        <v>Észak-Alföld</v>
      </c>
      <c r="AC479" s="12" t="str">
        <f>IFERROR(_xlfn.XLOOKUP(HsgLista[[#This Row],[Vármegye]],Régiók[Vármegye],Régiók[NUTS2]),"")</f>
        <v>HU32</v>
      </c>
      <c r="AD479" s="12" t="str" cm="1">
        <f t="array" ref="AD479">_xlfn.XLOOKUP(HsgLista[[#This Row],[Helység jogállása]],_xlfn.ANCHORARRAY($AG$12),$AH$12:$AH$18)</f>
        <v>1 község</v>
      </c>
      <c r="AE479" s="4">
        <f>HsgLista[[#This Row],[Lakó-népesség]]*HsgLista[[#This Row],[Lakó-népesség]]</f>
        <v>106929</v>
      </c>
      <c r="AF479" s="1"/>
      <c r="AG479" s="4"/>
      <c r="AJ479" s="8"/>
      <c r="AK479" s="4"/>
      <c r="AS479" s="8"/>
      <c r="AT479" s="4"/>
      <c r="BJ479" s="1"/>
    </row>
    <row r="480" spans="1:62" x14ac:dyDescent="0.3">
      <c r="A480" s="33" t="s">
        <v>1137</v>
      </c>
      <c r="B480" s="31">
        <v>26471</v>
      </c>
      <c r="C480" s="1" t="s">
        <v>40</v>
      </c>
      <c r="D480" s="1" t="s">
        <v>140</v>
      </c>
      <c r="E480" s="1" t="s">
        <v>449</v>
      </c>
      <c r="F480" s="1" t="s">
        <v>450</v>
      </c>
      <c r="G480" s="1" t="s">
        <v>451</v>
      </c>
      <c r="H480" s="1">
        <v>5</v>
      </c>
      <c r="I480" s="1" t="s">
        <v>1138</v>
      </c>
      <c r="J480" s="4">
        <v>3905</v>
      </c>
      <c r="K480" s="4">
        <v>1228</v>
      </c>
      <c r="L480" s="4">
        <v>653</v>
      </c>
      <c r="R480" s="1">
        <v>1</v>
      </c>
      <c r="AA480" s="12" t="str">
        <f>_xlfn.XLOOKUP(HsgLista[[#This Row],[Lakó-népesség]],hsgméret[limit],hsgméret[név],,-1)</f>
        <v>apró</v>
      </c>
      <c r="AB480" s="12" t="str">
        <f>IFERROR(_xlfn.XLOOKUP(HsgLista[[#This Row],[Vármegye]],Régiók[Vármegye],Régiók[Régió]),"")</f>
        <v>Dél-Alföld</v>
      </c>
      <c r="AC480" s="12" t="str">
        <f>IFERROR(_xlfn.XLOOKUP(HsgLista[[#This Row],[Vármegye]],Régiók[Vármegye],Régiók[NUTS2]),"")</f>
        <v>HU33</v>
      </c>
      <c r="AD480" s="12" t="str" cm="1">
        <f t="array" ref="AD480">_xlfn.XLOOKUP(HsgLista[[#This Row],[Helység jogállása]],_xlfn.ANCHORARRAY($AG$12),$AH$12:$AH$18)</f>
        <v>1 község</v>
      </c>
      <c r="AE480" s="4">
        <f>HsgLista[[#This Row],[Lakó-népesség]]*HsgLista[[#This Row],[Lakó-népesség]]</f>
        <v>1507984</v>
      </c>
      <c r="AF480" s="1"/>
      <c r="AG480" s="4"/>
      <c r="AJ480" s="8"/>
      <c r="AK480" s="4"/>
      <c r="AS480" s="8"/>
      <c r="AT480" s="4"/>
      <c r="BJ480" s="1"/>
    </row>
    <row r="481" spans="1:62" x14ac:dyDescent="0.3">
      <c r="A481" s="33" t="s">
        <v>1139</v>
      </c>
      <c r="B481" s="31">
        <v>23436</v>
      </c>
      <c r="C481" s="1" t="s">
        <v>40</v>
      </c>
      <c r="D481" s="1" t="s">
        <v>202</v>
      </c>
      <c r="E481" s="1" t="s">
        <v>203</v>
      </c>
      <c r="F481" s="1" t="s">
        <v>204</v>
      </c>
      <c r="G481" s="1" t="s">
        <v>205</v>
      </c>
      <c r="H481" s="1">
        <v>5</v>
      </c>
      <c r="I481" s="1" t="s">
        <v>1140</v>
      </c>
      <c r="J481" s="4">
        <v>779</v>
      </c>
      <c r="K481" s="4">
        <v>552</v>
      </c>
      <c r="L481" s="4">
        <v>209</v>
      </c>
      <c r="AA481" s="12" t="str">
        <f>_xlfn.XLOOKUP(HsgLista[[#This Row],[Lakó-népesség]],hsgméret[limit],hsgméret[név],,-1)</f>
        <v>apró</v>
      </c>
      <c r="AB481" s="12" t="str">
        <f>IFERROR(_xlfn.XLOOKUP(HsgLista[[#This Row],[Vármegye]],Régiók[Vármegye],Régiók[Régió]),"")</f>
        <v>Nyugat-Dunántúl</v>
      </c>
      <c r="AC481" s="12" t="str">
        <f>IFERROR(_xlfn.XLOOKUP(HsgLista[[#This Row],[Vármegye]],Régiók[Vármegye],Régiók[NUTS2]),"")</f>
        <v>HU22</v>
      </c>
      <c r="AD481" s="12" t="str" cm="1">
        <f t="array" ref="AD481">_xlfn.XLOOKUP(HsgLista[[#This Row],[Helység jogállása]],_xlfn.ANCHORARRAY($AG$12),$AH$12:$AH$18)</f>
        <v>1 község</v>
      </c>
      <c r="AE481" s="4">
        <f>HsgLista[[#This Row],[Lakó-népesség]]*HsgLista[[#This Row],[Lakó-népesség]]</f>
        <v>304704</v>
      </c>
      <c r="AF481" s="1"/>
      <c r="AG481" s="4"/>
      <c r="AJ481" s="8"/>
      <c r="AK481" s="4"/>
      <c r="AS481" s="8"/>
      <c r="AT481" s="4"/>
      <c r="BJ481" s="1"/>
    </row>
    <row r="482" spans="1:62" x14ac:dyDescent="0.3">
      <c r="A482" s="33" t="s">
        <v>1141</v>
      </c>
      <c r="B482" s="31">
        <v>34175</v>
      </c>
      <c r="C482" s="1" t="s">
        <v>40</v>
      </c>
      <c r="D482" s="1" t="s">
        <v>34</v>
      </c>
      <c r="E482" s="1" t="s">
        <v>803</v>
      </c>
      <c r="F482" s="1" t="s">
        <v>804</v>
      </c>
      <c r="G482" s="1" t="s">
        <v>805</v>
      </c>
      <c r="H482" s="1">
        <v>5</v>
      </c>
      <c r="I482" s="1" t="s">
        <v>1142</v>
      </c>
      <c r="J482" s="4">
        <v>1121</v>
      </c>
      <c r="K482" s="4">
        <v>305</v>
      </c>
      <c r="L482" s="4">
        <v>127</v>
      </c>
      <c r="AA482" s="12" t="str">
        <f>_xlfn.XLOOKUP(HsgLista[[#This Row],[Lakó-népesség]],hsgméret[limit],hsgméret[név],,-1)</f>
        <v>mikro</v>
      </c>
      <c r="AB482" s="12" t="str">
        <f>IFERROR(_xlfn.XLOOKUP(HsgLista[[#This Row],[Vármegye]],Régiók[Vármegye],Régiók[Régió]),"")</f>
        <v>Észak-Alföld</v>
      </c>
      <c r="AC482" s="12" t="str">
        <f>IFERROR(_xlfn.XLOOKUP(HsgLista[[#This Row],[Vármegye]],Régiók[Vármegye],Régiók[NUTS2]),"")</f>
        <v>HU32</v>
      </c>
      <c r="AD482" s="12" t="str" cm="1">
        <f t="array" ref="AD482">_xlfn.XLOOKUP(HsgLista[[#This Row],[Helység jogállása]],_xlfn.ANCHORARRAY($AG$12),$AH$12:$AH$18)</f>
        <v>1 község</v>
      </c>
      <c r="AE482" s="4">
        <f>HsgLista[[#This Row],[Lakó-népesség]]*HsgLista[[#This Row],[Lakó-népesség]]</f>
        <v>93025</v>
      </c>
      <c r="AF482" s="1"/>
      <c r="AG482" s="4"/>
      <c r="AJ482" s="8"/>
      <c r="AK482" s="4"/>
      <c r="AS482" s="8"/>
      <c r="AT482" s="4"/>
      <c r="BJ482" s="1"/>
    </row>
    <row r="483" spans="1:62" x14ac:dyDescent="0.3">
      <c r="A483" s="33" t="s">
        <v>1143</v>
      </c>
      <c r="B483" s="31">
        <v>33109</v>
      </c>
      <c r="C483" s="1" t="s">
        <v>40</v>
      </c>
      <c r="D483" s="1" t="s">
        <v>86</v>
      </c>
      <c r="E483" s="1" t="s">
        <v>106</v>
      </c>
      <c r="F483" s="1" t="s">
        <v>107</v>
      </c>
      <c r="G483" s="1" t="s">
        <v>108</v>
      </c>
      <c r="H483" s="1">
        <v>5</v>
      </c>
      <c r="I483" s="1" t="s">
        <v>109</v>
      </c>
      <c r="J483" s="4">
        <v>1777</v>
      </c>
      <c r="K483" s="4">
        <v>234</v>
      </c>
      <c r="L483" s="4">
        <v>177</v>
      </c>
      <c r="AA483" s="12" t="str">
        <f>_xlfn.XLOOKUP(HsgLista[[#This Row],[Lakó-népesség]],hsgméret[limit],hsgméret[név],,-1)</f>
        <v>mikro</v>
      </c>
      <c r="AB483" s="12" t="str">
        <f>IFERROR(_xlfn.XLOOKUP(HsgLista[[#This Row],[Vármegye]],Régiók[Vármegye],Régiók[Régió]),"")</f>
        <v>Közép-Dunántúl</v>
      </c>
      <c r="AC483" s="12" t="str">
        <f>IFERROR(_xlfn.XLOOKUP(HsgLista[[#This Row],[Vármegye]],Régiók[Vármegye],Régiók[NUTS2]),"")</f>
        <v>HU21</v>
      </c>
      <c r="AD483" s="12" t="str" cm="1">
        <f t="array" ref="AD483">_xlfn.XLOOKUP(HsgLista[[#This Row],[Helység jogállása]],_xlfn.ANCHORARRAY($AG$12),$AH$12:$AH$18)</f>
        <v>1 község</v>
      </c>
      <c r="AE483" s="4">
        <f>HsgLista[[#This Row],[Lakó-népesség]]*HsgLista[[#This Row],[Lakó-népesség]]</f>
        <v>54756</v>
      </c>
      <c r="AF483" s="1"/>
      <c r="AG483" s="4"/>
      <c r="AJ483" s="8"/>
      <c r="AK483" s="4"/>
      <c r="AS483" s="8"/>
      <c r="AT483" s="4"/>
      <c r="BJ483" s="1"/>
    </row>
    <row r="484" spans="1:62" x14ac:dyDescent="0.3">
      <c r="A484" s="33" t="s">
        <v>1144</v>
      </c>
      <c r="B484" s="31">
        <v>16373</v>
      </c>
      <c r="C484" s="1" t="s">
        <v>40</v>
      </c>
      <c r="D484" s="1" t="s">
        <v>140</v>
      </c>
      <c r="E484" s="1" t="s">
        <v>449</v>
      </c>
      <c r="F484" s="1" t="s">
        <v>450</v>
      </c>
      <c r="G484" s="1" t="s">
        <v>451</v>
      </c>
      <c r="H484" s="1">
        <v>5</v>
      </c>
      <c r="I484" s="1" t="s">
        <v>1145</v>
      </c>
      <c r="J484" s="4">
        <v>4742</v>
      </c>
      <c r="K484" s="4">
        <v>1567</v>
      </c>
      <c r="L484" s="4">
        <v>813</v>
      </c>
      <c r="P484" s="1">
        <v>1</v>
      </c>
      <c r="AA484" s="12" t="str">
        <f>_xlfn.XLOOKUP(HsgLista[[#This Row],[Lakó-népesség]],hsgméret[limit],hsgméret[név],,-1)</f>
        <v>apró</v>
      </c>
      <c r="AB484" s="12" t="str">
        <f>IFERROR(_xlfn.XLOOKUP(HsgLista[[#This Row],[Vármegye]],Régiók[Vármegye],Régiók[Régió]),"")</f>
        <v>Dél-Alföld</v>
      </c>
      <c r="AC484" s="12" t="str">
        <f>IFERROR(_xlfn.XLOOKUP(HsgLista[[#This Row],[Vármegye]],Régiók[Vármegye],Régiók[NUTS2]),"")</f>
        <v>HU33</v>
      </c>
      <c r="AD484" s="12" t="str" cm="1">
        <f t="array" ref="AD484">_xlfn.XLOOKUP(HsgLista[[#This Row],[Helység jogállása]],_xlfn.ANCHORARRAY($AG$12),$AH$12:$AH$18)</f>
        <v>1 község</v>
      </c>
      <c r="AE484" s="4">
        <f>HsgLista[[#This Row],[Lakó-népesség]]*HsgLista[[#This Row],[Lakó-népesség]]</f>
        <v>2455489</v>
      </c>
      <c r="AF484" s="1"/>
      <c r="AG484" s="4"/>
      <c r="AJ484" s="8"/>
      <c r="AK484" s="4"/>
      <c r="AS484" s="8"/>
      <c r="AT484" s="4"/>
      <c r="BJ484" s="1"/>
    </row>
    <row r="485" spans="1:62" x14ac:dyDescent="0.3">
      <c r="A485" s="33" t="s">
        <v>1146</v>
      </c>
      <c r="B485" s="31">
        <v>21591</v>
      </c>
      <c r="C485" s="1" t="s">
        <v>40</v>
      </c>
      <c r="D485" s="1" t="s">
        <v>41</v>
      </c>
      <c r="E485" s="1" t="s">
        <v>208</v>
      </c>
      <c r="F485" s="1" t="s">
        <v>209</v>
      </c>
      <c r="G485" s="1" t="s">
        <v>210</v>
      </c>
      <c r="H485" s="1">
        <v>5</v>
      </c>
      <c r="I485" s="1" t="s">
        <v>211</v>
      </c>
      <c r="J485" s="4">
        <v>376</v>
      </c>
      <c r="K485" s="4">
        <v>74</v>
      </c>
      <c r="L485" s="4">
        <v>49</v>
      </c>
      <c r="AA485" s="12" t="str">
        <f>_xlfn.XLOOKUP(HsgLista[[#This Row],[Lakó-népesség]],hsgméret[limit],hsgméret[név],,-1)</f>
        <v>mikro</v>
      </c>
      <c r="AB485" s="12" t="str">
        <f>IFERROR(_xlfn.XLOOKUP(HsgLista[[#This Row],[Vármegye]],Régiók[Vármegye],Régiók[Régió]),"")</f>
        <v>Dél-Dunántúl</v>
      </c>
      <c r="AC485" s="12" t="str">
        <f>IFERROR(_xlfn.XLOOKUP(HsgLista[[#This Row],[Vármegye]],Régiók[Vármegye],Régiók[NUTS2]),"")</f>
        <v>HU23</v>
      </c>
      <c r="AD485" s="12" t="str" cm="1">
        <f t="array" ref="AD485">_xlfn.XLOOKUP(HsgLista[[#This Row],[Helység jogállása]],_xlfn.ANCHORARRAY($AG$12),$AH$12:$AH$18)</f>
        <v>1 község</v>
      </c>
      <c r="AE485" s="4">
        <f>HsgLista[[#This Row],[Lakó-népesség]]*HsgLista[[#This Row],[Lakó-népesség]]</f>
        <v>5476</v>
      </c>
      <c r="AF485" s="1"/>
      <c r="AG485" s="4"/>
      <c r="AJ485" s="8"/>
      <c r="AK485" s="4"/>
      <c r="AS485" s="8"/>
      <c r="AT485" s="4"/>
      <c r="BJ485" s="1"/>
    </row>
    <row r="486" spans="1:62" x14ac:dyDescent="0.3">
      <c r="A486" s="33" t="s">
        <v>1147</v>
      </c>
      <c r="B486" s="31">
        <v>30270</v>
      </c>
      <c r="C486" s="1" t="s">
        <v>40</v>
      </c>
      <c r="D486" s="1" t="s">
        <v>272</v>
      </c>
      <c r="E486" s="1" t="s">
        <v>301</v>
      </c>
      <c r="F486" s="1" t="s">
        <v>302</v>
      </c>
      <c r="G486" s="1" t="s">
        <v>303</v>
      </c>
      <c r="H486" s="1">
        <v>5</v>
      </c>
      <c r="I486" s="1" t="s">
        <v>1148</v>
      </c>
      <c r="J486" s="4">
        <v>2173</v>
      </c>
      <c r="K486" s="4">
        <v>803</v>
      </c>
      <c r="L486" s="4">
        <v>411</v>
      </c>
      <c r="T486" s="1">
        <v>1</v>
      </c>
      <c r="AA486" s="12" t="str">
        <f>_xlfn.XLOOKUP(HsgLista[[#This Row],[Lakó-népesség]],hsgméret[limit],hsgméret[név],,-1)</f>
        <v>apró</v>
      </c>
      <c r="AB486" s="12" t="str">
        <f>IFERROR(_xlfn.XLOOKUP(HsgLista[[#This Row],[Vármegye]],Régiók[Vármegye],Régiók[Régió]),"")</f>
        <v>Észak-Magyarország</v>
      </c>
      <c r="AC486" s="12" t="str">
        <f>IFERROR(_xlfn.XLOOKUP(HsgLista[[#This Row],[Vármegye]],Régiók[Vármegye],Régiók[NUTS2]),"")</f>
        <v>HU31</v>
      </c>
      <c r="AD486" s="12" t="str" cm="1">
        <f t="array" ref="AD486">_xlfn.XLOOKUP(HsgLista[[#This Row],[Helység jogállása]],_xlfn.ANCHORARRAY($AG$12),$AH$12:$AH$18)</f>
        <v>1 község</v>
      </c>
      <c r="AE486" s="4">
        <f>HsgLista[[#This Row],[Lakó-népesség]]*HsgLista[[#This Row],[Lakó-népesség]]</f>
        <v>644809</v>
      </c>
      <c r="AF486" s="1"/>
      <c r="AG486" s="4"/>
      <c r="AJ486" s="8"/>
      <c r="AK486" s="4"/>
      <c r="AS486" s="8"/>
      <c r="AT486" s="4"/>
      <c r="BJ486" s="1"/>
    </row>
    <row r="487" spans="1:62" x14ac:dyDescent="0.3">
      <c r="A487" s="33" t="s">
        <v>1149</v>
      </c>
      <c r="B487" s="31">
        <v>26107</v>
      </c>
      <c r="C487" s="1" t="s">
        <v>40</v>
      </c>
      <c r="D487" s="1" t="s">
        <v>159</v>
      </c>
      <c r="E487" s="1" t="s">
        <v>950</v>
      </c>
      <c r="F487" s="1" t="s">
        <v>951</v>
      </c>
      <c r="G487" s="1" t="s">
        <v>952</v>
      </c>
      <c r="H487" s="1">
        <v>5</v>
      </c>
      <c r="I487" s="1" t="s">
        <v>1150</v>
      </c>
      <c r="J487" s="4">
        <v>1935</v>
      </c>
      <c r="K487" s="4">
        <v>639</v>
      </c>
      <c r="L487" s="4">
        <v>261</v>
      </c>
      <c r="T487" s="1">
        <v>1</v>
      </c>
      <c r="AA487" s="12" t="str">
        <f>_xlfn.XLOOKUP(HsgLista[[#This Row],[Lakó-népesség]],hsgméret[limit],hsgméret[név],,-1)</f>
        <v>apró</v>
      </c>
      <c r="AB487" s="12" t="str">
        <f>IFERROR(_xlfn.XLOOKUP(HsgLista[[#This Row],[Vármegye]],Régiók[Vármegye],Régiók[Régió]),"")</f>
        <v>Észak-Alföld</v>
      </c>
      <c r="AC487" s="12" t="str">
        <f>IFERROR(_xlfn.XLOOKUP(HsgLista[[#This Row],[Vármegye]],Régiók[Vármegye],Régiók[NUTS2]),"")</f>
        <v>HU32</v>
      </c>
      <c r="AD487" s="12" t="str" cm="1">
        <f t="array" ref="AD487">_xlfn.XLOOKUP(HsgLista[[#This Row],[Helység jogállása]],_xlfn.ANCHORARRAY($AG$12),$AH$12:$AH$18)</f>
        <v>1 község</v>
      </c>
      <c r="AE487" s="4">
        <f>HsgLista[[#This Row],[Lakó-népesség]]*HsgLista[[#This Row],[Lakó-népesség]]</f>
        <v>408321</v>
      </c>
      <c r="AF487" s="1"/>
      <c r="AG487" s="4"/>
      <c r="AJ487" s="8"/>
      <c r="AK487" s="4"/>
      <c r="AS487" s="8"/>
      <c r="AT487" s="4"/>
      <c r="BJ487" s="1"/>
    </row>
    <row r="488" spans="1:62" x14ac:dyDescent="0.3">
      <c r="A488" s="33" t="s">
        <v>1151</v>
      </c>
      <c r="B488" s="31">
        <v>20251</v>
      </c>
      <c r="C488" s="1" t="s">
        <v>40</v>
      </c>
      <c r="D488" s="1" t="s">
        <v>80</v>
      </c>
      <c r="E488" s="1" t="s">
        <v>1152</v>
      </c>
      <c r="F488" s="1" t="s">
        <v>165</v>
      </c>
      <c r="G488" s="1" t="s">
        <v>163</v>
      </c>
      <c r="H488" s="1">
        <v>5</v>
      </c>
      <c r="I488" s="1" t="s">
        <v>1153</v>
      </c>
      <c r="J488" s="4">
        <v>1282</v>
      </c>
      <c r="K488" s="4">
        <v>280</v>
      </c>
      <c r="L488" s="4">
        <v>132</v>
      </c>
      <c r="R488" s="1">
        <v>1</v>
      </c>
      <c r="AA488" s="12" t="str">
        <f>_xlfn.XLOOKUP(HsgLista[[#This Row],[Lakó-népesség]],hsgméret[limit],hsgméret[név],,-1)</f>
        <v>mikro</v>
      </c>
      <c r="AB488" s="12" t="str">
        <f>IFERROR(_xlfn.XLOOKUP(HsgLista[[#This Row],[Vármegye]],Régiók[Vármegye],Régiók[Régió]),"")</f>
        <v>Közép-Dunántúl</v>
      </c>
      <c r="AC488" s="12" t="str">
        <f>IFERROR(_xlfn.XLOOKUP(HsgLista[[#This Row],[Vármegye]],Régiók[Vármegye],Régiók[NUTS2]),"")</f>
        <v>HU21</v>
      </c>
      <c r="AD488" s="12" t="str" cm="1">
        <f t="array" ref="AD488">_xlfn.XLOOKUP(HsgLista[[#This Row],[Helység jogállása]],_xlfn.ANCHORARRAY($AG$12),$AH$12:$AH$18)</f>
        <v>1 község</v>
      </c>
      <c r="AE488" s="4">
        <f>HsgLista[[#This Row],[Lakó-népesség]]*HsgLista[[#This Row],[Lakó-népesség]]</f>
        <v>78400</v>
      </c>
      <c r="AF488" s="1"/>
      <c r="AG488" s="4"/>
      <c r="AJ488" s="8"/>
      <c r="AK488" s="4"/>
      <c r="AS488" s="8"/>
      <c r="AT488" s="4"/>
      <c r="BJ488" s="1"/>
    </row>
    <row r="489" spans="1:62" x14ac:dyDescent="0.3">
      <c r="A489" s="33" t="s">
        <v>1154</v>
      </c>
      <c r="B489" s="31">
        <v>19488</v>
      </c>
      <c r="C489" s="1" t="s">
        <v>40</v>
      </c>
      <c r="D489" s="1" t="s">
        <v>95</v>
      </c>
      <c r="E489" s="1" t="s">
        <v>306</v>
      </c>
      <c r="F489" s="1" t="s">
        <v>307</v>
      </c>
      <c r="G489" s="1" t="s">
        <v>308</v>
      </c>
      <c r="H489" s="1">
        <v>5</v>
      </c>
      <c r="I489" s="1" t="s">
        <v>309</v>
      </c>
      <c r="J489" s="4">
        <v>934</v>
      </c>
      <c r="K489" s="4">
        <v>244</v>
      </c>
      <c r="L489" s="4">
        <v>144</v>
      </c>
      <c r="AA489" s="12" t="str">
        <f>_xlfn.XLOOKUP(HsgLista[[#This Row],[Lakó-népesség]],hsgméret[limit],hsgméret[név],,-1)</f>
        <v>mikro</v>
      </c>
      <c r="AB489" s="12" t="str">
        <f>IFERROR(_xlfn.XLOOKUP(HsgLista[[#This Row],[Vármegye]],Régiók[Vármegye],Régiók[Régió]),"")</f>
        <v>Nyugat-Dunántúl</v>
      </c>
      <c r="AC489" s="12" t="str">
        <f>IFERROR(_xlfn.XLOOKUP(HsgLista[[#This Row],[Vármegye]],Régiók[Vármegye],Régiók[NUTS2]),"")</f>
        <v>HU22</v>
      </c>
      <c r="AD489" s="12" t="str" cm="1">
        <f t="array" ref="AD489">_xlfn.XLOOKUP(HsgLista[[#This Row],[Helység jogállása]],_xlfn.ANCHORARRAY($AG$12),$AH$12:$AH$18)</f>
        <v>1 község</v>
      </c>
      <c r="AE489" s="4">
        <f>HsgLista[[#This Row],[Lakó-népesség]]*HsgLista[[#This Row],[Lakó-népesség]]</f>
        <v>59536</v>
      </c>
      <c r="AF489" s="1"/>
      <c r="AG489" s="4"/>
      <c r="AJ489" s="8"/>
      <c r="AK489" s="4"/>
      <c r="AS489" s="8"/>
      <c r="AT489" s="4"/>
      <c r="BJ489" s="1"/>
    </row>
    <row r="490" spans="1:62" x14ac:dyDescent="0.3">
      <c r="A490" s="33" t="s">
        <v>1155</v>
      </c>
      <c r="B490" s="31">
        <v>12724</v>
      </c>
      <c r="C490" s="1" t="s">
        <v>40</v>
      </c>
      <c r="D490" s="1" t="s">
        <v>95</v>
      </c>
      <c r="E490" s="1" t="s">
        <v>306</v>
      </c>
      <c r="F490" s="1" t="s">
        <v>307</v>
      </c>
      <c r="G490" s="1" t="s">
        <v>308</v>
      </c>
      <c r="H490" s="1">
        <v>5</v>
      </c>
      <c r="I490" s="1" t="s">
        <v>309</v>
      </c>
      <c r="J490" s="4">
        <v>1543</v>
      </c>
      <c r="K490" s="4">
        <v>324</v>
      </c>
      <c r="L490" s="4">
        <v>168</v>
      </c>
      <c r="T490" s="1">
        <v>1</v>
      </c>
      <c r="AA490" s="12" t="str">
        <f>_xlfn.XLOOKUP(HsgLista[[#This Row],[Lakó-népesség]],hsgméret[limit],hsgméret[név],,-1)</f>
        <v>mikro</v>
      </c>
      <c r="AB490" s="12" t="str">
        <f>IFERROR(_xlfn.XLOOKUP(HsgLista[[#This Row],[Vármegye]],Régiók[Vármegye],Régiók[Régió]),"")</f>
        <v>Nyugat-Dunántúl</v>
      </c>
      <c r="AC490" s="12" t="str">
        <f>IFERROR(_xlfn.XLOOKUP(HsgLista[[#This Row],[Vármegye]],Régiók[Vármegye],Régiók[NUTS2]),"")</f>
        <v>HU22</v>
      </c>
      <c r="AD490" s="12" t="str" cm="1">
        <f t="array" ref="AD490">_xlfn.XLOOKUP(HsgLista[[#This Row],[Helység jogállása]],_xlfn.ANCHORARRAY($AG$12),$AH$12:$AH$18)</f>
        <v>1 község</v>
      </c>
      <c r="AE490" s="4">
        <f>HsgLista[[#This Row],[Lakó-népesség]]*HsgLista[[#This Row],[Lakó-népesség]]</f>
        <v>104976</v>
      </c>
      <c r="AF490" s="1"/>
      <c r="AG490" s="4"/>
      <c r="AJ490" s="8"/>
      <c r="AK490" s="4"/>
      <c r="AS490" s="8"/>
      <c r="AT490" s="4"/>
      <c r="BJ490" s="1"/>
    </row>
    <row r="491" spans="1:62" x14ac:dyDescent="0.3">
      <c r="A491" s="33" t="s">
        <v>1156</v>
      </c>
      <c r="B491" s="31">
        <v>33640</v>
      </c>
      <c r="C491" s="1" t="s">
        <v>40</v>
      </c>
      <c r="D491" s="1" t="s">
        <v>86</v>
      </c>
      <c r="E491" s="1" t="s">
        <v>87</v>
      </c>
      <c r="F491" s="1" t="s">
        <v>88</v>
      </c>
      <c r="G491" s="1" t="s">
        <v>89</v>
      </c>
      <c r="H491" s="1">
        <v>5</v>
      </c>
      <c r="I491" s="1" t="s">
        <v>1157</v>
      </c>
      <c r="J491" s="4">
        <v>628</v>
      </c>
      <c r="K491" s="4">
        <v>407</v>
      </c>
      <c r="L491" s="4">
        <v>152</v>
      </c>
      <c r="AA491" s="12" t="str">
        <f>_xlfn.XLOOKUP(HsgLista[[#This Row],[Lakó-népesség]],hsgméret[limit],hsgméret[név],,-1)</f>
        <v>mikro</v>
      </c>
      <c r="AB491" s="12" t="str">
        <f>IFERROR(_xlfn.XLOOKUP(HsgLista[[#This Row],[Vármegye]],Régiók[Vármegye],Régiók[Régió]),"")</f>
        <v>Közép-Dunántúl</v>
      </c>
      <c r="AC491" s="12" t="str">
        <f>IFERROR(_xlfn.XLOOKUP(HsgLista[[#This Row],[Vármegye]],Régiók[Vármegye],Régiók[NUTS2]),"")</f>
        <v>HU21</v>
      </c>
      <c r="AD491" s="12" t="str" cm="1">
        <f t="array" ref="AD491">_xlfn.XLOOKUP(HsgLista[[#This Row],[Helység jogállása]],_xlfn.ANCHORARRAY($AG$12),$AH$12:$AH$18)</f>
        <v>1 község</v>
      </c>
      <c r="AE491" s="4">
        <f>HsgLista[[#This Row],[Lakó-népesség]]*HsgLista[[#This Row],[Lakó-népesség]]</f>
        <v>165649</v>
      </c>
      <c r="AF491" s="1"/>
      <c r="AG491" s="4"/>
      <c r="AJ491" s="8"/>
      <c r="AK491" s="4"/>
      <c r="AS491" s="8"/>
      <c r="AT491" s="4"/>
      <c r="BJ491" s="1"/>
    </row>
    <row r="492" spans="1:62" x14ac:dyDescent="0.3">
      <c r="A492" s="33" t="s">
        <v>1158</v>
      </c>
      <c r="B492" s="32">
        <v>5184</v>
      </c>
      <c r="C492" s="1" t="s">
        <v>40</v>
      </c>
      <c r="D492" s="1" t="s">
        <v>75</v>
      </c>
      <c r="E492" s="1" t="s">
        <v>76</v>
      </c>
      <c r="F492" s="1" t="s">
        <v>77</v>
      </c>
      <c r="G492" s="1" t="s">
        <v>78</v>
      </c>
      <c r="H492" s="1">
        <v>1</v>
      </c>
      <c r="I492" s="1" t="s">
        <v>32</v>
      </c>
      <c r="J492" s="4">
        <v>7944</v>
      </c>
      <c r="K492" s="4">
        <v>4413</v>
      </c>
      <c r="L492" s="4">
        <v>1752</v>
      </c>
      <c r="AA492" s="12" t="str">
        <f>_xlfn.XLOOKUP(HsgLista[[#This Row],[Lakó-népesség]],hsgméret[limit],hsgméret[név],,-1)</f>
        <v>kicsi</v>
      </c>
      <c r="AB492" s="12" t="str">
        <f>IFERROR(_xlfn.XLOOKUP(HsgLista[[#This Row],[Vármegye]],Régiók[Vármegye],Régiók[Régió]),"")</f>
        <v>Pest</v>
      </c>
      <c r="AC492" s="12" t="str">
        <f>IFERROR(_xlfn.XLOOKUP(HsgLista[[#This Row],[Vármegye]],Régiók[Vármegye],Régiók[NUTS2]),"")</f>
        <v>HU12</v>
      </c>
      <c r="AD492" s="12" t="str" cm="1">
        <f t="array" ref="AD492">_xlfn.XLOOKUP(HsgLista[[#This Row],[Helység jogállása]],_xlfn.ANCHORARRAY($AG$12),$AH$12:$AH$18)</f>
        <v>1 község</v>
      </c>
      <c r="AE492" s="4">
        <f>HsgLista[[#This Row],[Lakó-népesség]]*HsgLista[[#This Row],[Lakó-népesség]]</f>
        <v>19474569</v>
      </c>
      <c r="AF492" s="1"/>
      <c r="AG492" s="4"/>
      <c r="AJ492" s="8"/>
      <c r="AK492" s="4"/>
      <c r="AS492" s="8"/>
      <c r="AT492" s="4"/>
      <c r="BJ492" s="1"/>
    </row>
    <row r="493" spans="1:62" x14ac:dyDescent="0.3">
      <c r="A493" s="33" t="s">
        <v>1159</v>
      </c>
      <c r="B493" s="31">
        <v>23816</v>
      </c>
      <c r="C493" s="1" t="s">
        <v>40</v>
      </c>
      <c r="D493" s="1" t="s">
        <v>95</v>
      </c>
      <c r="E493" s="1" t="s">
        <v>96</v>
      </c>
      <c r="F493" s="1" t="s">
        <v>97</v>
      </c>
      <c r="G493" s="1" t="s">
        <v>98</v>
      </c>
      <c r="H493" s="1">
        <v>5</v>
      </c>
      <c r="I493" s="1" t="s">
        <v>1160</v>
      </c>
      <c r="J493" s="4">
        <v>540</v>
      </c>
      <c r="K493" s="4">
        <v>321</v>
      </c>
      <c r="L493" s="4">
        <v>121</v>
      </c>
      <c r="AA493" s="12" t="str">
        <f>_xlfn.XLOOKUP(HsgLista[[#This Row],[Lakó-népesség]],hsgméret[limit],hsgméret[név],,-1)</f>
        <v>mikro</v>
      </c>
      <c r="AB493" s="12" t="str">
        <f>IFERROR(_xlfn.XLOOKUP(HsgLista[[#This Row],[Vármegye]],Régiók[Vármegye],Régiók[Régió]),"")</f>
        <v>Nyugat-Dunántúl</v>
      </c>
      <c r="AC493" s="12" t="str">
        <f>IFERROR(_xlfn.XLOOKUP(HsgLista[[#This Row],[Vármegye]],Régiók[Vármegye],Régiók[NUTS2]),"")</f>
        <v>HU22</v>
      </c>
      <c r="AD493" s="12" t="str" cm="1">
        <f t="array" ref="AD493">_xlfn.XLOOKUP(HsgLista[[#This Row],[Helység jogállása]],_xlfn.ANCHORARRAY($AG$12),$AH$12:$AH$18)</f>
        <v>1 község</v>
      </c>
      <c r="AE493" s="4">
        <f>HsgLista[[#This Row],[Lakó-népesség]]*HsgLista[[#This Row],[Lakó-népesség]]</f>
        <v>103041</v>
      </c>
      <c r="AF493" s="1"/>
      <c r="AG493" s="4"/>
      <c r="AJ493" s="8"/>
      <c r="AK493" s="4"/>
      <c r="AS493" s="8"/>
      <c r="AT493" s="4"/>
      <c r="BJ493" s="1"/>
    </row>
    <row r="494" spans="1:62" x14ac:dyDescent="0.3">
      <c r="A494" s="33" t="s">
        <v>1161</v>
      </c>
      <c r="B494" s="31">
        <v>32285</v>
      </c>
      <c r="C494" s="1" t="s">
        <v>40</v>
      </c>
      <c r="D494" s="1" t="s">
        <v>197</v>
      </c>
      <c r="E494" s="1" t="s">
        <v>523</v>
      </c>
      <c r="F494" s="1" t="s">
        <v>524</v>
      </c>
      <c r="G494" s="1" t="s">
        <v>525</v>
      </c>
      <c r="H494" s="1">
        <v>2</v>
      </c>
      <c r="I494" s="1" t="s">
        <v>38</v>
      </c>
      <c r="J494" s="4">
        <v>6066</v>
      </c>
      <c r="K494" s="4">
        <v>1723</v>
      </c>
      <c r="L494" s="4">
        <v>957</v>
      </c>
      <c r="AA494" s="12" t="str">
        <f>_xlfn.XLOOKUP(HsgLista[[#This Row],[Lakó-népesség]],hsgméret[limit],hsgméret[név],,-1)</f>
        <v>apró</v>
      </c>
      <c r="AB494" s="12" t="str">
        <f>IFERROR(_xlfn.XLOOKUP(HsgLista[[#This Row],[Vármegye]],Régiók[Vármegye],Régiók[Régió]),"")</f>
        <v>Dél-Alföld</v>
      </c>
      <c r="AC494" s="12" t="str">
        <f>IFERROR(_xlfn.XLOOKUP(HsgLista[[#This Row],[Vármegye]],Régiók[Vármegye],Régiók[NUTS2]),"")</f>
        <v>HU33</v>
      </c>
      <c r="AD494" s="12" t="str" cm="1">
        <f t="array" ref="AD494">_xlfn.XLOOKUP(HsgLista[[#This Row],[Helység jogállása]],_xlfn.ANCHORARRAY($AG$12),$AH$12:$AH$18)</f>
        <v>1 község</v>
      </c>
      <c r="AE494" s="4">
        <f>HsgLista[[#This Row],[Lakó-népesség]]*HsgLista[[#This Row],[Lakó-népesség]]</f>
        <v>2968729</v>
      </c>
      <c r="AF494" s="1"/>
      <c r="AG494" s="4"/>
      <c r="AJ494" s="8"/>
      <c r="AK494" s="4"/>
      <c r="AS494" s="8"/>
      <c r="AT494" s="4"/>
      <c r="BJ494" s="1"/>
    </row>
    <row r="495" spans="1:62" x14ac:dyDescent="0.3">
      <c r="A495" s="33" t="s">
        <v>1162</v>
      </c>
      <c r="B495" s="31">
        <v>30641</v>
      </c>
      <c r="C495" s="1" t="s">
        <v>27</v>
      </c>
      <c r="D495" s="1" t="s">
        <v>159</v>
      </c>
      <c r="E495" s="1" t="s">
        <v>1163</v>
      </c>
      <c r="F495" s="1" t="s">
        <v>1164</v>
      </c>
      <c r="G495" s="1" t="s">
        <v>1162</v>
      </c>
      <c r="H495" s="1">
        <v>2</v>
      </c>
      <c r="I495" s="1" t="s">
        <v>38</v>
      </c>
      <c r="J495" s="4">
        <v>3616</v>
      </c>
      <c r="K495" s="4">
        <v>4394</v>
      </c>
      <c r="L495" s="4">
        <v>1939</v>
      </c>
      <c r="T495" s="1">
        <v>1</v>
      </c>
      <c r="AA495" s="12" t="str">
        <f>_xlfn.XLOOKUP(HsgLista[[#This Row],[Lakó-népesség]],hsgméret[limit],hsgméret[név],,-1)</f>
        <v>kicsi</v>
      </c>
      <c r="AB495" s="12" t="str">
        <f>IFERROR(_xlfn.XLOOKUP(HsgLista[[#This Row],[Vármegye]],Régiók[Vármegye],Régiók[Régió]),"")</f>
        <v>Észak-Alföld</v>
      </c>
      <c r="AC495" s="12" t="str">
        <f>IFERROR(_xlfn.XLOOKUP(HsgLista[[#This Row],[Vármegye]],Régiók[Vármegye],Régiók[NUTS2]),"")</f>
        <v>HU32</v>
      </c>
      <c r="AD495" s="12" t="str" cm="1">
        <f t="array" ref="AD495">_xlfn.XLOOKUP(HsgLista[[#This Row],[Helység jogállása]],_xlfn.ANCHORARRAY($AG$12),$AH$12:$AH$18)</f>
        <v>2 város</v>
      </c>
      <c r="AE495" s="4">
        <f>HsgLista[[#This Row],[Lakó-népesség]]*HsgLista[[#This Row],[Lakó-népesség]]</f>
        <v>19307236</v>
      </c>
      <c r="AF495" s="1"/>
      <c r="AG495" s="4"/>
      <c r="AJ495" s="8"/>
      <c r="AK495" s="4"/>
      <c r="AS495" s="8"/>
      <c r="AT495" s="4"/>
      <c r="BJ495" s="1"/>
    </row>
    <row r="496" spans="1:62" x14ac:dyDescent="0.3">
      <c r="A496" s="33" t="s">
        <v>1165</v>
      </c>
      <c r="B496" s="31">
        <v>24095</v>
      </c>
      <c r="C496" s="1" t="s">
        <v>40</v>
      </c>
      <c r="D496" s="1" t="s">
        <v>159</v>
      </c>
      <c r="E496" s="1" t="s">
        <v>1166</v>
      </c>
      <c r="F496" s="1" t="s">
        <v>1164</v>
      </c>
      <c r="G496" s="1" t="s">
        <v>1162</v>
      </c>
      <c r="H496" s="1">
        <v>5</v>
      </c>
      <c r="I496" s="1" t="s">
        <v>1162</v>
      </c>
      <c r="J496" s="4">
        <v>2380</v>
      </c>
      <c r="K496" s="4">
        <v>629</v>
      </c>
      <c r="L496" s="4">
        <v>302</v>
      </c>
      <c r="AA496" s="12" t="str">
        <f>_xlfn.XLOOKUP(HsgLista[[#This Row],[Lakó-népesség]],hsgméret[limit],hsgméret[név],,-1)</f>
        <v>apró</v>
      </c>
      <c r="AB496" s="12" t="str">
        <f>IFERROR(_xlfn.XLOOKUP(HsgLista[[#This Row],[Vármegye]],Régiók[Vármegye],Régiók[Régió]),"")</f>
        <v>Észak-Alföld</v>
      </c>
      <c r="AC496" s="12" t="str">
        <f>IFERROR(_xlfn.XLOOKUP(HsgLista[[#This Row],[Vármegye]],Régiók[Vármegye],Régiók[NUTS2]),"")</f>
        <v>HU32</v>
      </c>
      <c r="AD496" s="12" t="str" cm="1">
        <f t="array" ref="AD496">_xlfn.XLOOKUP(HsgLista[[#This Row],[Helység jogállása]],_xlfn.ANCHORARRAY($AG$12),$AH$12:$AH$18)</f>
        <v>1 község</v>
      </c>
      <c r="AE496" s="4">
        <f>HsgLista[[#This Row],[Lakó-népesség]]*HsgLista[[#This Row],[Lakó-népesség]]</f>
        <v>395641</v>
      </c>
      <c r="AF496" s="1"/>
      <c r="AG496" s="4"/>
      <c r="AJ496" s="8"/>
      <c r="AK496" s="4"/>
      <c r="AS496" s="8"/>
      <c r="AT496" s="4"/>
      <c r="BJ496" s="1"/>
    </row>
    <row r="497" spans="1:62" x14ac:dyDescent="0.3">
      <c r="A497" s="33" t="s">
        <v>1167</v>
      </c>
      <c r="B497" s="31">
        <v>26851</v>
      </c>
      <c r="C497" s="1" t="s">
        <v>40</v>
      </c>
      <c r="D497" s="1" t="s">
        <v>159</v>
      </c>
      <c r="E497" s="1" t="s">
        <v>1166</v>
      </c>
      <c r="F497" s="1" t="s">
        <v>1164</v>
      </c>
      <c r="G497" s="1" t="s">
        <v>1162</v>
      </c>
      <c r="H497" s="1">
        <v>5</v>
      </c>
      <c r="I497" s="1" t="s">
        <v>1162</v>
      </c>
      <c r="J497" s="4">
        <v>2561</v>
      </c>
      <c r="K497" s="4">
        <v>693</v>
      </c>
      <c r="L497" s="4">
        <v>327</v>
      </c>
      <c r="AA497" s="12" t="str">
        <f>_xlfn.XLOOKUP(HsgLista[[#This Row],[Lakó-népesség]],hsgméret[limit],hsgméret[név],,-1)</f>
        <v>apró</v>
      </c>
      <c r="AB497" s="12" t="str">
        <f>IFERROR(_xlfn.XLOOKUP(HsgLista[[#This Row],[Vármegye]],Régiók[Vármegye],Régiók[Régió]),"")</f>
        <v>Észak-Alföld</v>
      </c>
      <c r="AC497" s="12" t="str">
        <f>IFERROR(_xlfn.XLOOKUP(HsgLista[[#This Row],[Vármegye]],Régiók[Vármegye],Régiók[NUTS2]),"")</f>
        <v>HU32</v>
      </c>
      <c r="AD497" s="12" t="str" cm="1">
        <f t="array" ref="AD497">_xlfn.XLOOKUP(HsgLista[[#This Row],[Helység jogállása]],_xlfn.ANCHORARRAY($AG$12),$AH$12:$AH$18)</f>
        <v>1 község</v>
      </c>
      <c r="AE497" s="4">
        <f>HsgLista[[#This Row],[Lakó-népesség]]*HsgLista[[#This Row],[Lakó-népesség]]</f>
        <v>480249</v>
      </c>
      <c r="AF497" s="1"/>
      <c r="AG497" s="4"/>
      <c r="AJ497" s="8"/>
      <c r="AK497" s="4"/>
      <c r="AS497" s="8"/>
      <c r="AT497" s="4"/>
      <c r="BJ497" s="1"/>
    </row>
    <row r="498" spans="1:62" x14ac:dyDescent="0.3">
      <c r="A498" s="33" t="s">
        <v>1168</v>
      </c>
      <c r="B498" s="31">
        <v>12344</v>
      </c>
      <c r="C498" s="1" t="s">
        <v>40</v>
      </c>
      <c r="D498" s="1" t="s">
        <v>140</v>
      </c>
      <c r="E498" s="1" t="s">
        <v>169</v>
      </c>
      <c r="F498" s="1" t="s">
        <v>170</v>
      </c>
      <c r="G498" s="1" t="s">
        <v>171</v>
      </c>
      <c r="H498" s="1">
        <v>1</v>
      </c>
      <c r="I498" s="1" t="s">
        <v>32</v>
      </c>
      <c r="J498" s="4">
        <v>4889</v>
      </c>
      <c r="K498" s="4">
        <v>1987</v>
      </c>
      <c r="L498" s="4">
        <v>1081</v>
      </c>
      <c r="T498" s="1">
        <v>1</v>
      </c>
      <c r="AA498" s="12" t="str">
        <f>_xlfn.XLOOKUP(HsgLista[[#This Row],[Lakó-népesség]],hsgméret[limit],hsgméret[név],,-1)</f>
        <v>apró</v>
      </c>
      <c r="AB498" s="12" t="str">
        <f>IFERROR(_xlfn.XLOOKUP(HsgLista[[#This Row],[Vármegye]],Régiók[Vármegye],Régiók[Régió]),"")</f>
        <v>Dél-Alföld</v>
      </c>
      <c r="AC498" s="12" t="str">
        <f>IFERROR(_xlfn.XLOOKUP(HsgLista[[#This Row],[Vármegye]],Régiók[Vármegye],Régiók[NUTS2]),"")</f>
        <v>HU33</v>
      </c>
      <c r="AD498" s="12" t="str" cm="1">
        <f t="array" ref="AD498">_xlfn.XLOOKUP(HsgLista[[#This Row],[Helység jogállása]],_xlfn.ANCHORARRAY($AG$12),$AH$12:$AH$18)</f>
        <v>1 község</v>
      </c>
      <c r="AE498" s="4">
        <f>HsgLista[[#This Row],[Lakó-népesség]]*HsgLista[[#This Row],[Lakó-népesség]]</f>
        <v>3948169</v>
      </c>
      <c r="AF498" s="1"/>
      <c r="AG498" s="4"/>
      <c r="AJ498" s="8"/>
      <c r="AK498" s="4"/>
      <c r="AS498" s="8"/>
      <c r="AT498" s="4"/>
      <c r="BJ498" s="1"/>
    </row>
    <row r="499" spans="1:62" x14ac:dyDescent="0.3">
      <c r="A499" s="33" t="s">
        <v>1169</v>
      </c>
      <c r="B499" s="32">
        <v>9070</v>
      </c>
      <c r="C499" s="1" t="s">
        <v>40</v>
      </c>
      <c r="D499" s="1" t="s">
        <v>95</v>
      </c>
      <c r="E499" s="1" t="s">
        <v>709</v>
      </c>
      <c r="F499" s="1" t="s">
        <v>710</v>
      </c>
      <c r="G499" s="1" t="s">
        <v>711</v>
      </c>
      <c r="H499" s="1">
        <v>5</v>
      </c>
      <c r="I499" s="1" t="s">
        <v>1170</v>
      </c>
      <c r="J499" s="4">
        <v>1912</v>
      </c>
      <c r="K499" s="4">
        <v>645</v>
      </c>
      <c r="L499" s="4">
        <v>295</v>
      </c>
      <c r="AA499" s="12" t="str">
        <f>_xlfn.XLOOKUP(HsgLista[[#This Row],[Lakó-népesség]],hsgméret[limit],hsgméret[név],,-1)</f>
        <v>apró</v>
      </c>
      <c r="AB499" s="12" t="str">
        <f>IFERROR(_xlfn.XLOOKUP(HsgLista[[#This Row],[Vármegye]],Régiók[Vármegye],Régiók[Régió]),"")</f>
        <v>Nyugat-Dunántúl</v>
      </c>
      <c r="AC499" s="12" t="str">
        <f>IFERROR(_xlfn.XLOOKUP(HsgLista[[#This Row],[Vármegye]],Régiók[Vármegye],Régiók[NUTS2]),"")</f>
        <v>HU22</v>
      </c>
      <c r="AD499" s="12" t="str" cm="1">
        <f t="array" ref="AD499">_xlfn.XLOOKUP(HsgLista[[#This Row],[Helység jogállása]],_xlfn.ANCHORARRAY($AG$12),$AH$12:$AH$18)</f>
        <v>1 község</v>
      </c>
      <c r="AE499" s="4">
        <f>HsgLista[[#This Row],[Lakó-népesség]]*HsgLista[[#This Row],[Lakó-népesség]]</f>
        <v>416025</v>
      </c>
      <c r="AF499" s="1"/>
      <c r="AG499" s="4"/>
      <c r="AJ499" s="8"/>
      <c r="AK499" s="4"/>
      <c r="AS499" s="8"/>
      <c r="AT499" s="4"/>
      <c r="BJ499" s="1"/>
    </row>
    <row r="500" spans="1:62" x14ac:dyDescent="0.3">
      <c r="A500" s="33" t="s">
        <v>1171</v>
      </c>
      <c r="B500" s="32">
        <v>8493</v>
      </c>
      <c r="C500" s="1" t="s">
        <v>40</v>
      </c>
      <c r="D500" s="1" t="s">
        <v>52</v>
      </c>
      <c r="E500" s="1" t="s">
        <v>244</v>
      </c>
      <c r="F500" s="1" t="s">
        <v>245</v>
      </c>
      <c r="G500" s="1" t="s">
        <v>246</v>
      </c>
      <c r="H500" s="1">
        <v>5</v>
      </c>
      <c r="I500" s="1" t="s">
        <v>1074</v>
      </c>
      <c r="J500" s="4">
        <v>997</v>
      </c>
      <c r="K500" s="4">
        <v>554</v>
      </c>
      <c r="L500" s="4">
        <v>72</v>
      </c>
      <c r="AA500" s="12" t="str">
        <f>_xlfn.XLOOKUP(HsgLista[[#This Row],[Lakó-népesség]],hsgméret[limit],hsgméret[név],,-1)</f>
        <v>apró</v>
      </c>
      <c r="AB500" s="12" t="str">
        <f>IFERROR(_xlfn.XLOOKUP(HsgLista[[#This Row],[Vármegye]],Régiók[Vármegye],Régiók[Régió]),"")</f>
        <v>Észak-Magyarország</v>
      </c>
      <c r="AC500" s="12" t="str">
        <f>IFERROR(_xlfn.XLOOKUP(HsgLista[[#This Row],[Vármegye]],Régiók[Vármegye],Régiók[NUTS2]),"")</f>
        <v>HU31</v>
      </c>
      <c r="AD500" s="12" t="str" cm="1">
        <f t="array" ref="AD500">_xlfn.XLOOKUP(HsgLista[[#This Row],[Helység jogállása]],_xlfn.ANCHORARRAY($AG$12),$AH$12:$AH$18)</f>
        <v>1 község</v>
      </c>
      <c r="AE500" s="4">
        <f>HsgLista[[#This Row],[Lakó-népesség]]*HsgLista[[#This Row],[Lakó-népesség]]</f>
        <v>306916</v>
      </c>
      <c r="AF500" s="1"/>
      <c r="AG500" s="4"/>
      <c r="AJ500" s="8"/>
      <c r="AK500" s="4"/>
      <c r="AS500" s="8"/>
      <c r="AT500" s="4"/>
      <c r="BJ500" s="1"/>
    </row>
    <row r="501" spans="1:62" x14ac:dyDescent="0.3">
      <c r="A501" s="33" t="s">
        <v>1172</v>
      </c>
      <c r="B501" s="31">
        <v>18272</v>
      </c>
      <c r="C501" s="1" t="s">
        <v>40</v>
      </c>
      <c r="D501" s="1" t="s">
        <v>86</v>
      </c>
      <c r="E501" s="1" t="s">
        <v>106</v>
      </c>
      <c r="F501" s="1" t="s">
        <v>107</v>
      </c>
      <c r="G501" s="1" t="s">
        <v>108</v>
      </c>
      <c r="H501" s="1">
        <v>5</v>
      </c>
      <c r="I501" s="1" t="s">
        <v>167</v>
      </c>
      <c r="J501" s="4">
        <v>2004</v>
      </c>
      <c r="K501" s="4">
        <v>342</v>
      </c>
      <c r="L501" s="4">
        <v>155</v>
      </c>
      <c r="AA501" s="12" t="str">
        <f>_xlfn.XLOOKUP(HsgLista[[#This Row],[Lakó-népesség]],hsgméret[limit],hsgméret[név],,-1)</f>
        <v>mikro</v>
      </c>
      <c r="AB501" s="12" t="str">
        <f>IFERROR(_xlfn.XLOOKUP(HsgLista[[#This Row],[Vármegye]],Régiók[Vármegye],Régiók[Régió]),"")</f>
        <v>Közép-Dunántúl</v>
      </c>
      <c r="AC501" s="12" t="str">
        <f>IFERROR(_xlfn.XLOOKUP(HsgLista[[#This Row],[Vármegye]],Régiók[Vármegye],Régiók[NUTS2]),"")</f>
        <v>HU21</v>
      </c>
      <c r="AD501" s="12" t="str" cm="1">
        <f t="array" ref="AD501">_xlfn.XLOOKUP(HsgLista[[#This Row],[Helység jogállása]],_xlfn.ANCHORARRAY($AG$12),$AH$12:$AH$18)</f>
        <v>1 község</v>
      </c>
      <c r="AE501" s="4">
        <f>HsgLista[[#This Row],[Lakó-népesség]]*HsgLista[[#This Row],[Lakó-népesség]]</f>
        <v>116964</v>
      </c>
      <c r="AF501" s="1"/>
      <c r="AG501" s="4"/>
      <c r="AJ501" s="8"/>
      <c r="AK501" s="4"/>
      <c r="AS501" s="8"/>
      <c r="AT501" s="4"/>
      <c r="BJ501" s="1"/>
    </row>
    <row r="502" spans="1:62" x14ac:dyDescent="0.3">
      <c r="A502" s="33" t="s">
        <v>1173</v>
      </c>
      <c r="B502" s="31">
        <v>13170</v>
      </c>
      <c r="C502" s="1" t="s">
        <v>40</v>
      </c>
      <c r="D502" s="1" t="s">
        <v>34</v>
      </c>
      <c r="E502" s="1" t="s">
        <v>1088</v>
      </c>
      <c r="F502" s="1" t="s">
        <v>1089</v>
      </c>
      <c r="G502" s="1" t="s">
        <v>1090</v>
      </c>
      <c r="H502" s="1">
        <v>5</v>
      </c>
      <c r="I502" s="1" t="s">
        <v>1090</v>
      </c>
      <c r="J502" s="4">
        <v>2967</v>
      </c>
      <c r="K502" s="4">
        <v>1581</v>
      </c>
      <c r="L502" s="4">
        <v>789</v>
      </c>
      <c r="T502" s="1">
        <v>1</v>
      </c>
      <c r="AA502" s="12" t="str">
        <f>_xlfn.XLOOKUP(HsgLista[[#This Row],[Lakó-népesség]],hsgméret[limit],hsgméret[név],,-1)</f>
        <v>apró</v>
      </c>
      <c r="AB502" s="12" t="str">
        <f>IFERROR(_xlfn.XLOOKUP(HsgLista[[#This Row],[Vármegye]],Régiók[Vármegye],Régiók[Régió]),"")</f>
        <v>Észak-Alföld</v>
      </c>
      <c r="AC502" s="12" t="str">
        <f>IFERROR(_xlfn.XLOOKUP(HsgLista[[#This Row],[Vármegye]],Régiók[Vármegye],Régiók[NUTS2]),"")</f>
        <v>HU32</v>
      </c>
      <c r="AD502" s="12" t="str" cm="1">
        <f t="array" ref="AD502">_xlfn.XLOOKUP(HsgLista[[#This Row],[Helység jogállása]],_xlfn.ANCHORARRAY($AG$12),$AH$12:$AH$18)</f>
        <v>1 község</v>
      </c>
      <c r="AE502" s="4">
        <f>HsgLista[[#This Row],[Lakó-népesség]]*HsgLista[[#This Row],[Lakó-népesség]]</f>
        <v>2499561</v>
      </c>
      <c r="AF502" s="1"/>
      <c r="AG502" s="4"/>
      <c r="AJ502" s="8"/>
      <c r="AK502" s="4"/>
      <c r="AS502" s="8"/>
      <c r="AT502" s="4"/>
      <c r="BJ502" s="1"/>
    </row>
    <row r="503" spans="1:62" x14ac:dyDescent="0.3">
      <c r="A503" s="33" t="s">
        <v>1174</v>
      </c>
      <c r="B503" s="31">
        <v>12140</v>
      </c>
      <c r="C503" s="1" t="s">
        <v>27</v>
      </c>
      <c r="D503" s="1" t="s">
        <v>95</v>
      </c>
      <c r="E503" s="1" t="s">
        <v>958</v>
      </c>
      <c r="F503" s="1" t="s">
        <v>959</v>
      </c>
      <c r="G503" s="1" t="s">
        <v>960</v>
      </c>
      <c r="H503" s="1">
        <v>2</v>
      </c>
      <c r="I503" s="1" t="s">
        <v>38</v>
      </c>
      <c r="J503" s="4">
        <v>4954</v>
      </c>
      <c r="K503" s="4">
        <v>3183</v>
      </c>
      <c r="L503" s="4">
        <v>1255</v>
      </c>
      <c r="P503" s="1">
        <v>1</v>
      </c>
      <c r="T503" s="1">
        <v>1</v>
      </c>
      <c r="AA503" s="12" t="str">
        <f>_xlfn.XLOOKUP(HsgLista[[#This Row],[Lakó-népesség]],hsgméret[limit],hsgméret[név],,-1)</f>
        <v>kicsi</v>
      </c>
      <c r="AB503" s="12" t="str">
        <f>IFERROR(_xlfn.XLOOKUP(HsgLista[[#This Row],[Vármegye]],Régiók[Vármegye],Régiók[Régió]),"")</f>
        <v>Nyugat-Dunántúl</v>
      </c>
      <c r="AC503" s="12" t="str">
        <f>IFERROR(_xlfn.XLOOKUP(HsgLista[[#This Row],[Vármegye]],Régiók[Vármegye],Régiók[NUTS2]),"")</f>
        <v>HU22</v>
      </c>
      <c r="AD503" s="12" t="str" cm="1">
        <f t="array" ref="AD503">_xlfn.XLOOKUP(HsgLista[[#This Row],[Helység jogállása]],_xlfn.ANCHORARRAY($AG$12),$AH$12:$AH$18)</f>
        <v>2 város</v>
      </c>
      <c r="AE503" s="4">
        <f>HsgLista[[#This Row],[Lakó-népesség]]*HsgLista[[#This Row],[Lakó-népesség]]</f>
        <v>10131489</v>
      </c>
      <c r="AF503" s="1"/>
      <c r="AG503" s="4"/>
      <c r="AJ503" s="8"/>
      <c r="AK503" s="4"/>
      <c r="AS503" s="8"/>
      <c r="AT503" s="4"/>
      <c r="BJ503" s="1"/>
    </row>
    <row r="504" spans="1:62" x14ac:dyDescent="0.3">
      <c r="A504" s="33" t="s">
        <v>1175</v>
      </c>
      <c r="B504" s="31">
        <v>30191</v>
      </c>
      <c r="C504" s="1" t="s">
        <v>40</v>
      </c>
      <c r="D504" s="1" t="s">
        <v>66</v>
      </c>
      <c r="E504" s="1" t="s">
        <v>145</v>
      </c>
      <c r="F504" s="1" t="s">
        <v>146</v>
      </c>
      <c r="G504" s="1" t="s">
        <v>147</v>
      </c>
      <c r="H504" s="1">
        <v>5</v>
      </c>
      <c r="I504" s="1" t="s">
        <v>1104</v>
      </c>
      <c r="J504" s="4">
        <v>293</v>
      </c>
      <c r="K504" s="4">
        <v>27</v>
      </c>
      <c r="L504" s="4">
        <v>27</v>
      </c>
      <c r="AA504" s="12" t="str">
        <f>_xlfn.XLOOKUP(HsgLista[[#This Row],[Lakó-népesség]],hsgméret[limit],hsgméret[név],,-1)</f>
        <v>mikro</v>
      </c>
      <c r="AB504" s="12" t="str">
        <f>IFERROR(_xlfn.XLOOKUP(HsgLista[[#This Row],[Vármegye]],Régiók[Vármegye],Régiók[Régió]),"")</f>
        <v>Nyugat-Dunántúl</v>
      </c>
      <c r="AC504" s="12" t="str">
        <f>IFERROR(_xlfn.XLOOKUP(HsgLista[[#This Row],[Vármegye]],Régiók[Vármegye],Régiók[NUTS2]),"")</f>
        <v>HU22</v>
      </c>
      <c r="AD504" s="12" t="str" cm="1">
        <f t="array" ref="AD504">_xlfn.XLOOKUP(HsgLista[[#This Row],[Helység jogállása]],_xlfn.ANCHORARRAY($AG$12),$AH$12:$AH$18)</f>
        <v>1 község</v>
      </c>
      <c r="AE504" s="4">
        <f>HsgLista[[#This Row],[Lakó-népesség]]*HsgLista[[#This Row],[Lakó-népesség]]</f>
        <v>729</v>
      </c>
      <c r="AF504" s="1"/>
      <c r="AG504" s="4"/>
      <c r="AJ504" s="8"/>
      <c r="AK504" s="4"/>
      <c r="AS504" s="8"/>
      <c r="AT504" s="4"/>
      <c r="BJ504" s="1"/>
    </row>
    <row r="505" spans="1:62" x14ac:dyDescent="0.3">
      <c r="A505" s="33" t="s">
        <v>1176</v>
      </c>
      <c r="B505" s="31">
        <v>26082</v>
      </c>
      <c r="C505" s="1" t="s">
        <v>40</v>
      </c>
      <c r="D505" s="1" t="s">
        <v>41</v>
      </c>
      <c r="E505" s="1" t="s">
        <v>821</v>
      </c>
      <c r="F505" s="1" t="s">
        <v>822</v>
      </c>
      <c r="G505" s="1" t="s">
        <v>823</v>
      </c>
      <c r="H505" s="1">
        <v>5</v>
      </c>
      <c r="I505" s="1" t="s">
        <v>820</v>
      </c>
      <c r="J505" s="4">
        <v>646</v>
      </c>
      <c r="K505" s="4">
        <v>382</v>
      </c>
      <c r="L505" s="4">
        <v>159</v>
      </c>
      <c r="T505" s="1">
        <v>1</v>
      </c>
      <c r="AA505" s="12" t="str">
        <f>_xlfn.XLOOKUP(HsgLista[[#This Row],[Lakó-népesség]],hsgméret[limit],hsgméret[név],,-1)</f>
        <v>mikro</v>
      </c>
      <c r="AB505" s="12" t="str">
        <f>IFERROR(_xlfn.XLOOKUP(HsgLista[[#This Row],[Vármegye]],Régiók[Vármegye],Régiók[Régió]),"")</f>
        <v>Dél-Dunántúl</v>
      </c>
      <c r="AC505" s="12" t="str">
        <f>IFERROR(_xlfn.XLOOKUP(HsgLista[[#This Row],[Vármegye]],Régiók[Vármegye],Régiók[NUTS2]),"")</f>
        <v>HU23</v>
      </c>
      <c r="AD505" s="12" t="str" cm="1">
        <f t="array" ref="AD505">_xlfn.XLOOKUP(HsgLista[[#This Row],[Helység jogállása]],_xlfn.ANCHORARRAY($AG$12),$AH$12:$AH$18)</f>
        <v>1 község</v>
      </c>
      <c r="AE505" s="4">
        <f>HsgLista[[#This Row],[Lakó-népesség]]*HsgLista[[#This Row],[Lakó-népesség]]</f>
        <v>145924</v>
      </c>
      <c r="AF505" s="1"/>
      <c r="AG505" s="4"/>
      <c r="AJ505" s="8"/>
      <c r="AK505" s="4"/>
      <c r="AS505" s="8"/>
      <c r="AT505" s="4"/>
      <c r="BJ505" s="1"/>
    </row>
    <row r="506" spans="1:62" x14ac:dyDescent="0.3">
      <c r="A506" s="33" t="s">
        <v>1177</v>
      </c>
      <c r="B506" s="31">
        <v>25681</v>
      </c>
      <c r="C506" s="1" t="s">
        <v>40</v>
      </c>
      <c r="D506" s="1" t="s">
        <v>112</v>
      </c>
      <c r="E506" s="1" t="s">
        <v>234</v>
      </c>
      <c r="F506" s="1" t="s">
        <v>235</v>
      </c>
      <c r="G506" s="1" t="s">
        <v>236</v>
      </c>
      <c r="H506" s="1">
        <v>5</v>
      </c>
      <c r="I506" s="1" t="s">
        <v>666</v>
      </c>
      <c r="J506" s="4">
        <v>1775</v>
      </c>
      <c r="K506" s="4">
        <v>223</v>
      </c>
      <c r="L506" s="4">
        <v>87</v>
      </c>
      <c r="AA506" s="12" t="str">
        <f>_xlfn.XLOOKUP(HsgLista[[#This Row],[Lakó-népesség]],hsgméret[limit],hsgméret[név],,-1)</f>
        <v>mikro</v>
      </c>
      <c r="AB506" s="12" t="str">
        <f>IFERROR(_xlfn.XLOOKUP(HsgLista[[#This Row],[Vármegye]],Régiók[Vármegye],Régiók[Régió]),"")</f>
        <v>Dél-Dunántúl</v>
      </c>
      <c r="AC506" s="12" t="str">
        <f>IFERROR(_xlfn.XLOOKUP(HsgLista[[#This Row],[Vármegye]],Régiók[Vármegye],Régiók[NUTS2]),"")</f>
        <v>HU23</v>
      </c>
      <c r="AD506" s="12" t="str" cm="1">
        <f t="array" ref="AD506">_xlfn.XLOOKUP(HsgLista[[#This Row],[Helység jogállása]],_xlfn.ANCHORARRAY($AG$12),$AH$12:$AH$18)</f>
        <v>1 község</v>
      </c>
      <c r="AE506" s="4">
        <f>HsgLista[[#This Row],[Lakó-népesség]]*HsgLista[[#This Row],[Lakó-népesség]]</f>
        <v>49729</v>
      </c>
      <c r="AF506" s="1"/>
      <c r="AG506" s="4"/>
      <c r="AJ506" s="8"/>
      <c r="AK506" s="4"/>
      <c r="AS506" s="8"/>
      <c r="AT506" s="4"/>
      <c r="BJ506" s="1"/>
    </row>
    <row r="507" spans="1:62" x14ac:dyDescent="0.3">
      <c r="A507" s="33" t="s">
        <v>1068</v>
      </c>
      <c r="B507" s="32">
        <v>6974</v>
      </c>
      <c r="C507" s="1" t="s">
        <v>40</v>
      </c>
      <c r="D507" s="1" t="s">
        <v>52</v>
      </c>
      <c r="E507" s="1" t="s">
        <v>895</v>
      </c>
      <c r="F507" s="1" t="s">
        <v>896</v>
      </c>
      <c r="G507" s="1" t="s">
        <v>897</v>
      </c>
      <c r="H507" s="1">
        <v>2</v>
      </c>
      <c r="I507" s="1" t="s">
        <v>38</v>
      </c>
      <c r="J507" s="4">
        <v>4465</v>
      </c>
      <c r="K507" s="4">
        <v>936</v>
      </c>
      <c r="L507" s="4">
        <v>618</v>
      </c>
      <c r="AA507" s="12" t="str">
        <f>_xlfn.XLOOKUP(HsgLista[[#This Row],[Lakó-népesség]],hsgméret[limit],hsgméret[név],,-1)</f>
        <v>apró</v>
      </c>
      <c r="AB507" s="12" t="str">
        <f>IFERROR(_xlfn.XLOOKUP(HsgLista[[#This Row],[Vármegye]],Régiók[Vármegye],Régiók[Régió]),"")</f>
        <v>Észak-Magyarország</v>
      </c>
      <c r="AC507" s="12" t="str">
        <f>IFERROR(_xlfn.XLOOKUP(HsgLista[[#This Row],[Vármegye]],Régiók[Vármegye],Régiók[NUTS2]),"")</f>
        <v>HU31</v>
      </c>
      <c r="AD507" s="12" t="str" cm="1">
        <f t="array" ref="AD507">_xlfn.XLOOKUP(HsgLista[[#This Row],[Helység jogállása]],_xlfn.ANCHORARRAY($AG$12),$AH$12:$AH$18)</f>
        <v>1 község</v>
      </c>
      <c r="AE507" s="4">
        <f>HsgLista[[#This Row],[Lakó-népesség]]*HsgLista[[#This Row],[Lakó-népesség]]</f>
        <v>876096</v>
      </c>
      <c r="AF507" s="1"/>
      <c r="AG507" s="4"/>
      <c r="AJ507" s="8"/>
      <c r="AK507" s="4"/>
      <c r="AS507" s="8"/>
      <c r="AT507" s="4"/>
      <c r="BJ507" s="1"/>
    </row>
    <row r="508" spans="1:62" x14ac:dyDescent="0.3">
      <c r="A508" s="33" t="s">
        <v>1178</v>
      </c>
      <c r="B508" s="31">
        <v>25575</v>
      </c>
      <c r="C508" s="1" t="s">
        <v>40</v>
      </c>
      <c r="D508" s="1" t="s">
        <v>52</v>
      </c>
      <c r="E508" s="1" t="s">
        <v>895</v>
      </c>
      <c r="F508" s="1" t="s">
        <v>896</v>
      </c>
      <c r="G508" s="1" t="s">
        <v>897</v>
      </c>
      <c r="H508" s="1">
        <v>5</v>
      </c>
      <c r="I508" s="1" t="s">
        <v>1068</v>
      </c>
      <c r="J508" s="4">
        <v>1462</v>
      </c>
      <c r="K508" s="4">
        <v>336</v>
      </c>
      <c r="L508" s="4">
        <v>218</v>
      </c>
      <c r="AA508" s="12" t="str">
        <f>_xlfn.XLOOKUP(HsgLista[[#This Row],[Lakó-népesség]],hsgméret[limit],hsgméret[név],,-1)</f>
        <v>mikro</v>
      </c>
      <c r="AB508" s="12" t="str">
        <f>IFERROR(_xlfn.XLOOKUP(HsgLista[[#This Row],[Vármegye]],Régiók[Vármegye],Régiók[Régió]),"")</f>
        <v>Észak-Magyarország</v>
      </c>
      <c r="AC508" s="12" t="str">
        <f>IFERROR(_xlfn.XLOOKUP(HsgLista[[#This Row],[Vármegye]],Régiók[Vármegye],Régiók[NUTS2]),"")</f>
        <v>HU31</v>
      </c>
      <c r="AD508" s="12" t="str" cm="1">
        <f t="array" ref="AD508">_xlfn.XLOOKUP(HsgLista[[#This Row],[Helység jogállása]],_xlfn.ANCHORARRAY($AG$12),$AH$12:$AH$18)</f>
        <v>1 község</v>
      </c>
      <c r="AE508" s="4">
        <f>HsgLista[[#This Row],[Lakó-népesség]]*HsgLista[[#This Row],[Lakó-népesség]]</f>
        <v>112896</v>
      </c>
      <c r="AF508" s="1"/>
      <c r="AG508" s="4"/>
      <c r="AJ508" s="8"/>
      <c r="AK508" s="4"/>
      <c r="AS508" s="8"/>
      <c r="AT508" s="4"/>
      <c r="BJ508" s="1"/>
    </row>
    <row r="509" spans="1:62" x14ac:dyDescent="0.3">
      <c r="A509" s="33" t="s">
        <v>1179</v>
      </c>
      <c r="B509" s="31">
        <v>21935</v>
      </c>
      <c r="C509" s="1" t="s">
        <v>40</v>
      </c>
      <c r="D509" s="1" t="s">
        <v>272</v>
      </c>
      <c r="E509" s="1" t="s">
        <v>698</v>
      </c>
      <c r="F509" s="1" t="s">
        <v>536</v>
      </c>
      <c r="G509" s="1" t="s">
        <v>534</v>
      </c>
      <c r="H509" s="1">
        <v>5</v>
      </c>
      <c r="I509" s="1" t="s">
        <v>1180</v>
      </c>
      <c r="J509" s="4">
        <v>1047</v>
      </c>
      <c r="K509" s="4">
        <v>352</v>
      </c>
      <c r="L509" s="4">
        <v>172</v>
      </c>
      <c r="AA509" s="12" t="str">
        <f>_xlfn.XLOOKUP(HsgLista[[#This Row],[Lakó-népesség]],hsgméret[limit],hsgméret[név],,-1)</f>
        <v>mikro</v>
      </c>
      <c r="AB509" s="12" t="str">
        <f>IFERROR(_xlfn.XLOOKUP(HsgLista[[#This Row],[Vármegye]],Régiók[Vármegye],Régiók[Régió]),"")</f>
        <v>Észak-Magyarország</v>
      </c>
      <c r="AC509" s="12" t="str">
        <f>IFERROR(_xlfn.XLOOKUP(HsgLista[[#This Row],[Vármegye]],Régiók[Vármegye],Régiók[NUTS2]),"")</f>
        <v>HU31</v>
      </c>
      <c r="AD509" s="12" t="str" cm="1">
        <f t="array" ref="AD509">_xlfn.XLOOKUP(HsgLista[[#This Row],[Helység jogállása]],_xlfn.ANCHORARRAY($AG$12),$AH$12:$AH$18)</f>
        <v>1 község</v>
      </c>
      <c r="AE509" s="4">
        <f>HsgLista[[#This Row],[Lakó-népesség]]*HsgLista[[#This Row],[Lakó-népesség]]</f>
        <v>123904</v>
      </c>
      <c r="AF509" s="1"/>
      <c r="AG509" s="4"/>
      <c r="AJ509" s="8"/>
      <c r="AK509" s="4"/>
      <c r="AS509" s="8"/>
      <c r="AT509" s="4"/>
      <c r="BJ509" s="1"/>
    </row>
    <row r="510" spans="1:62" x14ac:dyDescent="0.3">
      <c r="A510" s="33" t="s">
        <v>1181</v>
      </c>
      <c r="B510" s="31">
        <v>22594</v>
      </c>
      <c r="C510" s="1" t="s">
        <v>40</v>
      </c>
      <c r="D510" s="1" t="s">
        <v>272</v>
      </c>
      <c r="E510" s="1" t="s">
        <v>698</v>
      </c>
      <c r="F510" s="1" t="s">
        <v>536</v>
      </c>
      <c r="G510" s="1" t="s">
        <v>534</v>
      </c>
      <c r="H510" s="1">
        <v>2</v>
      </c>
      <c r="I510" s="1" t="s">
        <v>38</v>
      </c>
      <c r="J510" s="4">
        <v>1880</v>
      </c>
      <c r="K510" s="4">
        <v>693</v>
      </c>
      <c r="L510" s="4">
        <v>365</v>
      </c>
      <c r="AA510" s="12" t="str">
        <f>_xlfn.XLOOKUP(HsgLista[[#This Row],[Lakó-népesség]],hsgméret[limit],hsgméret[név],,-1)</f>
        <v>apró</v>
      </c>
      <c r="AB510" s="12" t="str">
        <f>IFERROR(_xlfn.XLOOKUP(HsgLista[[#This Row],[Vármegye]],Régiók[Vármegye],Régiók[Régió]),"")</f>
        <v>Észak-Magyarország</v>
      </c>
      <c r="AC510" s="12" t="str">
        <f>IFERROR(_xlfn.XLOOKUP(HsgLista[[#This Row],[Vármegye]],Régiók[Vármegye],Régiók[NUTS2]),"")</f>
        <v>HU31</v>
      </c>
      <c r="AD510" s="12" t="str" cm="1">
        <f t="array" ref="AD510">_xlfn.XLOOKUP(HsgLista[[#This Row],[Helység jogállása]],_xlfn.ANCHORARRAY($AG$12),$AH$12:$AH$18)</f>
        <v>1 község</v>
      </c>
      <c r="AE510" s="4">
        <f>HsgLista[[#This Row],[Lakó-népesség]]*HsgLista[[#This Row],[Lakó-népesség]]</f>
        <v>480249</v>
      </c>
      <c r="AF510" s="1"/>
      <c r="AG510" s="4"/>
      <c r="AJ510" s="8"/>
      <c r="AK510" s="4"/>
      <c r="AS510" s="8"/>
      <c r="AT510" s="4"/>
      <c r="BJ510" s="1"/>
    </row>
    <row r="511" spans="1:62" x14ac:dyDescent="0.3">
      <c r="A511" s="33" t="s">
        <v>1182</v>
      </c>
      <c r="B511" s="31">
        <v>32319</v>
      </c>
      <c r="C511" s="1" t="s">
        <v>40</v>
      </c>
      <c r="D511" s="1" t="s">
        <v>272</v>
      </c>
      <c r="E511" s="1" t="s">
        <v>301</v>
      </c>
      <c r="F511" s="1" t="s">
        <v>302</v>
      </c>
      <c r="G511" s="1" t="s">
        <v>303</v>
      </c>
      <c r="H511" s="1">
        <v>5</v>
      </c>
      <c r="I511" s="1" t="s">
        <v>913</v>
      </c>
      <c r="J511" s="4">
        <v>1066</v>
      </c>
      <c r="K511" s="4">
        <v>111</v>
      </c>
      <c r="L511" s="4">
        <v>114</v>
      </c>
      <c r="AA511" s="12" t="str">
        <f>_xlfn.XLOOKUP(HsgLista[[#This Row],[Lakó-népesség]],hsgméret[limit],hsgméret[név],,-1)</f>
        <v>mikro</v>
      </c>
      <c r="AB511" s="12" t="str">
        <f>IFERROR(_xlfn.XLOOKUP(HsgLista[[#This Row],[Vármegye]],Régiók[Vármegye],Régiók[Régió]),"")</f>
        <v>Észak-Magyarország</v>
      </c>
      <c r="AC511" s="12" t="str">
        <f>IFERROR(_xlfn.XLOOKUP(HsgLista[[#This Row],[Vármegye]],Régiók[Vármegye],Régiók[NUTS2]),"")</f>
        <v>HU31</v>
      </c>
      <c r="AD511" s="12" t="str" cm="1">
        <f t="array" ref="AD511">_xlfn.XLOOKUP(HsgLista[[#This Row],[Helység jogállása]],_xlfn.ANCHORARRAY($AG$12),$AH$12:$AH$18)</f>
        <v>1 község</v>
      </c>
      <c r="AE511" s="4">
        <f>HsgLista[[#This Row],[Lakó-népesség]]*HsgLista[[#This Row],[Lakó-népesség]]</f>
        <v>12321</v>
      </c>
      <c r="AF511" s="1"/>
      <c r="AG511" s="4"/>
      <c r="AJ511" s="8"/>
      <c r="AK511" s="4"/>
      <c r="AS511" s="8"/>
      <c r="AT511" s="4"/>
      <c r="BJ511" s="1"/>
    </row>
    <row r="512" spans="1:62" x14ac:dyDescent="0.3">
      <c r="A512" s="33" t="s">
        <v>1183</v>
      </c>
      <c r="B512" s="32">
        <v>5795</v>
      </c>
      <c r="C512" s="1" t="s">
        <v>40</v>
      </c>
      <c r="D512" s="1" t="s">
        <v>34</v>
      </c>
      <c r="E512" s="1" t="s">
        <v>1088</v>
      </c>
      <c r="F512" s="1" t="s">
        <v>1089</v>
      </c>
      <c r="G512" s="1" t="s">
        <v>1090</v>
      </c>
      <c r="H512" s="1">
        <v>1</v>
      </c>
      <c r="I512" s="1" t="s">
        <v>32</v>
      </c>
      <c r="J512" s="4">
        <v>3070</v>
      </c>
      <c r="K512" s="4">
        <v>2101</v>
      </c>
      <c r="L512" s="4">
        <v>1558</v>
      </c>
      <c r="AA512" s="12" t="str">
        <f>_xlfn.XLOOKUP(HsgLista[[#This Row],[Lakó-népesség]],hsgméret[limit],hsgméret[név],,-1)</f>
        <v>kicsi</v>
      </c>
      <c r="AB512" s="12" t="str">
        <f>IFERROR(_xlfn.XLOOKUP(HsgLista[[#This Row],[Vármegye]],Régiók[Vármegye],Régiók[Régió]),"")</f>
        <v>Észak-Alföld</v>
      </c>
      <c r="AC512" s="12" t="str">
        <f>IFERROR(_xlfn.XLOOKUP(HsgLista[[#This Row],[Vármegye]],Régiók[Vármegye],Régiók[NUTS2]),"")</f>
        <v>HU32</v>
      </c>
      <c r="AD512" s="12" t="str" cm="1">
        <f t="array" ref="AD512">_xlfn.XLOOKUP(HsgLista[[#This Row],[Helység jogállása]],_xlfn.ANCHORARRAY($AG$12),$AH$12:$AH$18)</f>
        <v>1 község</v>
      </c>
      <c r="AE512" s="4">
        <f>HsgLista[[#This Row],[Lakó-népesség]]*HsgLista[[#This Row],[Lakó-népesség]]</f>
        <v>4414201</v>
      </c>
      <c r="AF512" s="1"/>
      <c r="AG512" s="4"/>
      <c r="AJ512" s="8"/>
      <c r="AK512" s="4"/>
      <c r="AS512" s="8"/>
      <c r="AT512" s="4"/>
      <c r="BJ512" s="1"/>
    </row>
    <row r="513" spans="1:62" x14ac:dyDescent="0.3">
      <c r="A513" s="33" t="s">
        <v>1184</v>
      </c>
      <c r="B513" s="32">
        <v>3896</v>
      </c>
      <c r="C513" s="1" t="s">
        <v>40</v>
      </c>
      <c r="D513" s="1" t="s">
        <v>41</v>
      </c>
      <c r="E513" s="1" t="s">
        <v>42</v>
      </c>
      <c r="F513" s="1" t="s">
        <v>43</v>
      </c>
      <c r="G513" s="1" t="s">
        <v>44</v>
      </c>
      <c r="H513" s="1">
        <v>5</v>
      </c>
      <c r="I513" s="1" t="s">
        <v>45</v>
      </c>
      <c r="J513" s="4">
        <v>667</v>
      </c>
      <c r="K513" s="4">
        <v>620</v>
      </c>
      <c r="L513" s="4">
        <v>228</v>
      </c>
      <c r="AA513" s="12" t="str">
        <f>_xlfn.XLOOKUP(HsgLista[[#This Row],[Lakó-népesség]],hsgméret[limit],hsgméret[név],,-1)</f>
        <v>apró</v>
      </c>
      <c r="AB513" s="12" t="str">
        <f>IFERROR(_xlfn.XLOOKUP(HsgLista[[#This Row],[Vármegye]],Régiók[Vármegye],Régiók[Régió]),"")</f>
        <v>Dél-Dunántúl</v>
      </c>
      <c r="AC513" s="12" t="str">
        <f>IFERROR(_xlfn.XLOOKUP(HsgLista[[#This Row],[Vármegye]],Régiók[Vármegye],Régiók[NUTS2]),"")</f>
        <v>HU23</v>
      </c>
      <c r="AD513" s="12" t="str" cm="1">
        <f t="array" ref="AD513">_xlfn.XLOOKUP(HsgLista[[#This Row],[Helység jogállása]],_xlfn.ANCHORARRAY($AG$12),$AH$12:$AH$18)</f>
        <v>1 község</v>
      </c>
      <c r="AE513" s="4">
        <f>HsgLista[[#This Row],[Lakó-népesség]]*HsgLista[[#This Row],[Lakó-népesség]]</f>
        <v>384400</v>
      </c>
      <c r="AF513" s="1"/>
      <c r="AG513" s="4"/>
      <c r="AJ513" s="8"/>
      <c r="AK513" s="4"/>
      <c r="AS513" s="8"/>
      <c r="AT513" s="4"/>
      <c r="BJ513" s="1"/>
    </row>
    <row r="514" spans="1:62" x14ac:dyDescent="0.3">
      <c r="A514" s="33" t="s">
        <v>1185</v>
      </c>
      <c r="B514" s="31">
        <v>28459</v>
      </c>
      <c r="C514" s="1" t="s">
        <v>40</v>
      </c>
      <c r="D514" s="1" t="s">
        <v>52</v>
      </c>
      <c r="E514" s="1" t="s">
        <v>375</v>
      </c>
      <c r="F514" s="1" t="s">
        <v>376</v>
      </c>
      <c r="G514" s="1" t="s">
        <v>377</v>
      </c>
      <c r="H514" s="1">
        <v>5</v>
      </c>
      <c r="I514" s="1" t="s">
        <v>1059</v>
      </c>
      <c r="J514" s="4">
        <v>2062</v>
      </c>
      <c r="K514" s="4">
        <v>699</v>
      </c>
      <c r="L514" s="4">
        <v>383</v>
      </c>
      <c r="AA514" s="12" t="str">
        <f>_xlfn.XLOOKUP(HsgLista[[#This Row],[Lakó-népesség]],hsgméret[limit],hsgméret[név],,-1)</f>
        <v>apró</v>
      </c>
      <c r="AB514" s="12" t="str">
        <f>IFERROR(_xlfn.XLOOKUP(HsgLista[[#This Row],[Vármegye]],Régiók[Vármegye],Régiók[Régió]),"")</f>
        <v>Észak-Magyarország</v>
      </c>
      <c r="AC514" s="12" t="str">
        <f>IFERROR(_xlfn.XLOOKUP(HsgLista[[#This Row],[Vármegye]],Régiók[Vármegye],Régiók[NUTS2]),"")</f>
        <v>HU31</v>
      </c>
      <c r="AD514" s="12" t="str" cm="1">
        <f t="array" ref="AD514">_xlfn.XLOOKUP(HsgLista[[#This Row],[Helység jogállása]],_xlfn.ANCHORARRAY($AG$12),$AH$12:$AH$18)</f>
        <v>1 község</v>
      </c>
      <c r="AE514" s="4">
        <f>HsgLista[[#This Row],[Lakó-népesség]]*HsgLista[[#This Row],[Lakó-népesség]]</f>
        <v>488601</v>
      </c>
      <c r="AF514" s="1"/>
      <c r="AG514" s="4"/>
      <c r="AJ514" s="8"/>
      <c r="AK514" s="4"/>
      <c r="AS514" s="8"/>
      <c r="AT514" s="4"/>
      <c r="BJ514" s="1"/>
    </row>
    <row r="515" spans="1:62" x14ac:dyDescent="0.3">
      <c r="A515" s="33" t="s">
        <v>1186</v>
      </c>
      <c r="B515" s="32">
        <v>7135</v>
      </c>
      <c r="C515" s="1" t="s">
        <v>40</v>
      </c>
      <c r="D515" s="1" t="s">
        <v>202</v>
      </c>
      <c r="E515" s="1" t="s">
        <v>268</v>
      </c>
      <c r="F515" s="1" t="s">
        <v>269</v>
      </c>
      <c r="G515" s="1" t="s">
        <v>270</v>
      </c>
      <c r="H515" s="1">
        <v>1</v>
      </c>
      <c r="I515" s="1" t="s">
        <v>32</v>
      </c>
      <c r="J515" s="4">
        <v>1260</v>
      </c>
      <c r="K515" s="4">
        <v>3439</v>
      </c>
      <c r="L515" s="4">
        <v>1595</v>
      </c>
      <c r="AA515" s="12" t="str">
        <f>_xlfn.XLOOKUP(HsgLista[[#This Row],[Lakó-népesség]],hsgméret[limit],hsgméret[név],,-1)</f>
        <v>kicsi</v>
      </c>
      <c r="AB515" s="12" t="str">
        <f>IFERROR(_xlfn.XLOOKUP(HsgLista[[#This Row],[Vármegye]],Régiók[Vármegye],Régiók[Régió]),"")</f>
        <v>Nyugat-Dunántúl</v>
      </c>
      <c r="AC515" s="12" t="str">
        <f>IFERROR(_xlfn.XLOOKUP(HsgLista[[#This Row],[Vármegye]],Régiók[Vármegye],Régiók[NUTS2]),"")</f>
        <v>HU22</v>
      </c>
      <c r="AD515" s="12" t="str" cm="1">
        <f t="array" ref="AD515">_xlfn.XLOOKUP(HsgLista[[#This Row],[Helység jogállása]],_xlfn.ANCHORARRAY($AG$12),$AH$12:$AH$18)</f>
        <v>1 község</v>
      </c>
      <c r="AE515" s="4">
        <f>HsgLista[[#This Row],[Lakó-népesség]]*HsgLista[[#This Row],[Lakó-népesség]]</f>
        <v>11826721</v>
      </c>
      <c r="AF515" s="1"/>
      <c r="AG515" s="4"/>
      <c r="AJ515" s="8"/>
      <c r="AK515" s="4"/>
      <c r="AS515" s="8"/>
      <c r="AT515" s="4"/>
      <c r="BJ515" s="1"/>
    </row>
    <row r="516" spans="1:62" x14ac:dyDescent="0.3">
      <c r="A516" s="33" t="s">
        <v>1187</v>
      </c>
      <c r="B516" s="31">
        <v>10649</v>
      </c>
      <c r="C516" s="1" t="s">
        <v>40</v>
      </c>
      <c r="D516" s="1" t="s">
        <v>202</v>
      </c>
      <c r="E516" s="1" t="s">
        <v>203</v>
      </c>
      <c r="F516" s="1" t="s">
        <v>204</v>
      </c>
      <c r="G516" s="1" t="s">
        <v>205</v>
      </c>
      <c r="H516" s="1">
        <v>5</v>
      </c>
      <c r="I516" s="1" t="s">
        <v>477</v>
      </c>
      <c r="J516" s="4">
        <v>199</v>
      </c>
      <c r="K516" s="4">
        <v>27</v>
      </c>
      <c r="L516" s="4">
        <v>25</v>
      </c>
      <c r="AA516" s="12" t="str">
        <f>_xlfn.XLOOKUP(HsgLista[[#This Row],[Lakó-népesség]],hsgméret[limit],hsgméret[név],,-1)</f>
        <v>mikro</v>
      </c>
      <c r="AB516" s="12" t="str">
        <f>IFERROR(_xlfn.XLOOKUP(HsgLista[[#This Row],[Vármegye]],Régiók[Vármegye],Régiók[Régió]),"")</f>
        <v>Nyugat-Dunántúl</v>
      </c>
      <c r="AC516" s="12" t="str">
        <f>IFERROR(_xlfn.XLOOKUP(HsgLista[[#This Row],[Vármegye]],Régiók[Vármegye],Régiók[NUTS2]),"")</f>
        <v>HU22</v>
      </c>
      <c r="AD516" s="12" t="str" cm="1">
        <f t="array" ref="AD516">_xlfn.XLOOKUP(HsgLista[[#This Row],[Helység jogállása]],_xlfn.ANCHORARRAY($AG$12),$AH$12:$AH$18)</f>
        <v>1 község</v>
      </c>
      <c r="AE516" s="4">
        <f>HsgLista[[#This Row],[Lakó-népesség]]*HsgLista[[#This Row],[Lakó-népesség]]</f>
        <v>729</v>
      </c>
      <c r="AF516" s="1"/>
      <c r="AG516" s="4"/>
      <c r="AJ516" s="8"/>
      <c r="AK516" s="4"/>
      <c r="AS516" s="8"/>
      <c r="AT516" s="4"/>
      <c r="BJ516" s="1"/>
    </row>
    <row r="517" spans="1:62" x14ac:dyDescent="0.3">
      <c r="A517" s="33" t="s">
        <v>1188</v>
      </c>
      <c r="B517" s="31">
        <v>13851</v>
      </c>
      <c r="C517" s="1" t="s">
        <v>40</v>
      </c>
      <c r="D517" s="1" t="s">
        <v>41</v>
      </c>
      <c r="E517" s="1" t="s">
        <v>208</v>
      </c>
      <c r="F517" s="1" t="s">
        <v>209</v>
      </c>
      <c r="G517" s="1" t="s">
        <v>210</v>
      </c>
      <c r="H517" s="1">
        <v>5</v>
      </c>
      <c r="I517" s="1" t="s">
        <v>222</v>
      </c>
      <c r="J517" s="4">
        <v>1425</v>
      </c>
      <c r="K517" s="4">
        <v>395</v>
      </c>
      <c r="L517" s="4">
        <v>171</v>
      </c>
      <c r="AA517" s="12" t="str">
        <f>_xlfn.XLOOKUP(HsgLista[[#This Row],[Lakó-népesség]],hsgméret[limit],hsgméret[név],,-1)</f>
        <v>mikro</v>
      </c>
      <c r="AB517" s="12" t="str">
        <f>IFERROR(_xlfn.XLOOKUP(HsgLista[[#This Row],[Vármegye]],Régiók[Vármegye],Régiók[Régió]),"")</f>
        <v>Dél-Dunántúl</v>
      </c>
      <c r="AC517" s="12" t="str">
        <f>IFERROR(_xlfn.XLOOKUP(HsgLista[[#This Row],[Vármegye]],Régiók[Vármegye],Régiók[NUTS2]),"")</f>
        <v>HU23</v>
      </c>
      <c r="AD517" s="12" t="str" cm="1">
        <f t="array" ref="AD517">_xlfn.XLOOKUP(HsgLista[[#This Row],[Helység jogállása]],_xlfn.ANCHORARRAY($AG$12),$AH$12:$AH$18)</f>
        <v>1 község</v>
      </c>
      <c r="AE517" s="4">
        <f>HsgLista[[#This Row],[Lakó-népesség]]*HsgLista[[#This Row],[Lakó-népesség]]</f>
        <v>156025</v>
      </c>
      <c r="AF517" s="1"/>
      <c r="AG517" s="4"/>
      <c r="AJ517" s="8"/>
      <c r="AK517" s="4"/>
      <c r="AS517" s="8"/>
      <c r="AT517" s="4"/>
      <c r="BJ517" s="1"/>
    </row>
    <row r="518" spans="1:62" x14ac:dyDescent="0.3">
      <c r="A518" s="33" t="s">
        <v>1189</v>
      </c>
      <c r="B518" s="31">
        <v>24642</v>
      </c>
      <c r="C518" s="1" t="s">
        <v>40</v>
      </c>
      <c r="D518" s="1" t="s">
        <v>80</v>
      </c>
      <c r="E518" s="1" t="s">
        <v>491</v>
      </c>
      <c r="F518" s="1" t="s">
        <v>492</v>
      </c>
      <c r="G518" s="1" t="s">
        <v>493</v>
      </c>
      <c r="H518" s="1">
        <v>5</v>
      </c>
      <c r="I518" s="1" t="s">
        <v>509</v>
      </c>
      <c r="J518" s="4">
        <v>2421</v>
      </c>
      <c r="K518" s="4">
        <v>441</v>
      </c>
      <c r="L518" s="4">
        <v>228</v>
      </c>
      <c r="AA518" s="12" t="str">
        <f>_xlfn.XLOOKUP(HsgLista[[#This Row],[Lakó-népesség]],hsgméret[limit],hsgméret[név],,-1)</f>
        <v>mikro</v>
      </c>
      <c r="AB518" s="12" t="str">
        <f>IFERROR(_xlfn.XLOOKUP(HsgLista[[#This Row],[Vármegye]],Régiók[Vármegye],Régiók[Régió]),"")</f>
        <v>Közép-Dunántúl</v>
      </c>
      <c r="AC518" s="12" t="str">
        <f>IFERROR(_xlfn.XLOOKUP(HsgLista[[#This Row],[Vármegye]],Régiók[Vármegye],Régiók[NUTS2]),"")</f>
        <v>HU21</v>
      </c>
      <c r="AD518" s="12" t="str" cm="1">
        <f t="array" ref="AD518">_xlfn.XLOOKUP(HsgLista[[#This Row],[Helység jogállása]],_xlfn.ANCHORARRAY($AG$12),$AH$12:$AH$18)</f>
        <v>1 község</v>
      </c>
      <c r="AE518" s="4">
        <f>HsgLista[[#This Row],[Lakó-népesség]]*HsgLista[[#This Row],[Lakó-népesség]]</f>
        <v>194481</v>
      </c>
      <c r="AF518" s="1"/>
      <c r="AG518" s="4"/>
      <c r="AJ518" s="8"/>
      <c r="AK518" s="4"/>
      <c r="AS518" s="8"/>
      <c r="AT518" s="4"/>
      <c r="BJ518" s="1"/>
    </row>
    <row r="519" spans="1:62" x14ac:dyDescent="0.3">
      <c r="A519" s="33" t="s">
        <v>286</v>
      </c>
      <c r="B519" s="32">
        <v>2583</v>
      </c>
      <c r="C519" s="1" t="s">
        <v>40</v>
      </c>
      <c r="D519" s="1" t="s">
        <v>202</v>
      </c>
      <c r="E519" s="1" t="s">
        <v>284</v>
      </c>
      <c r="F519" s="1" t="s">
        <v>285</v>
      </c>
      <c r="G519" s="1" t="s">
        <v>285</v>
      </c>
      <c r="H519" s="1">
        <v>2</v>
      </c>
      <c r="I519" s="1" t="s">
        <v>38</v>
      </c>
      <c r="J519" s="4">
        <v>2300</v>
      </c>
      <c r="K519" s="4">
        <v>770</v>
      </c>
      <c r="L519" s="4">
        <v>362</v>
      </c>
      <c r="AA519" s="12" t="str">
        <f>_xlfn.XLOOKUP(HsgLista[[#This Row],[Lakó-népesség]],hsgméret[limit],hsgméret[név],,-1)</f>
        <v>apró</v>
      </c>
      <c r="AB519" s="12" t="str">
        <f>IFERROR(_xlfn.XLOOKUP(HsgLista[[#This Row],[Vármegye]],Régiók[Vármegye],Régiók[Régió]),"")</f>
        <v>Nyugat-Dunántúl</v>
      </c>
      <c r="AC519" s="12" t="str">
        <f>IFERROR(_xlfn.XLOOKUP(HsgLista[[#This Row],[Vármegye]],Régiók[Vármegye],Régiók[NUTS2]),"")</f>
        <v>HU22</v>
      </c>
      <c r="AD519" s="12" t="str" cm="1">
        <f t="array" ref="AD519">_xlfn.XLOOKUP(HsgLista[[#This Row],[Helység jogállása]],_xlfn.ANCHORARRAY($AG$12),$AH$12:$AH$18)</f>
        <v>1 község</v>
      </c>
      <c r="AE519" s="4">
        <f>HsgLista[[#This Row],[Lakó-népesség]]*HsgLista[[#This Row],[Lakó-népesség]]</f>
        <v>592900</v>
      </c>
      <c r="AF519" s="1"/>
      <c r="AG519" s="4"/>
      <c r="AJ519" s="8"/>
      <c r="AK519" s="4"/>
      <c r="AS519" s="8"/>
      <c r="AT519" s="4"/>
      <c r="BJ519" s="1"/>
    </row>
    <row r="520" spans="1:62" x14ac:dyDescent="0.3">
      <c r="A520" s="33" t="s">
        <v>1190</v>
      </c>
      <c r="B520" s="31">
        <v>20145</v>
      </c>
      <c r="C520" s="1" t="s">
        <v>40</v>
      </c>
      <c r="D520" s="1" t="s">
        <v>272</v>
      </c>
      <c r="E520" s="1" t="s">
        <v>698</v>
      </c>
      <c r="F520" s="1" t="s">
        <v>536</v>
      </c>
      <c r="G520" s="1" t="s">
        <v>534</v>
      </c>
      <c r="H520" s="1">
        <v>5</v>
      </c>
      <c r="I520" s="1" t="s">
        <v>1191</v>
      </c>
      <c r="J520" s="4">
        <v>1625</v>
      </c>
      <c r="K520" s="4">
        <v>326</v>
      </c>
      <c r="L520" s="4">
        <v>179</v>
      </c>
      <c r="AA520" s="12" t="str">
        <f>_xlfn.XLOOKUP(HsgLista[[#This Row],[Lakó-népesség]],hsgméret[limit],hsgméret[név],,-1)</f>
        <v>mikro</v>
      </c>
      <c r="AB520" s="12" t="str">
        <f>IFERROR(_xlfn.XLOOKUP(HsgLista[[#This Row],[Vármegye]],Régiók[Vármegye],Régiók[Régió]),"")</f>
        <v>Észak-Magyarország</v>
      </c>
      <c r="AC520" s="12" t="str">
        <f>IFERROR(_xlfn.XLOOKUP(HsgLista[[#This Row],[Vármegye]],Régiók[Vármegye],Régiók[NUTS2]),"")</f>
        <v>HU31</v>
      </c>
      <c r="AD520" s="12" t="str" cm="1">
        <f t="array" ref="AD520">_xlfn.XLOOKUP(HsgLista[[#This Row],[Helység jogállása]],_xlfn.ANCHORARRAY($AG$12),$AH$12:$AH$18)</f>
        <v>1 község</v>
      </c>
      <c r="AE520" s="4">
        <f>HsgLista[[#This Row],[Lakó-népesség]]*HsgLista[[#This Row],[Lakó-népesség]]</f>
        <v>106276</v>
      </c>
      <c r="AF520" s="1"/>
      <c r="AG520" s="4"/>
      <c r="AJ520" s="8"/>
      <c r="AK520" s="4"/>
      <c r="AS520" s="8"/>
      <c r="AT520" s="4"/>
      <c r="BJ520" s="1"/>
    </row>
    <row r="521" spans="1:62" x14ac:dyDescent="0.3">
      <c r="A521" s="33" t="s">
        <v>1192</v>
      </c>
      <c r="B521" s="31">
        <v>31699</v>
      </c>
      <c r="C521" s="1" t="s">
        <v>40</v>
      </c>
      <c r="D521" s="1" t="s">
        <v>80</v>
      </c>
      <c r="E521" s="1" t="s">
        <v>491</v>
      </c>
      <c r="F521" s="1" t="s">
        <v>492</v>
      </c>
      <c r="G521" s="1" t="s">
        <v>493</v>
      </c>
      <c r="H521" s="1">
        <v>2</v>
      </c>
      <c r="I521" s="1" t="s">
        <v>38</v>
      </c>
      <c r="J521" s="4">
        <v>1837</v>
      </c>
      <c r="K521" s="4">
        <v>1753</v>
      </c>
      <c r="L521" s="4">
        <v>704</v>
      </c>
      <c r="AA521" s="12" t="str">
        <f>_xlfn.XLOOKUP(HsgLista[[#This Row],[Lakó-népesség]],hsgméret[limit],hsgméret[név],,-1)</f>
        <v>apró</v>
      </c>
      <c r="AB521" s="12" t="str">
        <f>IFERROR(_xlfn.XLOOKUP(HsgLista[[#This Row],[Vármegye]],Régiók[Vármegye],Régiók[Régió]),"")</f>
        <v>Közép-Dunántúl</v>
      </c>
      <c r="AC521" s="12" t="str">
        <f>IFERROR(_xlfn.XLOOKUP(HsgLista[[#This Row],[Vármegye]],Régiók[Vármegye],Régiók[NUTS2]),"")</f>
        <v>HU21</v>
      </c>
      <c r="AD521" s="12" t="str" cm="1">
        <f t="array" ref="AD521">_xlfn.XLOOKUP(HsgLista[[#This Row],[Helység jogállása]],_xlfn.ANCHORARRAY($AG$12),$AH$12:$AH$18)</f>
        <v>1 község</v>
      </c>
      <c r="AE521" s="4">
        <f>HsgLista[[#This Row],[Lakó-népesség]]*HsgLista[[#This Row],[Lakó-népesség]]</f>
        <v>3073009</v>
      </c>
      <c r="AF521" s="1"/>
      <c r="AG521" s="4"/>
      <c r="AJ521" s="8"/>
      <c r="AK521" s="4"/>
      <c r="AS521" s="8"/>
      <c r="AT521" s="4"/>
      <c r="BJ521" s="1"/>
    </row>
    <row r="522" spans="1:62" x14ac:dyDescent="0.3">
      <c r="A522" s="33" t="s">
        <v>1193</v>
      </c>
      <c r="B522" s="31">
        <v>18476</v>
      </c>
      <c r="C522" s="1" t="s">
        <v>40</v>
      </c>
      <c r="D522" s="1" t="s">
        <v>75</v>
      </c>
      <c r="E522" s="1" t="s">
        <v>755</v>
      </c>
      <c r="F522" s="1" t="s">
        <v>756</v>
      </c>
      <c r="G522" s="1" t="s">
        <v>757</v>
      </c>
      <c r="H522" s="1">
        <v>1</v>
      </c>
      <c r="I522" s="1" t="s">
        <v>32</v>
      </c>
      <c r="J522" s="4">
        <v>4923</v>
      </c>
      <c r="K522" s="4">
        <v>2122</v>
      </c>
      <c r="L522" s="4">
        <v>772</v>
      </c>
      <c r="AA522" s="12" t="str">
        <f>_xlfn.XLOOKUP(HsgLista[[#This Row],[Lakó-népesség]],hsgméret[limit],hsgméret[név],,-1)</f>
        <v>kicsi</v>
      </c>
      <c r="AB522" s="12" t="str">
        <f>IFERROR(_xlfn.XLOOKUP(HsgLista[[#This Row],[Vármegye]],Régiók[Vármegye],Régiók[Régió]),"")</f>
        <v>Pest</v>
      </c>
      <c r="AC522" s="12" t="str">
        <f>IFERROR(_xlfn.XLOOKUP(HsgLista[[#This Row],[Vármegye]],Régiók[Vármegye],Régiók[NUTS2]),"")</f>
        <v>HU12</v>
      </c>
      <c r="AD522" s="12" t="str" cm="1">
        <f t="array" ref="AD522">_xlfn.XLOOKUP(HsgLista[[#This Row],[Helység jogállása]],_xlfn.ANCHORARRAY($AG$12),$AH$12:$AH$18)</f>
        <v>1 község</v>
      </c>
      <c r="AE522" s="4">
        <f>HsgLista[[#This Row],[Lakó-népesség]]*HsgLista[[#This Row],[Lakó-népesség]]</f>
        <v>4502884</v>
      </c>
      <c r="AF522" s="1"/>
      <c r="AG522" s="4"/>
      <c r="AJ522" s="8"/>
      <c r="AK522" s="4"/>
      <c r="AS522" s="8"/>
      <c r="AT522" s="4"/>
      <c r="BJ522" s="1"/>
    </row>
    <row r="523" spans="1:62" x14ac:dyDescent="0.3">
      <c r="A523" s="33" t="s">
        <v>1194</v>
      </c>
      <c r="B523" s="31">
        <v>11998</v>
      </c>
      <c r="C523" s="1" t="s">
        <v>40</v>
      </c>
      <c r="D523" s="1" t="s">
        <v>251</v>
      </c>
      <c r="E523" s="1" t="s">
        <v>421</v>
      </c>
      <c r="F523" s="1" t="s">
        <v>422</v>
      </c>
      <c r="G523" s="1" t="s">
        <v>423</v>
      </c>
      <c r="H523" s="1">
        <v>5</v>
      </c>
      <c r="I523" s="1" t="s">
        <v>1195</v>
      </c>
      <c r="J523" s="4">
        <v>1462</v>
      </c>
      <c r="K523" s="4">
        <v>259</v>
      </c>
      <c r="L523" s="4">
        <v>126</v>
      </c>
      <c r="AA523" s="12" t="str">
        <f>_xlfn.XLOOKUP(HsgLista[[#This Row],[Lakó-népesség]],hsgméret[limit],hsgméret[név],,-1)</f>
        <v>mikro</v>
      </c>
      <c r="AB523" s="12" t="str">
        <f>IFERROR(_xlfn.XLOOKUP(HsgLista[[#This Row],[Vármegye]],Régiók[Vármegye],Régiók[Régió]),"")</f>
        <v>Dél-Dunántúl</v>
      </c>
      <c r="AC523" s="12" t="str">
        <f>IFERROR(_xlfn.XLOOKUP(HsgLista[[#This Row],[Vármegye]],Régiók[Vármegye],Régiók[NUTS2]),"")</f>
        <v>HU23</v>
      </c>
      <c r="AD523" s="12" t="str" cm="1">
        <f t="array" ref="AD523">_xlfn.XLOOKUP(HsgLista[[#This Row],[Helység jogállása]],_xlfn.ANCHORARRAY($AG$12),$AH$12:$AH$18)</f>
        <v>1 község</v>
      </c>
      <c r="AE523" s="4">
        <f>HsgLista[[#This Row],[Lakó-népesség]]*HsgLista[[#This Row],[Lakó-népesség]]</f>
        <v>67081</v>
      </c>
      <c r="AF523" s="1"/>
      <c r="AG523" s="4"/>
      <c r="AJ523" s="8"/>
      <c r="AK523" s="4"/>
      <c r="AS523" s="8"/>
      <c r="AT523" s="4"/>
      <c r="BJ523" s="1"/>
    </row>
    <row r="524" spans="1:62" x14ac:dyDescent="0.3">
      <c r="A524" s="33" t="s">
        <v>1196</v>
      </c>
      <c r="B524" s="31">
        <v>15699</v>
      </c>
      <c r="C524" s="1" t="s">
        <v>40</v>
      </c>
      <c r="D524" s="1" t="s">
        <v>140</v>
      </c>
      <c r="E524" s="1" t="s">
        <v>445</v>
      </c>
      <c r="F524" s="1" t="s">
        <v>443</v>
      </c>
      <c r="G524" s="1" t="s">
        <v>441</v>
      </c>
      <c r="H524" s="1">
        <v>5</v>
      </c>
      <c r="I524" s="1" t="s">
        <v>441</v>
      </c>
      <c r="J524" s="4">
        <v>2584</v>
      </c>
      <c r="K524" s="4">
        <v>629</v>
      </c>
      <c r="L524" s="4">
        <v>447</v>
      </c>
      <c r="P524" s="1">
        <v>1</v>
      </c>
      <c r="R524" s="1">
        <v>1</v>
      </c>
      <c r="AA524" s="12" t="str">
        <f>_xlfn.XLOOKUP(HsgLista[[#This Row],[Lakó-népesség]],hsgméret[limit],hsgméret[név],,-1)</f>
        <v>apró</v>
      </c>
      <c r="AB524" s="12" t="str">
        <f>IFERROR(_xlfn.XLOOKUP(HsgLista[[#This Row],[Vármegye]],Régiók[Vármegye],Régiók[Régió]),"")</f>
        <v>Dél-Alföld</v>
      </c>
      <c r="AC524" s="12" t="str">
        <f>IFERROR(_xlfn.XLOOKUP(HsgLista[[#This Row],[Vármegye]],Régiók[Vármegye],Régiók[NUTS2]),"")</f>
        <v>HU33</v>
      </c>
      <c r="AD524" s="12" t="str" cm="1">
        <f t="array" ref="AD524">_xlfn.XLOOKUP(HsgLista[[#This Row],[Helység jogállása]],_xlfn.ANCHORARRAY($AG$12),$AH$12:$AH$18)</f>
        <v>1 község</v>
      </c>
      <c r="AE524" s="4">
        <f>HsgLista[[#This Row],[Lakó-népesség]]*HsgLista[[#This Row],[Lakó-népesség]]</f>
        <v>395641</v>
      </c>
      <c r="AF524" s="1"/>
      <c r="AG524" s="4"/>
      <c r="AJ524" s="8"/>
      <c r="AK524" s="4"/>
      <c r="AS524" s="8"/>
      <c r="AT524" s="4"/>
      <c r="BJ524" s="1"/>
    </row>
    <row r="525" spans="1:62" x14ac:dyDescent="0.3">
      <c r="A525" s="33" t="s">
        <v>1197</v>
      </c>
      <c r="B525" s="31">
        <v>30094</v>
      </c>
      <c r="C525" s="1" t="s">
        <v>40</v>
      </c>
      <c r="D525" s="1" t="s">
        <v>251</v>
      </c>
      <c r="E525" s="1" t="s">
        <v>421</v>
      </c>
      <c r="F525" s="1" t="s">
        <v>422</v>
      </c>
      <c r="G525" s="1" t="s">
        <v>423</v>
      </c>
      <c r="H525" s="1">
        <v>5</v>
      </c>
      <c r="I525" s="1" t="s">
        <v>423</v>
      </c>
      <c r="J525" s="4">
        <v>1770</v>
      </c>
      <c r="K525" s="4">
        <v>728</v>
      </c>
      <c r="L525" s="4">
        <v>354</v>
      </c>
      <c r="R525" s="1">
        <v>1</v>
      </c>
      <c r="AA525" s="12" t="str">
        <f>_xlfn.XLOOKUP(HsgLista[[#This Row],[Lakó-népesség]],hsgméret[limit],hsgméret[név],,-1)</f>
        <v>apró</v>
      </c>
      <c r="AB525" s="12" t="str">
        <f>IFERROR(_xlfn.XLOOKUP(HsgLista[[#This Row],[Vármegye]],Régiók[Vármegye],Régiók[Régió]),"")</f>
        <v>Dél-Dunántúl</v>
      </c>
      <c r="AC525" s="12" t="str">
        <f>IFERROR(_xlfn.XLOOKUP(HsgLista[[#This Row],[Vármegye]],Régiók[Vármegye],Régiók[NUTS2]),"")</f>
        <v>HU23</v>
      </c>
      <c r="AD525" s="12" t="str" cm="1">
        <f t="array" ref="AD525">_xlfn.XLOOKUP(HsgLista[[#This Row],[Helység jogállása]],_xlfn.ANCHORARRAY($AG$12),$AH$12:$AH$18)</f>
        <v>1 község</v>
      </c>
      <c r="AE525" s="4">
        <f>HsgLista[[#This Row],[Lakó-népesség]]*HsgLista[[#This Row],[Lakó-népesség]]</f>
        <v>529984</v>
      </c>
      <c r="AF525" s="1"/>
      <c r="AG525" s="4"/>
      <c r="AJ525" s="8"/>
      <c r="AK525" s="4"/>
      <c r="AS525" s="8"/>
      <c r="AT525" s="4"/>
      <c r="BJ525" s="1"/>
    </row>
    <row r="526" spans="1:62" x14ac:dyDescent="0.3">
      <c r="A526" s="33" t="s">
        <v>1198</v>
      </c>
      <c r="B526" s="31">
        <v>13505</v>
      </c>
      <c r="C526" s="1" t="s">
        <v>40</v>
      </c>
      <c r="D526" s="1" t="s">
        <v>66</v>
      </c>
      <c r="E526" s="1" t="s">
        <v>389</v>
      </c>
      <c r="F526" s="1" t="s">
        <v>390</v>
      </c>
      <c r="G526" s="1" t="s">
        <v>391</v>
      </c>
      <c r="H526" s="1">
        <v>5</v>
      </c>
      <c r="I526" s="1" t="s">
        <v>392</v>
      </c>
      <c r="J526" s="4">
        <v>1454</v>
      </c>
      <c r="K526" s="4">
        <v>493</v>
      </c>
      <c r="L526" s="4">
        <v>224</v>
      </c>
      <c r="AA526" s="12" t="str">
        <f>_xlfn.XLOOKUP(HsgLista[[#This Row],[Lakó-népesség]],hsgméret[limit],hsgméret[név],,-1)</f>
        <v>mikro</v>
      </c>
      <c r="AB526" s="12" t="str">
        <f>IFERROR(_xlfn.XLOOKUP(HsgLista[[#This Row],[Vármegye]],Régiók[Vármegye],Régiók[Régió]),"")</f>
        <v>Nyugat-Dunántúl</v>
      </c>
      <c r="AC526" s="12" t="str">
        <f>IFERROR(_xlfn.XLOOKUP(HsgLista[[#This Row],[Vármegye]],Régiók[Vármegye],Régiók[NUTS2]),"")</f>
        <v>HU22</v>
      </c>
      <c r="AD526" s="12" t="str" cm="1">
        <f t="array" ref="AD526">_xlfn.XLOOKUP(HsgLista[[#This Row],[Helység jogállása]],_xlfn.ANCHORARRAY($AG$12),$AH$12:$AH$18)</f>
        <v>1 község</v>
      </c>
      <c r="AE526" s="4">
        <f>HsgLista[[#This Row],[Lakó-népesség]]*HsgLista[[#This Row],[Lakó-népesség]]</f>
        <v>243049</v>
      </c>
      <c r="AF526" s="1"/>
      <c r="AG526" s="4"/>
      <c r="AJ526" s="8"/>
      <c r="AK526" s="4"/>
      <c r="AS526" s="8"/>
      <c r="AT526" s="4"/>
      <c r="BJ526" s="1"/>
    </row>
    <row r="527" spans="1:62" x14ac:dyDescent="0.3">
      <c r="A527" s="33" t="s">
        <v>1199</v>
      </c>
      <c r="B527" s="31">
        <v>34111</v>
      </c>
      <c r="C527" s="1" t="s">
        <v>40</v>
      </c>
      <c r="D527" s="1" t="s">
        <v>52</v>
      </c>
      <c r="E527" s="1" t="s">
        <v>895</v>
      </c>
      <c r="F527" s="1" t="s">
        <v>896</v>
      </c>
      <c r="G527" s="1" t="s">
        <v>897</v>
      </c>
      <c r="H527" s="1">
        <v>5</v>
      </c>
      <c r="I527" s="1" t="s">
        <v>1200</v>
      </c>
      <c r="J527" s="4">
        <v>1134</v>
      </c>
      <c r="K527" s="4">
        <v>489</v>
      </c>
      <c r="L527" s="4">
        <v>212</v>
      </c>
      <c r="AA527" s="12" t="str">
        <f>_xlfn.XLOOKUP(HsgLista[[#This Row],[Lakó-népesség]],hsgméret[limit],hsgméret[név],,-1)</f>
        <v>mikro</v>
      </c>
      <c r="AB527" s="12" t="str">
        <f>IFERROR(_xlfn.XLOOKUP(HsgLista[[#This Row],[Vármegye]],Régiók[Vármegye],Régiók[Régió]),"")</f>
        <v>Észak-Magyarország</v>
      </c>
      <c r="AC527" s="12" t="str">
        <f>IFERROR(_xlfn.XLOOKUP(HsgLista[[#This Row],[Vármegye]],Régiók[Vármegye],Régiók[NUTS2]),"")</f>
        <v>HU31</v>
      </c>
      <c r="AD527" s="12" t="str" cm="1">
        <f t="array" ref="AD527">_xlfn.XLOOKUP(HsgLista[[#This Row],[Helység jogállása]],_xlfn.ANCHORARRAY($AG$12),$AH$12:$AH$18)</f>
        <v>1 község</v>
      </c>
      <c r="AE527" s="4">
        <f>HsgLista[[#This Row],[Lakó-népesség]]*HsgLista[[#This Row],[Lakó-népesség]]</f>
        <v>239121</v>
      </c>
      <c r="AF527" s="1"/>
      <c r="AG527" s="4"/>
      <c r="AJ527" s="8"/>
      <c r="AK527" s="4"/>
      <c r="AS527" s="8"/>
      <c r="AT527" s="4"/>
      <c r="BJ527" s="1"/>
    </row>
    <row r="528" spans="1:62" x14ac:dyDescent="0.3">
      <c r="A528" s="33" t="s">
        <v>1201</v>
      </c>
      <c r="B528" s="31">
        <v>26064</v>
      </c>
      <c r="C528" s="1" t="s">
        <v>40</v>
      </c>
      <c r="D528" s="1" t="s">
        <v>95</v>
      </c>
      <c r="E528" s="1" t="s">
        <v>306</v>
      </c>
      <c r="F528" s="1" t="s">
        <v>307</v>
      </c>
      <c r="G528" s="1" t="s">
        <v>308</v>
      </c>
      <c r="H528" s="1">
        <v>5</v>
      </c>
      <c r="I528" s="1" t="s">
        <v>309</v>
      </c>
      <c r="J528" s="4">
        <v>1313</v>
      </c>
      <c r="K528" s="4">
        <v>393</v>
      </c>
      <c r="L528" s="4">
        <v>228</v>
      </c>
      <c r="AA528" s="12" t="str">
        <f>_xlfn.XLOOKUP(HsgLista[[#This Row],[Lakó-népesség]],hsgméret[limit],hsgméret[név],,-1)</f>
        <v>mikro</v>
      </c>
      <c r="AB528" s="12" t="str">
        <f>IFERROR(_xlfn.XLOOKUP(HsgLista[[#This Row],[Vármegye]],Régiók[Vármegye],Régiók[Régió]),"")</f>
        <v>Nyugat-Dunántúl</v>
      </c>
      <c r="AC528" s="12" t="str">
        <f>IFERROR(_xlfn.XLOOKUP(HsgLista[[#This Row],[Vármegye]],Régiók[Vármegye],Régiók[NUTS2]),"")</f>
        <v>HU22</v>
      </c>
      <c r="AD528" s="12" t="str" cm="1">
        <f t="array" ref="AD528">_xlfn.XLOOKUP(HsgLista[[#This Row],[Helység jogállása]],_xlfn.ANCHORARRAY($AG$12),$AH$12:$AH$18)</f>
        <v>1 község</v>
      </c>
      <c r="AE528" s="4">
        <f>HsgLista[[#This Row],[Lakó-népesség]]*HsgLista[[#This Row],[Lakó-népesség]]</f>
        <v>154449</v>
      </c>
      <c r="AF528" s="1"/>
      <c r="AG528" s="4"/>
      <c r="AJ528" s="8"/>
      <c r="AK528" s="4"/>
      <c r="AS528" s="8"/>
      <c r="AT528" s="4"/>
      <c r="BJ528" s="1"/>
    </row>
    <row r="529" spans="1:62" x14ac:dyDescent="0.3">
      <c r="A529" s="33" t="s">
        <v>1202</v>
      </c>
      <c r="B529" s="32">
        <v>5050</v>
      </c>
      <c r="C529" s="1" t="s">
        <v>40</v>
      </c>
      <c r="D529" s="1" t="s">
        <v>272</v>
      </c>
      <c r="E529" s="1" t="s">
        <v>698</v>
      </c>
      <c r="F529" s="1" t="s">
        <v>536</v>
      </c>
      <c r="G529" s="1" t="s">
        <v>534</v>
      </c>
      <c r="H529" s="1">
        <v>5</v>
      </c>
      <c r="I529" s="1" t="s">
        <v>1203</v>
      </c>
      <c r="J529" s="4">
        <v>1685</v>
      </c>
      <c r="K529" s="4">
        <v>370</v>
      </c>
      <c r="L529" s="4">
        <v>193</v>
      </c>
      <c r="T529" s="1">
        <v>1</v>
      </c>
      <c r="AA529" s="12" t="str">
        <f>_xlfn.XLOOKUP(HsgLista[[#This Row],[Lakó-népesség]],hsgméret[limit],hsgméret[név],,-1)</f>
        <v>mikro</v>
      </c>
      <c r="AB529" s="12" t="str">
        <f>IFERROR(_xlfn.XLOOKUP(HsgLista[[#This Row],[Vármegye]],Régiók[Vármegye],Régiók[Régió]),"")</f>
        <v>Észak-Magyarország</v>
      </c>
      <c r="AC529" s="12" t="str">
        <f>IFERROR(_xlfn.XLOOKUP(HsgLista[[#This Row],[Vármegye]],Régiók[Vármegye],Régiók[NUTS2]),"")</f>
        <v>HU31</v>
      </c>
      <c r="AD529" s="12" t="str" cm="1">
        <f t="array" ref="AD529">_xlfn.XLOOKUP(HsgLista[[#This Row],[Helység jogállása]],_xlfn.ANCHORARRAY($AG$12),$AH$12:$AH$18)</f>
        <v>1 község</v>
      </c>
      <c r="AE529" s="4">
        <f>HsgLista[[#This Row],[Lakó-népesség]]*HsgLista[[#This Row],[Lakó-népesség]]</f>
        <v>136900</v>
      </c>
      <c r="AF529" s="1"/>
      <c r="AG529" s="4"/>
      <c r="AJ529" s="8"/>
      <c r="AK529" s="4"/>
      <c r="AS529" s="8"/>
      <c r="AT529" s="4"/>
      <c r="BJ529" s="1"/>
    </row>
    <row r="530" spans="1:62" x14ac:dyDescent="0.3">
      <c r="A530" s="33" t="s">
        <v>1204</v>
      </c>
      <c r="B530" s="32">
        <v>5333</v>
      </c>
      <c r="C530" s="1" t="s">
        <v>40</v>
      </c>
      <c r="D530" s="1" t="s">
        <v>52</v>
      </c>
      <c r="E530" s="1" t="s">
        <v>244</v>
      </c>
      <c r="F530" s="1" t="s">
        <v>245</v>
      </c>
      <c r="G530" s="1" t="s">
        <v>246</v>
      </c>
      <c r="H530" s="1">
        <v>5</v>
      </c>
      <c r="I530" s="1" t="s">
        <v>1205</v>
      </c>
      <c r="J530" s="4">
        <v>1183</v>
      </c>
      <c r="K530" s="4">
        <v>693</v>
      </c>
      <c r="L530" s="4">
        <v>260</v>
      </c>
      <c r="T530" s="1">
        <v>1</v>
      </c>
      <c r="AA530" s="12" t="str">
        <f>_xlfn.XLOOKUP(HsgLista[[#This Row],[Lakó-népesség]],hsgméret[limit],hsgméret[név],,-1)</f>
        <v>apró</v>
      </c>
      <c r="AB530" s="12" t="str">
        <f>IFERROR(_xlfn.XLOOKUP(HsgLista[[#This Row],[Vármegye]],Régiók[Vármegye],Régiók[Régió]),"")</f>
        <v>Észak-Magyarország</v>
      </c>
      <c r="AC530" s="12" t="str">
        <f>IFERROR(_xlfn.XLOOKUP(HsgLista[[#This Row],[Vármegye]],Régiók[Vármegye],Régiók[NUTS2]),"")</f>
        <v>HU31</v>
      </c>
      <c r="AD530" s="12" t="str" cm="1">
        <f t="array" ref="AD530">_xlfn.XLOOKUP(HsgLista[[#This Row],[Helység jogállása]],_xlfn.ANCHORARRAY($AG$12),$AH$12:$AH$18)</f>
        <v>1 község</v>
      </c>
      <c r="AE530" s="4">
        <f>HsgLista[[#This Row],[Lakó-népesség]]*HsgLista[[#This Row],[Lakó-népesség]]</f>
        <v>480249</v>
      </c>
      <c r="AF530" s="1"/>
      <c r="AG530" s="4"/>
      <c r="AJ530" s="8"/>
      <c r="AK530" s="4"/>
      <c r="AS530" s="8"/>
      <c r="AT530" s="4"/>
      <c r="BJ530" s="1"/>
    </row>
    <row r="531" spans="1:62" x14ac:dyDescent="0.3">
      <c r="A531" s="33" t="s">
        <v>1206</v>
      </c>
      <c r="B531" s="31">
        <v>20774</v>
      </c>
      <c r="C531" s="1" t="s">
        <v>40</v>
      </c>
      <c r="D531" s="1" t="s">
        <v>52</v>
      </c>
      <c r="E531" s="1" t="s">
        <v>883</v>
      </c>
      <c r="F531" s="1" t="s">
        <v>884</v>
      </c>
      <c r="G531" s="1" t="s">
        <v>885</v>
      </c>
      <c r="H531" s="1">
        <v>5</v>
      </c>
      <c r="I531" s="1" t="s">
        <v>885</v>
      </c>
      <c r="J531" s="4">
        <v>1961</v>
      </c>
      <c r="K531" s="4">
        <v>610</v>
      </c>
      <c r="L531" s="4">
        <v>324</v>
      </c>
      <c r="AA531" s="12" t="str">
        <f>_xlfn.XLOOKUP(HsgLista[[#This Row],[Lakó-népesség]],hsgméret[limit],hsgméret[név],,-1)</f>
        <v>apró</v>
      </c>
      <c r="AB531" s="12" t="str">
        <f>IFERROR(_xlfn.XLOOKUP(HsgLista[[#This Row],[Vármegye]],Régiók[Vármegye],Régiók[Régió]),"")</f>
        <v>Észak-Magyarország</v>
      </c>
      <c r="AC531" s="12" t="str">
        <f>IFERROR(_xlfn.XLOOKUP(HsgLista[[#This Row],[Vármegye]],Régiók[Vármegye],Régiók[NUTS2]),"")</f>
        <v>HU31</v>
      </c>
      <c r="AD531" s="12" t="str" cm="1">
        <f t="array" ref="AD531">_xlfn.XLOOKUP(HsgLista[[#This Row],[Helység jogállása]],_xlfn.ANCHORARRAY($AG$12),$AH$12:$AH$18)</f>
        <v>1 község</v>
      </c>
      <c r="AE531" s="4">
        <f>HsgLista[[#This Row],[Lakó-népesség]]*HsgLista[[#This Row],[Lakó-népesség]]</f>
        <v>372100</v>
      </c>
      <c r="AF531" s="1"/>
      <c r="AG531" s="4"/>
      <c r="AJ531" s="8"/>
      <c r="AK531" s="4"/>
      <c r="AS531" s="8"/>
      <c r="AT531" s="4"/>
      <c r="BJ531" s="1"/>
    </row>
    <row r="532" spans="1:62" x14ac:dyDescent="0.3">
      <c r="A532" s="33" t="s">
        <v>1207</v>
      </c>
      <c r="B532" s="32">
        <v>6822</v>
      </c>
      <c r="C532" s="1" t="s">
        <v>40</v>
      </c>
      <c r="D532" s="1" t="s">
        <v>75</v>
      </c>
      <c r="E532" s="1" t="s">
        <v>988</v>
      </c>
      <c r="F532" s="1" t="s">
        <v>989</v>
      </c>
      <c r="G532" s="1" t="s">
        <v>990</v>
      </c>
      <c r="H532" s="1">
        <v>1</v>
      </c>
      <c r="I532" s="1" t="s">
        <v>32</v>
      </c>
      <c r="J532" s="4">
        <v>2276</v>
      </c>
      <c r="K532" s="4">
        <v>3580</v>
      </c>
      <c r="L532" s="4">
        <v>1269</v>
      </c>
      <c r="R532" s="1">
        <v>1</v>
      </c>
      <c r="T532" s="1">
        <v>1</v>
      </c>
      <c r="W532" s="1">
        <v>1</v>
      </c>
      <c r="X532" s="1">
        <v>1</v>
      </c>
      <c r="AA532" s="12" t="str">
        <f>_xlfn.XLOOKUP(HsgLista[[#This Row],[Lakó-népesség]],hsgméret[limit],hsgméret[név],,-1)</f>
        <v>kicsi</v>
      </c>
      <c r="AB532" s="12" t="str">
        <f>IFERROR(_xlfn.XLOOKUP(HsgLista[[#This Row],[Vármegye]],Régiók[Vármegye],Régiók[Régió]),"")</f>
        <v>Pest</v>
      </c>
      <c r="AC532" s="12" t="str">
        <f>IFERROR(_xlfn.XLOOKUP(HsgLista[[#This Row],[Vármegye]],Régiók[Vármegye],Régiók[NUTS2]),"")</f>
        <v>HU12</v>
      </c>
      <c r="AD532" s="12" t="str" cm="1">
        <f t="array" ref="AD532">_xlfn.XLOOKUP(HsgLista[[#This Row],[Helység jogállása]],_xlfn.ANCHORARRAY($AG$12),$AH$12:$AH$18)</f>
        <v>1 község</v>
      </c>
      <c r="AE532" s="4">
        <f>HsgLista[[#This Row],[Lakó-népesség]]*HsgLista[[#This Row],[Lakó-népesség]]</f>
        <v>12816400</v>
      </c>
      <c r="AF532" s="1"/>
      <c r="AG532" s="4"/>
      <c r="AJ532" s="8"/>
      <c r="AK532" s="4"/>
      <c r="AS532" s="8"/>
      <c r="AT532" s="4"/>
      <c r="BJ532" s="1"/>
    </row>
    <row r="533" spans="1:62" x14ac:dyDescent="0.3">
      <c r="A533" s="33" t="s">
        <v>1111</v>
      </c>
      <c r="B533" s="31">
        <v>21908</v>
      </c>
      <c r="C533" s="1" t="s">
        <v>40</v>
      </c>
      <c r="D533" s="1" t="s">
        <v>28</v>
      </c>
      <c r="E533" s="1" t="s">
        <v>495</v>
      </c>
      <c r="F533" s="1" t="s">
        <v>496</v>
      </c>
      <c r="G533" s="1" t="s">
        <v>497</v>
      </c>
      <c r="H533" s="1">
        <v>2</v>
      </c>
      <c r="I533" s="1" t="s">
        <v>38</v>
      </c>
      <c r="J533" s="4">
        <v>1092</v>
      </c>
      <c r="K533" s="4">
        <v>1596</v>
      </c>
      <c r="L533" s="4">
        <v>639</v>
      </c>
      <c r="AA533" s="12" t="str">
        <f>_xlfn.XLOOKUP(HsgLista[[#This Row],[Lakó-népesség]],hsgméret[limit],hsgméret[név],,-1)</f>
        <v>apró</v>
      </c>
      <c r="AB533" s="12" t="str">
        <f>IFERROR(_xlfn.XLOOKUP(HsgLista[[#This Row],[Vármegye]],Régiók[Vármegye],Régiók[Régió]),"")</f>
        <v>Közép-Dunántúl</v>
      </c>
      <c r="AC533" s="12" t="str">
        <f>IFERROR(_xlfn.XLOOKUP(HsgLista[[#This Row],[Vármegye]],Régiók[Vármegye],Régiók[NUTS2]),"")</f>
        <v>HU21</v>
      </c>
      <c r="AD533" s="12" t="str" cm="1">
        <f t="array" ref="AD533">_xlfn.XLOOKUP(HsgLista[[#This Row],[Helység jogállása]],_xlfn.ANCHORARRAY($AG$12),$AH$12:$AH$18)</f>
        <v>1 község</v>
      </c>
      <c r="AE533" s="4">
        <f>HsgLista[[#This Row],[Lakó-népesség]]*HsgLista[[#This Row],[Lakó-népesség]]</f>
        <v>2547216</v>
      </c>
      <c r="AF533" s="1"/>
      <c r="AG533" s="4"/>
      <c r="AJ533" s="8"/>
      <c r="AK533" s="4"/>
      <c r="AS533" s="8"/>
      <c r="AT533" s="4"/>
      <c r="BJ533" s="1"/>
    </row>
    <row r="534" spans="1:62" x14ac:dyDescent="0.3">
      <c r="A534" s="33" t="s">
        <v>434</v>
      </c>
      <c r="B534" s="32">
        <v>5971</v>
      </c>
      <c r="C534" s="1" t="s">
        <v>40</v>
      </c>
      <c r="D534" s="1" t="s">
        <v>112</v>
      </c>
      <c r="E534" s="1" t="s">
        <v>431</v>
      </c>
      <c r="F534" s="1" t="s">
        <v>432</v>
      </c>
      <c r="G534" s="1" t="s">
        <v>433</v>
      </c>
      <c r="H534" s="1">
        <v>2</v>
      </c>
      <c r="I534" s="1" t="s">
        <v>38</v>
      </c>
      <c r="J534" s="4">
        <v>8129</v>
      </c>
      <c r="K534" s="4">
        <v>1494</v>
      </c>
      <c r="L534" s="4">
        <v>690</v>
      </c>
      <c r="T534" s="1">
        <v>1</v>
      </c>
      <c r="AA534" s="12" t="str">
        <f>_xlfn.XLOOKUP(HsgLista[[#This Row],[Lakó-népesség]],hsgméret[limit],hsgméret[név],,-1)</f>
        <v>apró</v>
      </c>
      <c r="AB534" s="12" t="str">
        <f>IFERROR(_xlfn.XLOOKUP(HsgLista[[#This Row],[Vármegye]],Régiók[Vármegye],Régiók[Régió]),"")</f>
        <v>Dél-Dunántúl</v>
      </c>
      <c r="AC534" s="12" t="str">
        <f>IFERROR(_xlfn.XLOOKUP(HsgLista[[#This Row],[Vármegye]],Régiók[Vármegye],Régiók[NUTS2]),"")</f>
        <v>HU23</v>
      </c>
      <c r="AD534" s="12" t="str" cm="1">
        <f t="array" ref="AD534">_xlfn.XLOOKUP(HsgLista[[#This Row],[Helység jogállása]],_xlfn.ANCHORARRAY($AG$12),$AH$12:$AH$18)</f>
        <v>1 község</v>
      </c>
      <c r="AE534" s="4">
        <f>HsgLista[[#This Row],[Lakó-népesség]]*HsgLista[[#This Row],[Lakó-népesség]]</f>
        <v>2232036</v>
      </c>
      <c r="AF534" s="1"/>
      <c r="AG534" s="4"/>
      <c r="AJ534" s="8"/>
      <c r="AK534" s="4"/>
      <c r="AS534" s="8"/>
      <c r="AT534" s="4"/>
      <c r="BJ534" s="1"/>
    </row>
    <row r="535" spans="1:62" x14ac:dyDescent="0.3">
      <c r="A535" s="33" t="s">
        <v>1208</v>
      </c>
      <c r="B535" s="31">
        <v>14289</v>
      </c>
      <c r="C535" s="1" t="s">
        <v>40</v>
      </c>
      <c r="D535" s="1" t="s">
        <v>52</v>
      </c>
      <c r="E535" s="1" t="s">
        <v>375</v>
      </c>
      <c r="F535" s="1" t="s">
        <v>376</v>
      </c>
      <c r="G535" s="1" t="s">
        <v>377</v>
      </c>
      <c r="H535" s="1">
        <v>5</v>
      </c>
      <c r="I535" s="1" t="s">
        <v>1059</v>
      </c>
      <c r="J535" s="4">
        <v>1500</v>
      </c>
      <c r="K535" s="4">
        <v>687</v>
      </c>
      <c r="L535" s="4">
        <v>399</v>
      </c>
      <c r="AA535" s="12" t="str">
        <f>_xlfn.XLOOKUP(HsgLista[[#This Row],[Lakó-népesség]],hsgméret[limit],hsgméret[név],,-1)</f>
        <v>apró</v>
      </c>
      <c r="AB535" s="12" t="str">
        <f>IFERROR(_xlfn.XLOOKUP(HsgLista[[#This Row],[Vármegye]],Régiók[Vármegye],Régiók[Régió]),"")</f>
        <v>Észak-Magyarország</v>
      </c>
      <c r="AC535" s="12" t="str">
        <f>IFERROR(_xlfn.XLOOKUP(HsgLista[[#This Row],[Vármegye]],Régiók[Vármegye],Régiók[NUTS2]),"")</f>
        <v>HU31</v>
      </c>
      <c r="AD535" s="12" t="str" cm="1">
        <f t="array" ref="AD535">_xlfn.XLOOKUP(HsgLista[[#This Row],[Helység jogállása]],_xlfn.ANCHORARRAY($AG$12),$AH$12:$AH$18)</f>
        <v>1 község</v>
      </c>
      <c r="AE535" s="4">
        <f>HsgLista[[#This Row],[Lakó-népesség]]*HsgLista[[#This Row],[Lakó-népesség]]</f>
        <v>471969</v>
      </c>
      <c r="AF535" s="1"/>
      <c r="AG535" s="4"/>
      <c r="AJ535" s="8"/>
      <c r="AK535" s="4"/>
      <c r="AS535" s="8"/>
      <c r="AT535" s="4"/>
      <c r="BJ535" s="1"/>
    </row>
    <row r="536" spans="1:62" x14ac:dyDescent="0.3">
      <c r="A536" s="33" t="s">
        <v>337</v>
      </c>
      <c r="B536" s="31">
        <v>18926</v>
      </c>
      <c r="C536" s="1" t="s">
        <v>40</v>
      </c>
      <c r="D536" s="1" t="s">
        <v>86</v>
      </c>
      <c r="E536" s="1" t="s">
        <v>334</v>
      </c>
      <c r="F536" s="1" t="s">
        <v>335</v>
      </c>
      <c r="G536" s="1" t="s">
        <v>336</v>
      </c>
      <c r="H536" s="1">
        <v>2</v>
      </c>
      <c r="I536" s="1" t="s">
        <v>38</v>
      </c>
      <c r="J536" s="4">
        <v>1871</v>
      </c>
      <c r="K536" s="4">
        <v>3071</v>
      </c>
      <c r="L536" s="4">
        <v>1282</v>
      </c>
      <c r="R536" s="1">
        <v>1</v>
      </c>
      <c r="AA536" s="12" t="str">
        <f>_xlfn.XLOOKUP(HsgLista[[#This Row],[Lakó-népesség]],hsgméret[limit],hsgméret[név],,-1)</f>
        <v>kicsi</v>
      </c>
      <c r="AB536" s="12" t="str">
        <f>IFERROR(_xlfn.XLOOKUP(HsgLista[[#This Row],[Vármegye]],Régiók[Vármegye],Régiók[Régió]),"")</f>
        <v>Közép-Dunántúl</v>
      </c>
      <c r="AC536" s="12" t="str">
        <f>IFERROR(_xlfn.XLOOKUP(HsgLista[[#This Row],[Vármegye]],Régiók[Vármegye],Régiók[NUTS2]),"")</f>
        <v>HU21</v>
      </c>
      <c r="AD536" s="12" t="str" cm="1">
        <f t="array" ref="AD536">_xlfn.XLOOKUP(HsgLista[[#This Row],[Helység jogállása]],_xlfn.ANCHORARRAY($AG$12),$AH$12:$AH$18)</f>
        <v>1 község</v>
      </c>
      <c r="AE536" s="4">
        <f>HsgLista[[#This Row],[Lakó-népesség]]*HsgLista[[#This Row],[Lakó-népesség]]</f>
        <v>9431041</v>
      </c>
      <c r="AF536" s="1"/>
      <c r="AG536" s="4"/>
      <c r="AJ536" s="8"/>
      <c r="AK536" s="4"/>
      <c r="AS536" s="8"/>
      <c r="AT536" s="4"/>
      <c r="BJ536" s="1"/>
    </row>
    <row r="537" spans="1:62" x14ac:dyDescent="0.3">
      <c r="A537" s="33" t="s">
        <v>1209</v>
      </c>
      <c r="B537" s="31">
        <v>12025</v>
      </c>
      <c r="C537" s="1" t="s">
        <v>40</v>
      </c>
      <c r="D537" s="1" t="s">
        <v>140</v>
      </c>
      <c r="E537" s="1" t="s">
        <v>1210</v>
      </c>
      <c r="F537" s="1" t="s">
        <v>1211</v>
      </c>
      <c r="G537" s="1" t="s">
        <v>1212</v>
      </c>
      <c r="H537" s="1">
        <v>2</v>
      </c>
      <c r="I537" s="1" t="s">
        <v>38</v>
      </c>
      <c r="J537" s="4">
        <v>6510</v>
      </c>
      <c r="K537" s="4">
        <v>1446</v>
      </c>
      <c r="L537" s="4">
        <v>897</v>
      </c>
      <c r="AA537" s="12" t="str">
        <f>_xlfn.XLOOKUP(HsgLista[[#This Row],[Lakó-népesség]],hsgméret[limit],hsgméret[név],,-1)</f>
        <v>apró</v>
      </c>
      <c r="AB537" s="12" t="str">
        <f>IFERROR(_xlfn.XLOOKUP(HsgLista[[#This Row],[Vármegye]],Régiók[Vármegye],Régiók[Régió]),"")</f>
        <v>Dél-Alföld</v>
      </c>
      <c r="AC537" s="12" t="str">
        <f>IFERROR(_xlfn.XLOOKUP(HsgLista[[#This Row],[Vármegye]],Régiók[Vármegye],Régiók[NUTS2]),"")</f>
        <v>HU33</v>
      </c>
      <c r="AD537" s="12" t="str" cm="1">
        <f t="array" ref="AD537">_xlfn.XLOOKUP(HsgLista[[#This Row],[Helység jogállása]],_xlfn.ANCHORARRAY($AG$12),$AH$12:$AH$18)</f>
        <v>1 község</v>
      </c>
      <c r="AE537" s="4">
        <f>HsgLista[[#This Row],[Lakó-népesség]]*HsgLista[[#This Row],[Lakó-népesség]]</f>
        <v>2090916</v>
      </c>
      <c r="AF537" s="1"/>
      <c r="AG537" s="4"/>
      <c r="AJ537" s="8"/>
      <c r="AK537" s="4"/>
      <c r="AS537" s="8"/>
      <c r="AT537" s="4"/>
      <c r="BJ537" s="1"/>
    </row>
    <row r="538" spans="1:62" x14ac:dyDescent="0.3">
      <c r="A538" s="33" t="s">
        <v>1213</v>
      </c>
      <c r="B538" s="32">
        <v>8040</v>
      </c>
      <c r="C538" s="1" t="s">
        <v>40</v>
      </c>
      <c r="D538" s="1" t="s">
        <v>112</v>
      </c>
      <c r="E538" s="1" t="s">
        <v>234</v>
      </c>
      <c r="F538" s="1" t="s">
        <v>235</v>
      </c>
      <c r="G538" s="1" t="s">
        <v>236</v>
      </c>
      <c r="H538" s="1">
        <v>5</v>
      </c>
      <c r="I538" s="1" t="s">
        <v>1214</v>
      </c>
      <c r="J538" s="4">
        <v>843</v>
      </c>
      <c r="K538" s="4">
        <v>402</v>
      </c>
      <c r="L538" s="4">
        <v>178</v>
      </c>
      <c r="AA538" s="12" t="str">
        <f>_xlfn.XLOOKUP(HsgLista[[#This Row],[Lakó-népesség]],hsgméret[limit],hsgméret[név],,-1)</f>
        <v>mikro</v>
      </c>
      <c r="AB538" s="12" t="str">
        <f>IFERROR(_xlfn.XLOOKUP(HsgLista[[#This Row],[Vármegye]],Régiók[Vármegye],Régiók[Régió]),"")</f>
        <v>Dél-Dunántúl</v>
      </c>
      <c r="AC538" s="12" t="str">
        <f>IFERROR(_xlfn.XLOOKUP(HsgLista[[#This Row],[Vármegye]],Régiók[Vármegye],Régiók[NUTS2]),"")</f>
        <v>HU23</v>
      </c>
      <c r="AD538" s="12" t="str" cm="1">
        <f t="array" ref="AD538">_xlfn.XLOOKUP(HsgLista[[#This Row],[Helység jogállása]],_xlfn.ANCHORARRAY($AG$12),$AH$12:$AH$18)</f>
        <v>1 község</v>
      </c>
      <c r="AE538" s="4">
        <f>HsgLista[[#This Row],[Lakó-népesség]]*HsgLista[[#This Row],[Lakó-népesség]]</f>
        <v>161604</v>
      </c>
      <c r="AF538" s="1"/>
      <c r="AG538" s="4"/>
      <c r="AJ538" s="8"/>
      <c r="AK538" s="4"/>
      <c r="AS538" s="8"/>
      <c r="AT538" s="4"/>
      <c r="BJ538" s="1"/>
    </row>
    <row r="539" spans="1:62" x14ac:dyDescent="0.3">
      <c r="A539" s="33" t="s">
        <v>1215</v>
      </c>
      <c r="B539" s="31">
        <v>33118</v>
      </c>
      <c r="C539" s="1" t="s">
        <v>40</v>
      </c>
      <c r="D539" s="1" t="s">
        <v>75</v>
      </c>
      <c r="E539" s="1" t="s">
        <v>1216</v>
      </c>
      <c r="F539" s="1" t="s">
        <v>1217</v>
      </c>
      <c r="G539" s="1" t="s">
        <v>1217</v>
      </c>
      <c r="H539" s="1">
        <v>5</v>
      </c>
      <c r="I539" s="1" t="s">
        <v>1218</v>
      </c>
      <c r="J539" s="4">
        <v>1238</v>
      </c>
      <c r="K539" s="4">
        <v>1850</v>
      </c>
      <c r="L539" s="4">
        <v>695</v>
      </c>
      <c r="X539" s="1">
        <v>1</v>
      </c>
      <c r="AA539" s="12" t="str">
        <f>_xlfn.XLOOKUP(HsgLista[[#This Row],[Lakó-népesség]],hsgméret[limit],hsgméret[név],,-1)</f>
        <v>apró</v>
      </c>
      <c r="AB539" s="12" t="str">
        <f>IFERROR(_xlfn.XLOOKUP(HsgLista[[#This Row],[Vármegye]],Régiók[Vármegye],Régiók[Régió]),"")</f>
        <v>Pest</v>
      </c>
      <c r="AC539" s="12" t="str">
        <f>IFERROR(_xlfn.XLOOKUP(HsgLista[[#This Row],[Vármegye]],Régiók[Vármegye],Régiók[NUTS2]),"")</f>
        <v>HU12</v>
      </c>
      <c r="AD539" s="12" t="str" cm="1">
        <f t="array" ref="AD539">_xlfn.XLOOKUP(HsgLista[[#This Row],[Helység jogállása]],_xlfn.ANCHORARRAY($AG$12),$AH$12:$AH$18)</f>
        <v>1 község</v>
      </c>
      <c r="AE539" s="4">
        <f>HsgLista[[#This Row],[Lakó-népesség]]*HsgLista[[#This Row],[Lakó-népesség]]</f>
        <v>3422500</v>
      </c>
      <c r="AF539" s="1"/>
      <c r="AG539" s="4"/>
      <c r="AJ539" s="8"/>
      <c r="AK539" s="4"/>
      <c r="AS539" s="8"/>
      <c r="AT539" s="4"/>
      <c r="BJ539" s="1"/>
    </row>
    <row r="540" spans="1:62" x14ac:dyDescent="0.3">
      <c r="A540" s="33" t="s">
        <v>1219</v>
      </c>
      <c r="B540" s="32">
        <v>2477</v>
      </c>
      <c r="C540" s="1" t="s">
        <v>40</v>
      </c>
      <c r="D540" s="1" t="s">
        <v>112</v>
      </c>
      <c r="E540" s="1" t="s">
        <v>234</v>
      </c>
      <c r="F540" s="1" t="s">
        <v>235</v>
      </c>
      <c r="G540" s="1" t="s">
        <v>236</v>
      </c>
      <c r="H540" s="1">
        <v>5</v>
      </c>
      <c r="I540" s="1" t="s">
        <v>876</v>
      </c>
      <c r="J540" s="4">
        <v>899</v>
      </c>
      <c r="K540" s="4">
        <v>260</v>
      </c>
      <c r="L540" s="4">
        <v>110</v>
      </c>
      <c r="AA540" s="12" t="str">
        <f>_xlfn.XLOOKUP(HsgLista[[#This Row],[Lakó-népesség]],hsgméret[limit],hsgméret[név],,-1)</f>
        <v>mikro</v>
      </c>
      <c r="AB540" s="12" t="str">
        <f>IFERROR(_xlfn.XLOOKUP(HsgLista[[#This Row],[Vármegye]],Régiók[Vármegye],Régiók[Régió]),"")</f>
        <v>Dél-Dunántúl</v>
      </c>
      <c r="AC540" s="12" t="str">
        <f>IFERROR(_xlfn.XLOOKUP(HsgLista[[#This Row],[Vármegye]],Régiók[Vármegye],Régiók[NUTS2]),"")</f>
        <v>HU23</v>
      </c>
      <c r="AD540" s="12" t="str" cm="1">
        <f t="array" ref="AD540">_xlfn.XLOOKUP(HsgLista[[#This Row],[Helység jogállása]],_xlfn.ANCHORARRAY($AG$12),$AH$12:$AH$18)</f>
        <v>1 község</v>
      </c>
      <c r="AE540" s="4">
        <f>HsgLista[[#This Row],[Lakó-népesség]]*HsgLista[[#This Row],[Lakó-népesség]]</f>
        <v>67600</v>
      </c>
      <c r="AF540" s="1"/>
      <c r="AG540" s="4"/>
      <c r="AJ540" s="8"/>
      <c r="AK540" s="4"/>
      <c r="AS540" s="8"/>
      <c r="AT540" s="4"/>
      <c r="BJ540" s="1"/>
    </row>
    <row r="541" spans="1:62" x14ac:dyDescent="0.3">
      <c r="A541" s="33" t="s">
        <v>1121</v>
      </c>
      <c r="B541" s="32">
        <v>5111</v>
      </c>
      <c r="C541" s="1" t="s">
        <v>27</v>
      </c>
      <c r="D541" s="1" t="s">
        <v>197</v>
      </c>
      <c r="E541" s="1" t="s">
        <v>1220</v>
      </c>
      <c r="F541" s="1" t="s">
        <v>1120</v>
      </c>
      <c r="G541" s="1" t="s">
        <v>1121</v>
      </c>
      <c r="H541" s="1">
        <v>1</v>
      </c>
      <c r="I541" s="1" t="s">
        <v>32</v>
      </c>
      <c r="J541" s="4">
        <v>17389</v>
      </c>
      <c r="K541" s="4">
        <v>15409</v>
      </c>
      <c r="L541" s="4">
        <v>8454</v>
      </c>
      <c r="T541" s="1">
        <v>1</v>
      </c>
      <c r="AA541" s="12" t="str">
        <f>_xlfn.XLOOKUP(HsgLista[[#This Row],[Lakó-népesség]],hsgméret[limit],hsgméret[név],,-1)</f>
        <v>közép</v>
      </c>
      <c r="AB541" s="12" t="str">
        <f>IFERROR(_xlfn.XLOOKUP(HsgLista[[#This Row],[Vármegye]],Régiók[Vármegye],Régiók[Régió]),"")</f>
        <v>Dél-Alföld</v>
      </c>
      <c r="AC541" s="12" t="str">
        <f>IFERROR(_xlfn.XLOOKUP(HsgLista[[#This Row],[Vármegye]],Régiók[Vármegye],Régiók[NUTS2]),"")</f>
        <v>HU33</v>
      </c>
      <c r="AD541" s="12" t="str" cm="1">
        <f t="array" ref="AD541">_xlfn.XLOOKUP(HsgLista[[#This Row],[Helység jogállása]],_xlfn.ANCHORARRAY($AG$12),$AH$12:$AH$18)</f>
        <v>2 város</v>
      </c>
      <c r="AE541" s="4">
        <f>HsgLista[[#This Row],[Lakó-népesség]]*HsgLista[[#This Row],[Lakó-népesség]]</f>
        <v>237437281</v>
      </c>
      <c r="AF541" s="1"/>
      <c r="AG541" s="4"/>
      <c r="AJ541" s="8"/>
      <c r="AK541" s="4"/>
      <c r="AS541" s="8"/>
      <c r="AT541" s="4"/>
      <c r="BJ541" s="1"/>
    </row>
    <row r="542" spans="1:62" x14ac:dyDescent="0.3">
      <c r="A542" s="33" t="s">
        <v>1221</v>
      </c>
      <c r="B542" s="31">
        <v>31149</v>
      </c>
      <c r="C542" s="1" t="s">
        <v>40</v>
      </c>
      <c r="D542" s="1" t="s">
        <v>202</v>
      </c>
      <c r="E542" s="1" t="s">
        <v>203</v>
      </c>
      <c r="F542" s="1" t="s">
        <v>204</v>
      </c>
      <c r="G542" s="1" t="s">
        <v>205</v>
      </c>
      <c r="H542" s="1">
        <v>5</v>
      </c>
      <c r="I542" s="1" t="s">
        <v>703</v>
      </c>
      <c r="J542" s="4">
        <v>828</v>
      </c>
      <c r="K542" s="4">
        <v>331</v>
      </c>
      <c r="L542" s="4">
        <v>145</v>
      </c>
      <c r="AA542" s="12" t="str">
        <f>_xlfn.XLOOKUP(HsgLista[[#This Row],[Lakó-népesség]],hsgméret[limit],hsgméret[név],,-1)</f>
        <v>mikro</v>
      </c>
      <c r="AB542" s="12" t="str">
        <f>IFERROR(_xlfn.XLOOKUP(HsgLista[[#This Row],[Vármegye]],Régiók[Vármegye],Régiók[Régió]),"")</f>
        <v>Nyugat-Dunántúl</v>
      </c>
      <c r="AC542" s="12" t="str">
        <f>IFERROR(_xlfn.XLOOKUP(HsgLista[[#This Row],[Vármegye]],Régiók[Vármegye],Régiók[NUTS2]),"")</f>
        <v>HU22</v>
      </c>
      <c r="AD542" s="12" t="str" cm="1">
        <f t="array" ref="AD542">_xlfn.XLOOKUP(HsgLista[[#This Row],[Helység jogállása]],_xlfn.ANCHORARRAY($AG$12),$AH$12:$AH$18)</f>
        <v>1 község</v>
      </c>
      <c r="AE542" s="4">
        <f>HsgLista[[#This Row],[Lakó-népesség]]*HsgLista[[#This Row],[Lakó-népesség]]</f>
        <v>109561</v>
      </c>
      <c r="AF542" s="1"/>
      <c r="AG542" s="4"/>
      <c r="AJ542" s="8"/>
      <c r="AK542" s="4"/>
      <c r="AS542" s="8"/>
      <c r="AT542" s="4"/>
      <c r="BJ542" s="1"/>
    </row>
    <row r="543" spans="1:62" x14ac:dyDescent="0.3">
      <c r="A543" s="33" t="s">
        <v>1222</v>
      </c>
      <c r="B543" s="31">
        <v>22576</v>
      </c>
      <c r="C543" s="1" t="s">
        <v>40</v>
      </c>
      <c r="D543" s="1" t="s">
        <v>41</v>
      </c>
      <c r="E543" s="1" t="s">
        <v>821</v>
      </c>
      <c r="F543" s="1" t="s">
        <v>822</v>
      </c>
      <c r="G543" s="1" t="s">
        <v>823</v>
      </c>
      <c r="H543" s="1">
        <v>5</v>
      </c>
      <c r="I543" s="1" t="s">
        <v>823</v>
      </c>
      <c r="J543" s="4">
        <v>553</v>
      </c>
      <c r="K543" s="4">
        <v>180</v>
      </c>
      <c r="L543" s="4">
        <v>62</v>
      </c>
      <c r="AA543" s="12" t="str">
        <f>_xlfn.XLOOKUP(HsgLista[[#This Row],[Lakó-népesség]],hsgméret[limit],hsgméret[név],,-1)</f>
        <v>mikro</v>
      </c>
      <c r="AB543" s="12" t="str">
        <f>IFERROR(_xlfn.XLOOKUP(HsgLista[[#This Row],[Vármegye]],Régiók[Vármegye],Régiók[Régió]),"")</f>
        <v>Dél-Dunántúl</v>
      </c>
      <c r="AC543" s="12" t="str">
        <f>IFERROR(_xlfn.XLOOKUP(HsgLista[[#This Row],[Vármegye]],Régiók[Vármegye],Régiók[NUTS2]),"")</f>
        <v>HU23</v>
      </c>
      <c r="AD543" s="12" t="str" cm="1">
        <f t="array" ref="AD543">_xlfn.XLOOKUP(HsgLista[[#This Row],[Helység jogállása]],_xlfn.ANCHORARRAY($AG$12),$AH$12:$AH$18)</f>
        <v>1 község</v>
      </c>
      <c r="AE543" s="4">
        <f>HsgLista[[#This Row],[Lakó-népesség]]*HsgLista[[#This Row],[Lakó-népesség]]</f>
        <v>32400</v>
      </c>
      <c r="AF543" s="1"/>
      <c r="AG543" s="4"/>
      <c r="AJ543" s="8"/>
      <c r="AK543" s="4"/>
      <c r="AS543" s="8"/>
      <c r="AT543" s="4"/>
      <c r="BJ543" s="1"/>
    </row>
    <row r="544" spans="1:62" x14ac:dyDescent="0.3">
      <c r="A544" s="33" t="s">
        <v>1223</v>
      </c>
      <c r="B544" s="32">
        <v>2185</v>
      </c>
      <c r="C544" s="1" t="s">
        <v>40</v>
      </c>
      <c r="D544" s="1" t="s">
        <v>80</v>
      </c>
      <c r="E544" s="1" t="s">
        <v>264</v>
      </c>
      <c r="F544" s="1" t="s">
        <v>265</v>
      </c>
      <c r="G544" s="1" t="s">
        <v>266</v>
      </c>
      <c r="H544" s="1">
        <v>2</v>
      </c>
      <c r="I544" s="1" t="s">
        <v>38</v>
      </c>
      <c r="J544" s="4">
        <v>2398</v>
      </c>
      <c r="K544" s="4">
        <v>2143</v>
      </c>
      <c r="L544" s="4">
        <v>1144</v>
      </c>
      <c r="AA544" s="12" t="str">
        <f>_xlfn.XLOOKUP(HsgLista[[#This Row],[Lakó-népesség]],hsgméret[limit],hsgméret[név],,-1)</f>
        <v>kicsi</v>
      </c>
      <c r="AB544" s="12" t="str">
        <f>IFERROR(_xlfn.XLOOKUP(HsgLista[[#This Row],[Vármegye]],Régiók[Vármegye],Régiók[Régió]),"")</f>
        <v>Közép-Dunántúl</v>
      </c>
      <c r="AC544" s="12" t="str">
        <f>IFERROR(_xlfn.XLOOKUP(HsgLista[[#This Row],[Vármegye]],Régiók[Vármegye],Régiók[NUTS2]),"")</f>
        <v>HU21</v>
      </c>
      <c r="AD544" s="12" t="str" cm="1">
        <f t="array" ref="AD544">_xlfn.XLOOKUP(HsgLista[[#This Row],[Helység jogállása]],_xlfn.ANCHORARRAY($AG$12),$AH$12:$AH$18)</f>
        <v>1 község</v>
      </c>
      <c r="AE544" s="4">
        <f>HsgLista[[#This Row],[Lakó-népesség]]*HsgLista[[#This Row],[Lakó-népesség]]</f>
        <v>4592449</v>
      </c>
      <c r="AF544" s="1"/>
      <c r="AG544" s="4"/>
      <c r="AJ544" s="8"/>
      <c r="AK544" s="4"/>
      <c r="AS544" s="8"/>
      <c r="AT544" s="4"/>
      <c r="BJ544" s="1"/>
    </row>
    <row r="545" spans="1:62" x14ac:dyDescent="0.3">
      <c r="A545" s="33" t="s">
        <v>1224</v>
      </c>
      <c r="B545" s="32">
        <v>9779</v>
      </c>
      <c r="C545" s="1" t="s">
        <v>40</v>
      </c>
      <c r="D545" s="1" t="s">
        <v>28</v>
      </c>
      <c r="E545" s="1" t="s">
        <v>29</v>
      </c>
      <c r="F545" s="1" t="s">
        <v>30</v>
      </c>
      <c r="G545" s="1" t="s">
        <v>31</v>
      </c>
      <c r="H545" s="1">
        <v>5</v>
      </c>
      <c r="I545" s="1" t="s">
        <v>1225</v>
      </c>
      <c r="J545" s="4">
        <v>4149</v>
      </c>
      <c r="K545" s="4">
        <v>1917</v>
      </c>
      <c r="L545" s="4">
        <v>907</v>
      </c>
      <c r="AA545" s="12" t="str">
        <f>_xlfn.XLOOKUP(HsgLista[[#This Row],[Lakó-népesség]],hsgméret[limit],hsgméret[név],,-1)</f>
        <v>apró</v>
      </c>
      <c r="AB545" s="12" t="str">
        <f>IFERROR(_xlfn.XLOOKUP(HsgLista[[#This Row],[Vármegye]],Régiók[Vármegye],Régiók[Régió]),"")</f>
        <v>Közép-Dunántúl</v>
      </c>
      <c r="AC545" s="12" t="str">
        <f>IFERROR(_xlfn.XLOOKUP(HsgLista[[#This Row],[Vármegye]],Régiók[Vármegye],Régiók[NUTS2]),"")</f>
        <v>HU21</v>
      </c>
      <c r="AD545" s="12" t="str" cm="1">
        <f t="array" ref="AD545">_xlfn.XLOOKUP(HsgLista[[#This Row],[Helység jogállása]],_xlfn.ANCHORARRAY($AG$12),$AH$12:$AH$18)</f>
        <v>1 község</v>
      </c>
      <c r="AE545" s="4">
        <f>HsgLista[[#This Row],[Lakó-népesség]]*HsgLista[[#This Row],[Lakó-népesség]]</f>
        <v>3674889</v>
      </c>
      <c r="AF545" s="1"/>
      <c r="AG545" s="4"/>
      <c r="AJ545" s="8"/>
      <c r="AK545" s="4"/>
      <c r="AS545" s="8"/>
      <c r="AT545" s="4"/>
      <c r="BJ545" s="1"/>
    </row>
    <row r="546" spans="1:62" x14ac:dyDescent="0.3">
      <c r="A546" s="33" t="s">
        <v>103</v>
      </c>
      <c r="B546" s="32">
        <v>4039</v>
      </c>
      <c r="C546" s="1" t="s">
        <v>27</v>
      </c>
      <c r="D546" s="1" t="s">
        <v>66</v>
      </c>
      <c r="E546" s="1" t="s">
        <v>1226</v>
      </c>
      <c r="F546" s="1" t="s">
        <v>102</v>
      </c>
      <c r="G546" s="1" t="s">
        <v>103</v>
      </c>
      <c r="H546" s="1">
        <v>1</v>
      </c>
      <c r="I546" s="1" t="s">
        <v>32</v>
      </c>
      <c r="J546" s="4">
        <v>9195</v>
      </c>
      <c r="K546" s="4">
        <v>9621</v>
      </c>
      <c r="L546" s="4">
        <v>4382</v>
      </c>
      <c r="T546" s="1">
        <v>1</v>
      </c>
      <c r="AA546" s="12" t="str">
        <f>_xlfn.XLOOKUP(HsgLista[[#This Row],[Lakó-népesség]],hsgméret[limit],hsgméret[név],,-1)</f>
        <v>kicsi</v>
      </c>
      <c r="AB546" s="12" t="str">
        <f>IFERROR(_xlfn.XLOOKUP(HsgLista[[#This Row],[Vármegye]],Régiók[Vármegye],Régiók[Régió]),"")</f>
        <v>Nyugat-Dunántúl</v>
      </c>
      <c r="AC546" s="12" t="str">
        <f>IFERROR(_xlfn.XLOOKUP(HsgLista[[#This Row],[Vármegye]],Régiók[Vármegye],Régiók[NUTS2]),"")</f>
        <v>HU22</v>
      </c>
      <c r="AD546" s="12" t="str" cm="1">
        <f t="array" ref="AD546">_xlfn.XLOOKUP(HsgLista[[#This Row],[Helység jogállása]],_xlfn.ANCHORARRAY($AG$12),$AH$12:$AH$18)</f>
        <v>2 város</v>
      </c>
      <c r="AE546" s="4">
        <f>HsgLista[[#This Row],[Lakó-népesség]]*HsgLista[[#This Row],[Lakó-népesség]]</f>
        <v>92563641</v>
      </c>
      <c r="AF546" s="1"/>
      <c r="AG546" s="4"/>
      <c r="AJ546" s="8"/>
      <c r="AK546" s="4"/>
      <c r="AS546" s="8"/>
      <c r="AT546" s="4"/>
      <c r="BJ546" s="1"/>
    </row>
    <row r="547" spans="1:62" x14ac:dyDescent="0.3">
      <c r="A547" s="33" t="s">
        <v>1227</v>
      </c>
      <c r="B547" s="31">
        <v>26709</v>
      </c>
      <c r="C547" s="1" t="s">
        <v>27</v>
      </c>
      <c r="D547" s="1" t="s">
        <v>216</v>
      </c>
      <c r="E547" s="1" t="s">
        <v>1099</v>
      </c>
      <c r="F547" s="1" t="s">
        <v>721</v>
      </c>
      <c r="G547" s="1" t="s">
        <v>718</v>
      </c>
      <c r="H547" s="1">
        <v>1</v>
      </c>
      <c r="I547" s="1" t="s">
        <v>32</v>
      </c>
      <c r="J547" s="4">
        <v>9018</v>
      </c>
      <c r="K547" s="4">
        <v>4369</v>
      </c>
      <c r="L547" s="4">
        <v>2328</v>
      </c>
      <c r="T547" s="1">
        <v>1</v>
      </c>
      <c r="X547" s="1">
        <v>1</v>
      </c>
      <c r="AA547" s="12" t="str">
        <f>_xlfn.XLOOKUP(HsgLista[[#This Row],[Lakó-népesség]],hsgméret[limit],hsgméret[név],,-1)</f>
        <v>kicsi</v>
      </c>
      <c r="AB547" s="12" t="str">
        <f>IFERROR(_xlfn.XLOOKUP(HsgLista[[#This Row],[Vármegye]],Régiók[Vármegye],Régiók[Régió]),"")</f>
        <v>Dél-Alföld</v>
      </c>
      <c r="AC547" s="12" t="str">
        <f>IFERROR(_xlfn.XLOOKUP(HsgLista[[#This Row],[Vármegye]],Régiók[Vármegye],Régiók[NUTS2]),"")</f>
        <v>HU33</v>
      </c>
      <c r="AD547" s="12" t="str" cm="1">
        <f t="array" ref="AD547">_xlfn.XLOOKUP(HsgLista[[#This Row],[Helység jogállása]],_xlfn.ANCHORARRAY($AG$12),$AH$12:$AH$18)</f>
        <v>2 város</v>
      </c>
      <c r="AE547" s="4">
        <f>HsgLista[[#This Row],[Lakó-népesség]]*HsgLista[[#This Row],[Lakó-népesség]]</f>
        <v>19088161</v>
      </c>
      <c r="AF547" s="1"/>
      <c r="AG547" s="4"/>
      <c r="AJ547" s="8"/>
      <c r="AK547" s="4"/>
      <c r="AS547" s="8"/>
      <c r="AT547" s="4"/>
      <c r="BJ547" s="1"/>
    </row>
    <row r="548" spans="1:62" x14ac:dyDescent="0.3">
      <c r="A548" s="33" t="s">
        <v>521</v>
      </c>
      <c r="B548" s="31">
        <v>32878</v>
      </c>
      <c r="C548" s="1" t="s">
        <v>40</v>
      </c>
      <c r="D548" s="1" t="s">
        <v>80</v>
      </c>
      <c r="E548" s="1" t="s">
        <v>117</v>
      </c>
      <c r="F548" s="1" t="s">
        <v>118</v>
      </c>
      <c r="G548" s="1" t="s">
        <v>119</v>
      </c>
      <c r="H548" s="1">
        <v>2</v>
      </c>
      <c r="I548" s="1" t="s">
        <v>38</v>
      </c>
      <c r="J548" s="4">
        <v>2002</v>
      </c>
      <c r="K548" s="4">
        <v>908</v>
      </c>
      <c r="L548" s="4">
        <v>361</v>
      </c>
      <c r="T548" s="1">
        <v>1</v>
      </c>
      <c r="AA548" s="12" t="str">
        <f>_xlfn.XLOOKUP(HsgLista[[#This Row],[Lakó-népesség]],hsgméret[limit],hsgméret[név],,-1)</f>
        <v>apró</v>
      </c>
      <c r="AB548" s="12" t="str">
        <f>IFERROR(_xlfn.XLOOKUP(HsgLista[[#This Row],[Vármegye]],Régiók[Vármegye],Régiók[Régió]),"")</f>
        <v>Közép-Dunántúl</v>
      </c>
      <c r="AC548" s="12" t="str">
        <f>IFERROR(_xlfn.XLOOKUP(HsgLista[[#This Row],[Vármegye]],Régiók[Vármegye],Régiók[NUTS2]),"")</f>
        <v>HU21</v>
      </c>
      <c r="AD548" s="12" t="str" cm="1">
        <f t="array" ref="AD548">_xlfn.XLOOKUP(HsgLista[[#This Row],[Helység jogállása]],_xlfn.ANCHORARRAY($AG$12),$AH$12:$AH$18)</f>
        <v>1 község</v>
      </c>
      <c r="AE548" s="4">
        <f>HsgLista[[#This Row],[Lakó-népesség]]*HsgLista[[#This Row],[Lakó-népesség]]</f>
        <v>824464</v>
      </c>
      <c r="AF548" s="1"/>
      <c r="AG548" s="4"/>
      <c r="AJ548" s="8"/>
      <c r="AK548" s="4"/>
      <c r="AS548" s="8"/>
      <c r="AT548" s="4"/>
      <c r="BJ548" s="1"/>
    </row>
    <row r="549" spans="1:62" x14ac:dyDescent="0.3">
      <c r="A549" s="33" t="s">
        <v>1228</v>
      </c>
      <c r="B549" s="31">
        <v>27492</v>
      </c>
      <c r="C549" s="1" t="s">
        <v>40</v>
      </c>
      <c r="D549" s="1" t="s">
        <v>202</v>
      </c>
      <c r="E549" s="1" t="s">
        <v>203</v>
      </c>
      <c r="F549" s="1" t="s">
        <v>204</v>
      </c>
      <c r="G549" s="1" t="s">
        <v>205</v>
      </c>
      <c r="H549" s="1">
        <v>5</v>
      </c>
      <c r="I549" s="1" t="s">
        <v>1229</v>
      </c>
      <c r="J549" s="4">
        <v>1061</v>
      </c>
      <c r="K549" s="4">
        <v>77</v>
      </c>
      <c r="L549" s="4">
        <v>56</v>
      </c>
      <c r="AA549" s="12" t="str">
        <f>_xlfn.XLOOKUP(HsgLista[[#This Row],[Lakó-népesség]],hsgméret[limit],hsgméret[név],,-1)</f>
        <v>mikro</v>
      </c>
      <c r="AB549" s="12" t="str">
        <f>IFERROR(_xlfn.XLOOKUP(HsgLista[[#This Row],[Vármegye]],Régiók[Vármegye],Régiók[Régió]),"")</f>
        <v>Nyugat-Dunántúl</v>
      </c>
      <c r="AC549" s="12" t="str">
        <f>IFERROR(_xlfn.XLOOKUP(HsgLista[[#This Row],[Vármegye]],Régiók[Vármegye],Régiók[NUTS2]),"")</f>
        <v>HU22</v>
      </c>
      <c r="AD549" s="12" t="str" cm="1">
        <f t="array" ref="AD549">_xlfn.XLOOKUP(HsgLista[[#This Row],[Helység jogállása]],_xlfn.ANCHORARRAY($AG$12),$AH$12:$AH$18)</f>
        <v>1 község</v>
      </c>
      <c r="AE549" s="4">
        <f>HsgLista[[#This Row],[Lakó-népesség]]*HsgLista[[#This Row],[Lakó-népesség]]</f>
        <v>5929</v>
      </c>
      <c r="AF549" s="1"/>
      <c r="AG549" s="4"/>
      <c r="AJ549" s="8"/>
      <c r="AK549" s="4"/>
      <c r="AS549" s="8"/>
      <c r="AT549" s="4"/>
      <c r="BJ549" s="1"/>
    </row>
    <row r="550" spans="1:62" x14ac:dyDescent="0.3">
      <c r="A550" s="33" t="s">
        <v>1230</v>
      </c>
      <c r="B550" s="31">
        <v>32814</v>
      </c>
      <c r="C550" s="1" t="s">
        <v>40</v>
      </c>
      <c r="D550" s="1" t="s">
        <v>80</v>
      </c>
      <c r="E550" s="1" t="s">
        <v>125</v>
      </c>
      <c r="F550" s="1" t="s">
        <v>126</v>
      </c>
      <c r="G550" s="1" t="s">
        <v>127</v>
      </c>
      <c r="H550" s="1">
        <v>5</v>
      </c>
      <c r="I550" s="1" t="s">
        <v>128</v>
      </c>
      <c r="J550" s="4">
        <v>1691</v>
      </c>
      <c r="K550" s="4">
        <v>518</v>
      </c>
      <c r="L550" s="4">
        <v>295</v>
      </c>
      <c r="AA550" s="12" t="str">
        <f>_xlfn.XLOOKUP(HsgLista[[#This Row],[Lakó-népesség]],hsgméret[limit],hsgméret[név],,-1)</f>
        <v>apró</v>
      </c>
      <c r="AB550" s="12" t="str">
        <f>IFERROR(_xlfn.XLOOKUP(HsgLista[[#This Row],[Vármegye]],Régiók[Vármegye],Régiók[Régió]),"")</f>
        <v>Közép-Dunántúl</v>
      </c>
      <c r="AC550" s="12" t="str">
        <f>IFERROR(_xlfn.XLOOKUP(HsgLista[[#This Row],[Vármegye]],Régiók[Vármegye],Régiók[NUTS2]),"")</f>
        <v>HU21</v>
      </c>
      <c r="AD550" s="12" t="str" cm="1">
        <f t="array" ref="AD550">_xlfn.XLOOKUP(HsgLista[[#This Row],[Helység jogállása]],_xlfn.ANCHORARRAY($AG$12),$AH$12:$AH$18)</f>
        <v>1 község</v>
      </c>
      <c r="AE550" s="4">
        <f>HsgLista[[#This Row],[Lakó-népesség]]*HsgLista[[#This Row],[Lakó-népesség]]</f>
        <v>268324</v>
      </c>
      <c r="AF550" s="1"/>
      <c r="AG550" s="4"/>
      <c r="AJ550" s="8"/>
      <c r="AK550" s="4"/>
      <c r="AS550" s="8"/>
      <c r="AT550" s="4"/>
      <c r="BJ550" s="1"/>
    </row>
    <row r="551" spans="1:62" x14ac:dyDescent="0.3">
      <c r="A551" s="33" t="s">
        <v>1231</v>
      </c>
      <c r="B551" s="31">
        <v>12450</v>
      </c>
      <c r="C551" s="1" t="s">
        <v>196</v>
      </c>
      <c r="D551" s="1" t="s">
        <v>224</v>
      </c>
      <c r="E551" s="1" t="s">
        <v>394</v>
      </c>
      <c r="F551" s="1" t="s">
        <v>395</v>
      </c>
      <c r="G551" s="1" t="s">
        <v>396</v>
      </c>
      <c r="H551" s="1">
        <v>1</v>
      </c>
      <c r="I551" s="1" t="s">
        <v>32</v>
      </c>
      <c r="J551" s="4">
        <v>6897</v>
      </c>
      <c r="K551" s="4">
        <v>1703</v>
      </c>
      <c r="L551" s="4">
        <v>838</v>
      </c>
      <c r="T551" s="1">
        <v>1</v>
      </c>
      <c r="AA551" s="12" t="str">
        <f>_xlfn.XLOOKUP(HsgLista[[#This Row],[Lakó-népesség]],hsgméret[limit],hsgméret[név],,-1)</f>
        <v>apró</v>
      </c>
      <c r="AB551" s="12" t="str">
        <f>IFERROR(_xlfn.XLOOKUP(HsgLista[[#This Row],[Vármegye]],Régiók[Vármegye],Régiók[Régió]),"")</f>
        <v>Észak-Alföld</v>
      </c>
      <c r="AC551" s="12" t="str">
        <f>IFERROR(_xlfn.XLOOKUP(HsgLista[[#This Row],[Vármegye]],Régiók[Vármegye],Régiók[NUTS2]),"")</f>
        <v>HU32</v>
      </c>
      <c r="AD551" s="12" t="str" cm="1">
        <f t="array" ref="AD551">_xlfn.XLOOKUP(HsgLista[[#This Row],[Helység jogállása]],_xlfn.ANCHORARRAY($AG$12),$AH$12:$AH$18)</f>
        <v>1 község</v>
      </c>
      <c r="AE551" s="4">
        <f>HsgLista[[#This Row],[Lakó-népesség]]*HsgLista[[#This Row],[Lakó-népesség]]</f>
        <v>2900209</v>
      </c>
      <c r="AF551" s="1"/>
      <c r="AG551" s="4"/>
      <c r="AJ551" s="8"/>
      <c r="AK551" s="4"/>
      <c r="AS551" s="8"/>
      <c r="AT551" s="4"/>
      <c r="BJ551" s="1"/>
    </row>
    <row r="552" spans="1:62" x14ac:dyDescent="0.3">
      <c r="A552" s="33" t="s">
        <v>1232</v>
      </c>
      <c r="B552" s="31">
        <v>24314</v>
      </c>
      <c r="C552" s="1" t="s">
        <v>40</v>
      </c>
      <c r="D552" s="1" t="s">
        <v>112</v>
      </c>
      <c r="E552" s="1" t="s">
        <v>234</v>
      </c>
      <c r="F552" s="1" t="s">
        <v>235</v>
      </c>
      <c r="G552" s="1" t="s">
        <v>236</v>
      </c>
      <c r="H552" s="1">
        <v>2</v>
      </c>
      <c r="I552" s="1" t="s">
        <v>38</v>
      </c>
      <c r="J552" s="4">
        <v>2984</v>
      </c>
      <c r="K552" s="4">
        <v>927</v>
      </c>
      <c r="L552" s="4">
        <v>388</v>
      </c>
      <c r="T552" s="1">
        <v>1</v>
      </c>
      <c r="AA552" s="12" t="str">
        <f>_xlfn.XLOOKUP(HsgLista[[#This Row],[Lakó-népesség]],hsgméret[limit],hsgméret[név],,-1)</f>
        <v>apró</v>
      </c>
      <c r="AB552" s="12" t="str">
        <f>IFERROR(_xlfn.XLOOKUP(HsgLista[[#This Row],[Vármegye]],Régiók[Vármegye],Régiók[Régió]),"")</f>
        <v>Dél-Dunántúl</v>
      </c>
      <c r="AC552" s="12" t="str">
        <f>IFERROR(_xlfn.XLOOKUP(HsgLista[[#This Row],[Vármegye]],Régiók[Vármegye],Régiók[NUTS2]),"")</f>
        <v>HU23</v>
      </c>
      <c r="AD552" s="12" t="str" cm="1">
        <f t="array" ref="AD552">_xlfn.XLOOKUP(HsgLista[[#This Row],[Helység jogállása]],_xlfn.ANCHORARRAY($AG$12),$AH$12:$AH$18)</f>
        <v>1 község</v>
      </c>
      <c r="AE552" s="4">
        <f>HsgLista[[#This Row],[Lakó-népesség]]*HsgLista[[#This Row],[Lakó-népesség]]</f>
        <v>859329</v>
      </c>
      <c r="AF552" s="1"/>
      <c r="AG552" s="4"/>
      <c r="AJ552" s="8"/>
      <c r="AK552" s="4"/>
      <c r="AS552" s="8"/>
      <c r="AT552" s="4"/>
      <c r="BJ552" s="1"/>
    </row>
    <row r="553" spans="1:62" x14ac:dyDescent="0.3">
      <c r="A553" s="33" t="s">
        <v>1233</v>
      </c>
      <c r="B553" s="31">
        <v>27270</v>
      </c>
      <c r="C553" s="1" t="s">
        <v>40</v>
      </c>
      <c r="D553" s="1" t="s">
        <v>112</v>
      </c>
      <c r="E553" s="1" t="s">
        <v>550</v>
      </c>
      <c r="F553" s="1" t="s">
        <v>551</v>
      </c>
      <c r="G553" s="1" t="s">
        <v>551</v>
      </c>
      <c r="H553" s="1">
        <v>5</v>
      </c>
      <c r="I553" s="1" t="s">
        <v>1234</v>
      </c>
      <c r="J553" s="4">
        <v>866</v>
      </c>
      <c r="K553" s="4">
        <v>273</v>
      </c>
      <c r="L553" s="4">
        <v>133</v>
      </c>
      <c r="AA553" s="12" t="str">
        <f>_xlfn.XLOOKUP(HsgLista[[#This Row],[Lakó-népesség]],hsgméret[limit],hsgméret[név],,-1)</f>
        <v>mikro</v>
      </c>
      <c r="AB553" s="12" t="str">
        <f>IFERROR(_xlfn.XLOOKUP(HsgLista[[#This Row],[Vármegye]],Régiók[Vármegye],Régiók[Régió]),"")</f>
        <v>Dél-Dunántúl</v>
      </c>
      <c r="AC553" s="12" t="str">
        <f>IFERROR(_xlfn.XLOOKUP(HsgLista[[#This Row],[Vármegye]],Régiók[Vármegye],Régiók[NUTS2]),"")</f>
        <v>HU23</v>
      </c>
      <c r="AD553" s="12" t="str" cm="1">
        <f t="array" ref="AD553">_xlfn.XLOOKUP(HsgLista[[#This Row],[Helység jogállása]],_xlfn.ANCHORARRAY($AG$12),$AH$12:$AH$18)</f>
        <v>1 község</v>
      </c>
      <c r="AE553" s="4">
        <f>HsgLista[[#This Row],[Lakó-népesség]]*HsgLista[[#This Row],[Lakó-népesség]]</f>
        <v>74529</v>
      </c>
      <c r="AF553" s="1"/>
      <c r="AG553" s="4"/>
      <c r="AJ553" s="8"/>
      <c r="AK553" s="4"/>
      <c r="AS553" s="8"/>
      <c r="AT553" s="4"/>
      <c r="BJ553" s="1"/>
    </row>
    <row r="554" spans="1:62" x14ac:dyDescent="0.3">
      <c r="A554" s="33" t="s">
        <v>651</v>
      </c>
      <c r="B554" s="31">
        <v>29364</v>
      </c>
      <c r="C554" s="1" t="s">
        <v>40</v>
      </c>
      <c r="D554" s="1" t="s">
        <v>202</v>
      </c>
      <c r="E554" s="1" t="s">
        <v>284</v>
      </c>
      <c r="F554" s="1" t="s">
        <v>285</v>
      </c>
      <c r="G554" s="1" t="s">
        <v>285</v>
      </c>
      <c r="H554" s="1">
        <v>2</v>
      </c>
      <c r="I554" s="1" t="s">
        <v>38</v>
      </c>
      <c r="J554" s="4">
        <v>779</v>
      </c>
      <c r="K554" s="4">
        <v>567</v>
      </c>
      <c r="L554" s="4">
        <v>262</v>
      </c>
      <c r="T554" s="1">
        <v>1</v>
      </c>
      <c r="AA554" s="12" t="str">
        <f>_xlfn.XLOOKUP(HsgLista[[#This Row],[Lakó-népesség]],hsgméret[limit],hsgméret[név],,-1)</f>
        <v>apró</v>
      </c>
      <c r="AB554" s="12" t="str">
        <f>IFERROR(_xlfn.XLOOKUP(HsgLista[[#This Row],[Vármegye]],Régiók[Vármegye],Régiók[Régió]),"")</f>
        <v>Nyugat-Dunántúl</v>
      </c>
      <c r="AC554" s="12" t="str">
        <f>IFERROR(_xlfn.XLOOKUP(HsgLista[[#This Row],[Vármegye]],Régiók[Vármegye],Régiók[NUTS2]),"")</f>
        <v>HU22</v>
      </c>
      <c r="AD554" s="12" t="str" cm="1">
        <f t="array" ref="AD554">_xlfn.XLOOKUP(HsgLista[[#This Row],[Helység jogállása]],_xlfn.ANCHORARRAY($AG$12),$AH$12:$AH$18)</f>
        <v>1 község</v>
      </c>
      <c r="AE554" s="4">
        <f>HsgLista[[#This Row],[Lakó-népesség]]*HsgLista[[#This Row],[Lakó-népesség]]</f>
        <v>321489</v>
      </c>
      <c r="AF554" s="1"/>
      <c r="AG554" s="4"/>
      <c r="AJ554" s="8"/>
      <c r="AK554" s="4"/>
      <c r="AS554" s="8"/>
      <c r="AT554" s="4"/>
      <c r="BJ554" s="1"/>
    </row>
    <row r="555" spans="1:62" x14ac:dyDescent="0.3">
      <c r="A555" s="33" t="s">
        <v>1235</v>
      </c>
      <c r="B555" s="31">
        <v>22804</v>
      </c>
      <c r="C555" s="1" t="s">
        <v>196</v>
      </c>
      <c r="D555" s="1" t="s">
        <v>75</v>
      </c>
      <c r="E555" s="1" t="s">
        <v>1236</v>
      </c>
      <c r="F555" s="1" t="s">
        <v>1237</v>
      </c>
      <c r="G555" s="1" t="s">
        <v>1238</v>
      </c>
      <c r="H555" s="1">
        <v>1</v>
      </c>
      <c r="I555" s="1" t="s">
        <v>32</v>
      </c>
      <c r="J555" s="4">
        <v>2271</v>
      </c>
      <c r="K555" s="4">
        <v>10180</v>
      </c>
      <c r="L555" s="4">
        <v>3658</v>
      </c>
      <c r="R555" s="1">
        <v>1</v>
      </c>
      <c r="X555" s="1">
        <v>1</v>
      </c>
      <c r="AA555" s="12" t="str">
        <f>_xlfn.XLOOKUP(HsgLista[[#This Row],[Lakó-népesség]],hsgméret[limit],hsgméret[név],,-1)</f>
        <v>közép</v>
      </c>
      <c r="AB555" s="12" t="str">
        <f>IFERROR(_xlfn.XLOOKUP(HsgLista[[#This Row],[Vármegye]],Régiók[Vármegye],Régiók[Régió]),"")</f>
        <v>Pest</v>
      </c>
      <c r="AC555" s="12" t="str">
        <f>IFERROR(_xlfn.XLOOKUP(HsgLista[[#This Row],[Vármegye]],Régiók[Vármegye],Régiók[NUTS2]),"")</f>
        <v>HU12</v>
      </c>
      <c r="AD555" s="12" t="str" cm="1">
        <f t="array" ref="AD555">_xlfn.XLOOKUP(HsgLista[[#This Row],[Helység jogállása]],_xlfn.ANCHORARRAY($AG$12),$AH$12:$AH$18)</f>
        <v>1 község</v>
      </c>
      <c r="AE555" s="4">
        <f>HsgLista[[#This Row],[Lakó-népesség]]*HsgLista[[#This Row],[Lakó-népesség]]</f>
        <v>103632400</v>
      </c>
      <c r="AF555" s="1"/>
      <c r="AG555" s="4"/>
      <c r="AJ555" s="8"/>
      <c r="AK555" s="4"/>
      <c r="AS555" s="8"/>
      <c r="AT555" s="4"/>
      <c r="BJ555" s="1"/>
    </row>
    <row r="556" spans="1:62" x14ac:dyDescent="0.3">
      <c r="A556" s="33" t="s">
        <v>1239</v>
      </c>
      <c r="B556" s="31">
        <v>22390</v>
      </c>
      <c r="C556" s="1" t="s">
        <v>40</v>
      </c>
      <c r="D556" s="1" t="s">
        <v>95</v>
      </c>
      <c r="E556" s="1" t="s">
        <v>850</v>
      </c>
      <c r="F556" s="1" t="s">
        <v>851</v>
      </c>
      <c r="G556" s="1" t="s">
        <v>852</v>
      </c>
      <c r="H556" s="1">
        <v>5</v>
      </c>
      <c r="I556" s="1" t="s">
        <v>1240</v>
      </c>
      <c r="J556" s="4">
        <v>2527</v>
      </c>
      <c r="K556" s="4">
        <v>337</v>
      </c>
      <c r="L556" s="4">
        <v>191</v>
      </c>
      <c r="T556" s="1">
        <v>1</v>
      </c>
      <c r="AA556" s="12" t="str">
        <f>_xlfn.XLOOKUP(HsgLista[[#This Row],[Lakó-népesség]],hsgméret[limit],hsgméret[név],,-1)</f>
        <v>mikro</v>
      </c>
      <c r="AB556" s="12" t="str">
        <f>IFERROR(_xlfn.XLOOKUP(HsgLista[[#This Row],[Vármegye]],Régiók[Vármegye],Régiók[Régió]),"")</f>
        <v>Nyugat-Dunántúl</v>
      </c>
      <c r="AC556" s="12" t="str">
        <f>IFERROR(_xlfn.XLOOKUP(HsgLista[[#This Row],[Vármegye]],Régiók[Vármegye],Régiók[NUTS2]),"")</f>
        <v>HU22</v>
      </c>
      <c r="AD556" s="12" t="str" cm="1">
        <f t="array" ref="AD556">_xlfn.XLOOKUP(HsgLista[[#This Row],[Helység jogállása]],_xlfn.ANCHORARRAY($AG$12),$AH$12:$AH$18)</f>
        <v>1 község</v>
      </c>
      <c r="AE556" s="4">
        <f>HsgLista[[#This Row],[Lakó-népesség]]*HsgLista[[#This Row],[Lakó-népesség]]</f>
        <v>113569</v>
      </c>
      <c r="AF556" s="1"/>
      <c r="AG556" s="4"/>
      <c r="AJ556" s="8"/>
      <c r="AK556" s="4"/>
      <c r="AS556" s="8"/>
      <c r="AT556" s="4"/>
      <c r="BJ556" s="1"/>
    </row>
    <row r="557" spans="1:62" x14ac:dyDescent="0.3">
      <c r="A557" s="33" t="s">
        <v>1241</v>
      </c>
      <c r="B557" s="31">
        <v>33978</v>
      </c>
      <c r="C557" s="1" t="s">
        <v>40</v>
      </c>
      <c r="D557" s="1" t="s">
        <v>202</v>
      </c>
      <c r="E557" s="1" t="s">
        <v>621</v>
      </c>
      <c r="F557" s="1" t="s">
        <v>622</v>
      </c>
      <c r="G557" s="1" t="s">
        <v>623</v>
      </c>
      <c r="H557" s="1">
        <v>5</v>
      </c>
      <c r="I557" s="1" t="s">
        <v>689</v>
      </c>
      <c r="J557" s="4">
        <v>2121</v>
      </c>
      <c r="K557" s="4">
        <v>351</v>
      </c>
      <c r="L557" s="4">
        <v>204</v>
      </c>
      <c r="AA557" s="12" t="str">
        <f>_xlfn.XLOOKUP(HsgLista[[#This Row],[Lakó-népesség]],hsgméret[limit],hsgméret[név],,-1)</f>
        <v>mikro</v>
      </c>
      <c r="AB557" s="12" t="str">
        <f>IFERROR(_xlfn.XLOOKUP(HsgLista[[#This Row],[Vármegye]],Régiók[Vármegye],Régiók[Régió]),"")</f>
        <v>Nyugat-Dunántúl</v>
      </c>
      <c r="AC557" s="12" t="str">
        <f>IFERROR(_xlfn.XLOOKUP(HsgLista[[#This Row],[Vármegye]],Régiók[Vármegye],Régiók[NUTS2]),"")</f>
        <v>HU22</v>
      </c>
      <c r="AD557" s="12" t="str" cm="1">
        <f t="array" ref="AD557">_xlfn.XLOOKUP(HsgLista[[#This Row],[Helység jogállása]],_xlfn.ANCHORARRAY($AG$12),$AH$12:$AH$18)</f>
        <v>1 község</v>
      </c>
      <c r="AE557" s="4">
        <f>HsgLista[[#This Row],[Lakó-népesség]]*HsgLista[[#This Row],[Lakó-népesség]]</f>
        <v>123201</v>
      </c>
      <c r="AF557" s="1"/>
      <c r="AG557" s="4"/>
      <c r="AJ557" s="8"/>
      <c r="AK557" s="4"/>
      <c r="AS557" s="8"/>
      <c r="AT557" s="4"/>
      <c r="BJ557" s="1"/>
    </row>
    <row r="558" spans="1:62" x14ac:dyDescent="0.3">
      <c r="A558" s="33" t="s">
        <v>1242</v>
      </c>
      <c r="B558" s="31">
        <v>34333</v>
      </c>
      <c r="C558" s="1" t="s">
        <v>40</v>
      </c>
      <c r="D558" s="1" t="s">
        <v>75</v>
      </c>
      <c r="E558" s="1" t="s">
        <v>91</v>
      </c>
      <c r="F558" s="1" t="s">
        <v>92</v>
      </c>
      <c r="G558" s="1" t="s">
        <v>93</v>
      </c>
      <c r="H558" s="1">
        <v>1</v>
      </c>
      <c r="I558" s="1" t="s">
        <v>32</v>
      </c>
      <c r="J558" s="4">
        <v>505</v>
      </c>
      <c r="K558" s="4">
        <v>1958</v>
      </c>
      <c r="L558" s="4">
        <v>759</v>
      </c>
      <c r="T558" s="1">
        <v>1</v>
      </c>
      <c r="AA558" s="12" t="str">
        <f>_xlfn.XLOOKUP(HsgLista[[#This Row],[Lakó-népesség]],hsgméret[limit],hsgméret[név],,-1)</f>
        <v>apró</v>
      </c>
      <c r="AB558" s="12" t="str">
        <f>IFERROR(_xlfn.XLOOKUP(HsgLista[[#This Row],[Vármegye]],Régiók[Vármegye],Régiók[Régió]),"")</f>
        <v>Pest</v>
      </c>
      <c r="AC558" s="12" t="str">
        <f>IFERROR(_xlfn.XLOOKUP(HsgLista[[#This Row],[Vármegye]],Régiók[Vármegye],Régiók[NUTS2]),"")</f>
        <v>HU12</v>
      </c>
      <c r="AD558" s="12" t="str" cm="1">
        <f t="array" ref="AD558">_xlfn.XLOOKUP(HsgLista[[#This Row],[Helység jogállása]],_xlfn.ANCHORARRAY($AG$12),$AH$12:$AH$18)</f>
        <v>1 község</v>
      </c>
      <c r="AE558" s="4">
        <f>HsgLista[[#This Row],[Lakó-népesség]]*HsgLista[[#This Row],[Lakó-népesség]]</f>
        <v>3833764</v>
      </c>
      <c r="AF558" s="1"/>
      <c r="AG558" s="4"/>
      <c r="AJ558" s="8"/>
      <c r="AK558" s="4"/>
      <c r="AS558" s="8"/>
      <c r="AT558" s="4"/>
      <c r="BJ558" s="1"/>
    </row>
    <row r="559" spans="1:62" x14ac:dyDescent="0.3">
      <c r="A559" s="33" t="s">
        <v>1243</v>
      </c>
      <c r="B559" s="32">
        <v>4224</v>
      </c>
      <c r="C559" s="1" t="s">
        <v>40</v>
      </c>
      <c r="D559" s="1" t="s">
        <v>95</v>
      </c>
      <c r="E559" s="1" t="s">
        <v>294</v>
      </c>
      <c r="F559" s="1" t="s">
        <v>295</v>
      </c>
      <c r="G559" s="1" t="s">
        <v>296</v>
      </c>
      <c r="H559" s="1">
        <v>2</v>
      </c>
      <c r="I559" s="1" t="s">
        <v>38</v>
      </c>
      <c r="J559" s="4">
        <v>2053</v>
      </c>
      <c r="K559" s="4">
        <v>774</v>
      </c>
      <c r="L559" s="4">
        <v>327</v>
      </c>
      <c r="T559" s="1">
        <v>1</v>
      </c>
      <c r="AA559" s="12" t="str">
        <f>_xlfn.XLOOKUP(HsgLista[[#This Row],[Lakó-népesség]],hsgméret[limit],hsgméret[név],,-1)</f>
        <v>apró</v>
      </c>
      <c r="AB559" s="12" t="str">
        <f>IFERROR(_xlfn.XLOOKUP(HsgLista[[#This Row],[Vármegye]],Régiók[Vármegye],Régiók[Régió]),"")</f>
        <v>Nyugat-Dunántúl</v>
      </c>
      <c r="AC559" s="12" t="str">
        <f>IFERROR(_xlfn.XLOOKUP(HsgLista[[#This Row],[Vármegye]],Régiók[Vármegye],Régiók[NUTS2]),"")</f>
        <v>HU22</v>
      </c>
      <c r="AD559" s="12" t="str" cm="1">
        <f t="array" ref="AD559">_xlfn.XLOOKUP(HsgLista[[#This Row],[Helység jogállása]],_xlfn.ANCHORARRAY($AG$12),$AH$12:$AH$18)</f>
        <v>1 község</v>
      </c>
      <c r="AE559" s="4">
        <f>HsgLista[[#This Row],[Lakó-népesség]]*HsgLista[[#This Row],[Lakó-népesség]]</f>
        <v>599076</v>
      </c>
      <c r="AF559" s="1"/>
      <c r="AG559" s="4"/>
      <c r="AJ559" s="8"/>
      <c r="AK559" s="4"/>
      <c r="AS559" s="8"/>
      <c r="AT559" s="4"/>
      <c r="BJ559" s="1"/>
    </row>
    <row r="560" spans="1:62" x14ac:dyDescent="0.3">
      <c r="A560" s="33" t="s">
        <v>1244</v>
      </c>
      <c r="B560" s="32">
        <v>6734</v>
      </c>
      <c r="C560" s="1" t="s">
        <v>40</v>
      </c>
      <c r="D560" s="1" t="s">
        <v>28</v>
      </c>
      <c r="E560" s="1" t="s">
        <v>29</v>
      </c>
      <c r="F560" s="1" t="s">
        <v>30</v>
      </c>
      <c r="G560" s="1" t="s">
        <v>31</v>
      </c>
      <c r="H560" s="1">
        <v>5</v>
      </c>
      <c r="I560" s="1" t="s">
        <v>1225</v>
      </c>
      <c r="J560" s="4">
        <v>1711</v>
      </c>
      <c r="K560" s="4">
        <v>967</v>
      </c>
      <c r="L560" s="4">
        <v>373</v>
      </c>
      <c r="AA560" s="12" t="str">
        <f>_xlfn.XLOOKUP(HsgLista[[#This Row],[Lakó-népesség]],hsgméret[limit],hsgméret[név],,-1)</f>
        <v>apró</v>
      </c>
      <c r="AB560" s="12" t="str">
        <f>IFERROR(_xlfn.XLOOKUP(HsgLista[[#This Row],[Vármegye]],Régiók[Vármegye],Régiók[Régió]),"")</f>
        <v>Közép-Dunántúl</v>
      </c>
      <c r="AC560" s="12" t="str">
        <f>IFERROR(_xlfn.XLOOKUP(HsgLista[[#This Row],[Vármegye]],Régiók[Vármegye],Régiók[NUTS2]),"")</f>
        <v>HU21</v>
      </c>
      <c r="AD560" s="12" t="str" cm="1">
        <f t="array" ref="AD560">_xlfn.XLOOKUP(HsgLista[[#This Row],[Helység jogállása]],_xlfn.ANCHORARRAY($AG$12),$AH$12:$AH$18)</f>
        <v>1 község</v>
      </c>
      <c r="AE560" s="4">
        <f>HsgLista[[#This Row],[Lakó-népesség]]*HsgLista[[#This Row],[Lakó-népesség]]</f>
        <v>935089</v>
      </c>
      <c r="AF560" s="1"/>
      <c r="AG560" s="4"/>
      <c r="AJ560" s="8"/>
      <c r="AK560" s="4"/>
      <c r="AS560" s="8"/>
      <c r="AT560" s="4"/>
      <c r="BJ560" s="1"/>
    </row>
    <row r="561" spans="1:62" x14ac:dyDescent="0.3">
      <c r="A561" s="33" t="s">
        <v>1245</v>
      </c>
      <c r="B561" s="31">
        <v>26985</v>
      </c>
      <c r="C561" s="1" t="s">
        <v>40</v>
      </c>
      <c r="D561" s="1" t="s">
        <v>75</v>
      </c>
      <c r="E561" s="1" t="s">
        <v>91</v>
      </c>
      <c r="F561" s="1" t="s">
        <v>92</v>
      </c>
      <c r="G561" s="1" t="s">
        <v>93</v>
      </c>
      <c r="H561" s="1">
        <v>5</v>
      </c>
      <c r="I561" s="1" t="s">
        <v>90</v>
      </c>
      <c r="J561" s="4">
        <v>1717</v>
      </c>
      <c r="K561" s="4">
        <v>617</v>
      </c>
      <c r="L561" s="4">
        <v>250</v>
      </c>
      <c r="X561" s="1">
        <v>1</v>
      </c>
      <c r="AA561" s="12" t="str">
        <f>_xlfn.XLOOKUP(HsgLista[[#This Row],[Lakó-népesség]],hsgméret[limit],hsgméret[név],,-1)</f>
        <v>apró</v>
      </c>
      <c r="AB561" s="12" t="str">
        <f>IFERROR(_xlfn.XLOOKUP(HsgLista[[#This Row],[Vármegye]],Régiók[Vármegye],Régiók[Régió]),"")</f>
        <v>Pest</v>
      </c>
      <c r="AC561" s="12" t="str">
        <f>IFERROR(_xlfn.XLOOKUP(HsgLista[[#This Row],[Vármegye]],Régiók[Vármegye],Régiók[NUTS2]),"")</f>
        <v>HU12</v>
      </c>
      <c r="AD561" s="12" t="str" cm="1">
        <f t="array" ref="AD561">_xlfn.XLOOKUP(HsgLista[[#This Row],[Helység jogállása]],_xlfn.ANCHORARRAY($AG$12),$AH$12:$AH$18)</f>
        <v>1 község</v>
      </c>
      <c r="AE561" s="4">
        <f>HsgLista[[#This Row],[Lakó-népesség]]*HsgLista[[#This Row],[Lakó-népesség]]</f>
        <v>380689</v>
      </c>
      <c r="AF561" s="1"/>
      <c r="AG561" s="4"/>
      <c r="AJ561" s="8"/>
      <c r="AK561" s="4"/>
      <c r="AS561" s="8"/>
      <c r="AT561" s="4"/>
      <c r="BJ561" s="1"/>
    </row>
    <row r="562" spans="1:62" x14ac:dyDescent="0.3">
      <c r="A562" s="33" t="s">
        <v>795</v>
      </c>
      <c r="B562" s="31">
        <v>21315</v>
      </c>
      <c r="C562" s="1" t="s">
        <v>27</v>
      </c>
      <c r="D562" s="1" t="s">
        <v>112</v>
      </c>
      <c r="E562" s="1" t="s">
        <v>1246</v>
      </c>
      <c r="F562" s="1" t="s">
        <v>794</v>
      </c>
      <c r="G562" s="1" t="s">
        <v>795</v>
      </c>
      <c r="H562" s="1">
        <v>2</v>
      </c>
      <c r="I562" s="1" t="s">
        <v>38</v>
      </c>
      <c r="J562" s="4">
        <v>5942</v>
      </c>
      <c r="K562" s="4">
        <v>4295</v>
      </c>
      <c r="L562" s="4">
        <v>2053</v>
      </c>
      <c r="T562" s="1">
        <v>1</v>
      </c>
      <c r="AA562" s="12" t="str">
        <f>_xlfn.XLOOKUP(HsgLista[[#This Row],[Lakó-népesség]],hsgméret[limit],hsgméret[név],,-1)</f>
        <v>kicsi</v>
      </c>
      <c r="AB562" s="12" t="str">
        <f>IFERROR(_xlfn.XLOOKUP(HsgLista[[#This Row],[Vármegye]],Régiók[Vármegye],Régiók[Régió]),"")</f>
        <v>Dél-Dunántúl</v>
      </c>
      <c r="AC562" s="12" t="str">
        <f>IFERROR(_xlfn.XLOOKUP(HsgLista[[#This Row],[Vármegye]],Régiók[Vármegye],Régiók[NUTS2]),"")</f>
        <v>HU23</v>
      </c>
      <c r="AD562" s="12" t="str" cm="1">
        <f t="array" ref="AD562">_xlfn.XLOOKUP(HsgLista[[#This Row],[Helység jogállása]],_xlfn.ANCHORARRAY($AG$12),$AH$12:$AH$18)</f>
        <v>2 város</v>
      </c>
      <c r="AE562" s="4">
        <f>HsgLista[[#This Row],[Lakó-népesség]]*HsgLista[[#This Row],[Lakó-népesség]]</f>
        <v>18447025</v>
      </c>
      <c r="AF562" s="1"/>
      <c r="AG562" s="4"/>
      <c r="AJ562" s="8"/>
      <c r="AK562" s="4"/>
      <c r="AS562" s="8"/>
      <c r="AT562" s="4"/>
      <c r="BJ562" s="1"/>
    </row>
    <row r="563" spans="1:62" x14ac:dyDescent="0.3">
      <c r="A563" s="33" t="s">
        <v>1247</v>
      </c>
      <c r="B563" s="31">
        <v>10603</v>
      </c>
      <c r="C563" s="1" t="s">
        <v>40</v>
      </c>
      <c r="D563" s="1" t="s">
        <v>112</v>
      </c>
      <c r="E563" s="1" t="s">
        <v>793</v>
      </c>
      <c r="F563" s="1" t="s">
        <v>794</v>
      </c>
      <c r="G563" s="1" t="s">
        <v>795</v>
      </c>
      <c r="H563" s="1">
        <v>5</v>
      </c>
      <c r="I563" s="1" t="s">
        <v>795</v>
      </c>
      <c r="J563" s="4">
        <v>1482</v>
      </c>
      <c r="K563" s="4">
        <v>160</v>
      </c>
      <c r="L563" s="4">
        <v>79</v>
      </c>
      <c r="AA563" s="12" t="str">
        <f>_xlfn.XLOOKUP(HsgLista[[#This Row],[Lakó-népesség]],hsgméret[limit],hsgméret[név],,-1)</f>
        <v>mikro</v>
      </c>
      <c r="AB563" s="12" t="str">
        <f>IFERROR(_xlfn.XLOOKUP(HsgLista[[#This Row],[Vármegye]],Régiók[Vármegye],Régiók[Régió]),"")</f>
        <v>Dél-Dunántúl</v>
      </c>
      <c r="AC563" s="12" t="str">
        <f>IFERROR(_xlfn.XLOOKUP(HsgLista[[#This Row],[Vármegye]],Régiók[Vármegye],Régiók[NUTS2]),"")</f>
        <v>HU23</v>
      </c>
      <c r="AD563" s="12" t="str" cm="1">
        <f t="array" ref="AD563">_xlfn.XLOOKUP(HsgLista[[#This Row],[Helység jogállása]],_xlfn.ANCHORARRAY($AG$12),$AH$12:$AH$18)</f>
        <v>1 község</v>
      </c>
      <c r="AE563" s="4">
        <f>HsgLista[[#This Row],[Lakó-népesség]]*HsgLista[[#This Row],[Lakó-népesség]]</f>
        <v>25600</v>
      </c>
      <c r="AF563" s="1"/>
      <c r="AG563" s="4"/>
      <c r="AJ563" s="8"/>
      <c r="AK563" s="4"/>
      <c r="AS563" s="8"/>
      <c r="AT563" s="4"/>
      <c r="BJ563" s="1"/>
    </row>
    <row r="564" spans="1:62" x14ac:dyDescent="0.3">
      <c r="A564" s="33" t="s">
        <v>1051</v>
      </c>
      <c r="B564" s="32">
        <v>9247</v>
      </c>
      <c r="C564" s="1" t="s">
        <v>27</v>
      </c>
      <c r="D564" s="1" t="s">
        <v>75</v>
      </c>
      <c r="E564" s="1" t="s">
        <v>1248</v>
      </c>
      <c r="F564" s="1" t="s">
        <v>1050</v>
      </c>
      <c r="G564" s="1" t="s">
        <v>1051</v>
      </c>
      <c r="H564" s="1">
        <v>1</v>
      </c>
      <c r="I564" s="1" t="s">
        <v>32</v>
      </c>
      <c r="J564" s="4">
        <v>16599</v>
      </c>
      <c r="K564" s="4">
        <v>17542</v>
      </c>
      <c r="L564" s="4">
        <v>6980</v>
      </c>
      <c r="T564" s="1">
        <v>1</v>
      </c>
      <c r="X564" s="1">
        <v>1</v>
      </c>
      <c r="AA564" s="12" t="str">
        <f>_xlfn.XLOOKUP(HsgLista[[#This Row],[Lakó-népesség]],hsgméret[limit],hsgméret[név],,-1)</f>
        <v>közép</v>
      </c>
      <c r="AB564" s="12" t="str">
        <f>IFERROR(_xlfn.XLOOKUP(HsgLista[[#This Row],[Vármegye]],Régiók[Vármegye],Régiók[Régió]),"")</f>
        <v>Pest</v>
      </c>
      <c r="AC564" s="12" t="str">
        <f>IFERROR(_xlfn.XLOOKUP(HsgLista[[#This Row],[Vármegye]],Régiók[Vármegye],Régiók[NUTS2]),"")</f>
        <v>HU12</v>
      </c>
      <c r="AD564" s="12" t="str" cm="1">
        <f t="array" ref="AD564">_xlfn.XLOOKUP(HsgLista[[#This Row],[Helység jogállása]],_xlfn.ANCHORARRAY($AG$12),$AH$12:$AH$18)</f>
        <v>2 város</v>
      </c>
      <c r="AE564" s="4">
        <f>HsgLista[[#This Row],[Lakó-népesség]]*HsgLista[[#This Row],[Lakó-népesség]]</f>
        <v>307721764</v>
      </c>
      <c r="AF564" s="1"/>
      <c r="AG564" s="4"/>
      <c r="AJ564" s="8"/>
      <c r="AK564" s="4"/>
      <c r="AS564" s="8"/>
      <c r="AT564" s="4"/>
      <c r="BJ564" s="1"/>
    </row>
    <row r="565" spans="1:62" x14ac:dyDescent="0.3">
      <c r="A565" s="33" t="s">
        <v>1249</v>
      </c>
      <c r="B565" s="31">
        <v>17172</v>
      </c>
      <c r="C565" s="1" t="s">
        <v>40</v>
      </c>
      <c r="D565" s="1" t="s">
        <v>80</v>
      </c>
      <c r="E565" s="1" t="s">
        <v>691</v>
      </c>
      <c r="F565" s="1" t="s">
        <v>692</v>
      </c>
      <c r="G565" s="1" t="s">
        <v>693</v>
      </c>
      <c r="H565" s="1">
        <v>5</v>
      </c>
      <c r="I565" s="1" t="s">
        <v>694</v>
      </c>
      <c r="J565" s="4">
        <v>2027</v>
      </c>
      <c r="K565" s="4">
        <v>393</v>
      </c>
      <c r="L565" s="4">
        <v>183</v>
      </c>
      <c r="AA565" s="12" t="str">
        <f>_xlfn.XLOOKUP(HsgLista[[#This Row],[Lakó-népesség]],hsgméret[limit],hsgméret[név],,-1)</f>
        <v>mikro</v>
      </c>
      <c r="AB565" s="12" t="str">
        <f>IFERROR(_xlfn.XLOOKUP(HsgLista[[#This Row],[Vármegye]],Régiók[Vármegye],Régiók[Régió]),"")</f>
        <v>Közép-Dunántúl</v>
      </c>
      <c r="AC565" s="12" t="str">
        <f>IFERROR(_xlfn.XLOOKUP(HsgLista[[#This Row],[Vármegye]],Régiók[Vármegye],Régiók[NUTS2]),"")</f>
        <v>HU21</v>
      </c>
      <c r="AD565" s="12" t="str" cm="1">
        <f t="array" ref="AD565">_xlfn.XLOOKUP(HsgLista[[#This Row],[Helység jogállása]],_xlfn.ANCHORARRAY($AG$12),$AH$12:$AH$18)</f>
        <v>1 község</v>
      </c>
      <c r="AE565" s="4">
        <f>HsgLista[[#This Row],[Lakó-népesség]]*HsgLista[[#This Row],[Lakó-népesség]]</f>
        <v>154449</v>
      </c>
      <c r="AF565" s="1"/>
      <c r="AG565" s="4"/>
      <c r="AJ565" s="8"/>
      <c r="AK565" s="4"/>
      <c r="AS565" s="8"/>
      <c r="AT565" s="4"/>
      <c r="BJ565" s="1"/>
    </row>
    <row r="566" spans="1:62" x14ac:dyDescent="0.3">
      <c r="A566" s="33" t="s">
        <v>1250</v>
      </c>
      <c r="B566" s="31">
        <v>28237</v>
      </c>
      <c r="C566" s="1" t="s">
        <v>40</v>
      </c>
      <c r="D566" s="1" t="s">
        <v>80</v>
      </c>
      <c r="E566" s="1" t="s">
        <v>125</v>
      </c>
      <c r="F566" s="1" t="s">
        <v>126</v>
      </c>
      <c r="G566" s="1" t="s">
        <v>127</v>
      </c>
      <c r="H566" s="1">
        <v>5</v>
      </c>
      <c r="I566" s="1" t="s">
        <v>339</v>
      </c>
      <c r="J566" s="4">
        <v>1700</v>
      </c>
      <c r="K566" s="4">
        <v>367</v>
      </c>
      <c r="L566" s="4">
        <v>187</v>
      </c>
      <c r="AA566" s="12" t="str">
        <f>_xlfn.XLOOKUP(HsgLista[[#This Row],[Lakó-népesség]],hsgméret[limit],hsgméret[név],,-1)</f>
        <v>mikro</v>
      </c>
      <c r="AB566" s="12" t="str">
        <f>IFERROR(_xlfn.XLOOKUP(HsgLista[[#This Row],[Vármegye]],Régiók[Vármegye],Régiók[Régió]),"")</f>
        <v>Közép-Dunántúl</v>
      </c>
      <c r="AC566" s="12" t="str">
        <f>IFERROR(_xlfn.XLOOKUP(HsgLista[[#This Row],[Vármegye]],Régiók[Vármegye],Régiók[NUTS2]),"")</f>
        <v>HU21</v>
      </c>
      <c r="AD566" s="12" t="str" cm="1">
        <f t="array" ref="AD566">_xlfn.XLOOKUP(HsgLista[[#This Row],[Helység jogállása]],_xlfn.ANCHORARRAY($AG$12),$AH$12:$AH$18)</f>
        <v>1 község</v>
      </c>
      <c r="AE566" s="4">
        <f>HsgLista[[#This Row],[Lakó-népesség]]*HsgLista[[#This Row],[Lakó-népesség]]</f>
        <v>134689</v>
      </c>
      <c r="AF566" s="1"/>
      <c r="AG566" s="4"/>
      <c r="AJ566" s="8"/>
      <c r="AK566" s="4"/>
      <c r="AS566" s="8"/>
      <c r="AT566" s="4"/>
      <c r="BJ566" s="1"/>
    </row>
    <row r="567" spans="1:62" x14ac:dyDescent="0.3">
      <c r="A567" s="33" t="s">
        <v>1251</v>
      </c>
      <c r="B567" s="31">
        <v>33163</v>
      </c>
      <c r="C567" s="1" t="s">
        <v>40</v>
      </c>
      <c r="D567" s="1" t="s">
        <v>86</v>
      </c>
      <c r="E567" s="1" t="s">
        <v>909</v>
      </c>
      <c r="F567" s="1" t="s">
        <v>910</v>
      </c>
      <c r="G567" s="1" t="s">
        <v>911</v>
      </c>
      <c r="H567" s="1">
        <v>2</v>
      </c>
      <c r="I567" s="1" t="s">
        <v>38</v>
      </c>
      <c r="J567" s="4">
        <v>2375</v>
      </c>
      <c r="K567" s="4">
        <v>960</v>
      </c>
      <c r="L567" s="4">
        <v>374</v>
      </c>
      <c r="AA567" s="12" t="str">
        <f>_xlfn.XLOOKUP(HsgLista[[#This Row],[Lakó-népesség]],hsgméret[limit],hsgméret[név],,-1)</f>
        <v>apró</v>
      </c>
      <c r="AB567" s="12" t="str">
        <f>IFERROR(_xlfn.XLOOKUP(HsgLista[[#This Row],[Vármegye]],Régiók[Vármegye],Régiók[Régió]),"")</f>
        <v>Közép-Dunántúl</v>
      </c>
      <c r="AC567" s="12" t="str">
        <f>IFERROR(_xlfn.XLOOKUP(HsgLista[[#This Row],[Vármegye]],Régiók[Vármegye],Régiók[NUTS2]),"")</f>
        <v>HU21</v>
      </c>
      <c r="AD567" s="12" t="str" cm="1">
        <f t="array" ref="AD567">_xlfn.XLOOKUP(HsgLista[[#This Row],[Helység jogállása]],_xlfn.ANCHORARRAY($AG$12),$AH$12:$AH$18)</f>
        <v>1 község</v>
      </c>
      <c r="AE567" s="4">
        <f>HsgLista[[#This Row],[Lakó-népesség]]*HsgLista[[#This Row],[Lakó-népesség]]</f>
        <v>921600</v>
      </c>
      <c r="AF567" s="1"/>
      <c r="AG567" s="4"/>
      <c r="AJ567" s="8"/>
      <c r="AK567" s="4"/>
      <c r="AS567" s="8"/>
      <c r="AT567" s="4"/>
      <c r="BJ567" s="1"/>
    </row>
    <row r="568" spans="1:62" x14ac:dyDescent="0.3">
      <c r="A568" s="33" t="s">
        <v>1252</v>
      </c>
      <c r="B568" s="31">
        <v>22910</v>
      </c>
      <c r="C568" s="1" t="s">
        <v>40</v>
      </c>
      <c r="D568" s="1" t="s">
        <v>86</v>
      </c>
      <c r="E568" s="1" t="s">
        <v>334</v>
      </c>
      <c r="F568" s="1" t="s">
        <v>335</v>
      </c>
      <c r="G568" s="1" t="s">
        <v>336</v>
      </c>
      <c r="H568" s="1">
        <v>2</v>
      </c>
      <c r="I568" s="1" t="s">
        <v>38</v>
      </c>
      <c r="J568" s="4">
        <v>1189</v>
      </c>
      <c r="K568" s="4">
        <v>913</v>
      </c>
      <c r="L568" s="4">
        <v>408</v>
      </c>
      <c r="R568" s="1">
        <v>1</v>
      </c>
      <c r="AA568" s="12" t="str">
        <f>_xlfn.XLOOKUP(HsgLista[[#This Row],[Lakó-népesség]],hsgméret[limit],hsgméret[név],,-1)</f>
        <v>apró</v>
      </c>
      <c r="AB568" s="12" t="str">
        <f>IFERROR(_xlfn.XLOOKUP(HsgLista[[#This Row],[Vármegye]],Régiók[Vármegye],Régiók[Régió]),"")</f>
        <v>Közép-Dunántúl</v>
      </c>
      <c r="AC568" s="12" t="str">
        <f>IFERROR(_xlfn.XLOOKUP(HsgLista[[#This Row],[Vármegye]],Régiók[Vármegye],Régiók[NUTS2]),"")</f>
        <v>HU21</v>
      </c>
      <c r="AD568" s="12" t="str" cm="1">
        <f t="array" ref="AD568">_xlfn.XLOOKUP(HsgLista[[#This Row],[Helység jogállása]],_xlfn.ANCHORARRAY($AG$12),$AH$12:$AH$18)</f>
        <v>1 község</v>
      </c>
      <c r="AE568" s="4">
        <f>HsgLista[[#This Row],[Lakó-népesség]]*HsgLista[[#This Row],[Lakó-népesség]]</f>
        <v>833569</v>
      </c>
      <c r="AF568" s="1"/>
      <c r="AG568" s="4"/>
      <c r="AJ568" s="8"/>
      <c r="AK568" s="4"/>
      <c r="AS568" s="8"/>
      <c r="AT568" s="4"/>
      <c r="BJ568" s="1"/>
    </row>
    <row r="569" spans="1:62" x14ac:dyDescent="0.3">
      <c r="A569" s="33" t="s">
        <v>1253</v>
      </c>
      <c r="B569" s="31">
        <v>20154</v>
      </c>
      <c r="C569" s="1" t="s">
        <v>40</v>
      </c>
      <c r="D569" s="1" t="s">
        <v>80</v>
      </c>
      <c r="E569" s="1" t="s">
        <v>117</v>
      </c>
      <c r="F569" s="1" t="s">
        <v>118</v>
      </c>
      <c r="G569" s="1" t="s">
        <v>119</v>
      </c>
      <c r="H569" s="1">
        <v>5</v>
      </c>
      <c r="I569" s="1" t="s">
        <v>1254</v>
      </c>
      <c r="J569" s="4">
        <v>2539</v>
      </c>
      <c r="K569" s="4">
        <v>640</v>
      </c>
      <c r="L569" s="4">
        <v>166</v>
      </c>
      <c r="AA569" s="12" t="str">
        <f>_xlfn.XLOOKUP(HsgLista[[#This Row],[Lakó-népesség]],hsgméret[limit],hsgméret[név],,-1)</f>
        <v>apró</v>
      </c>
      <c r="AB569" s="12" t="str">
        <f>IFERROR(_xlfn.XLOOKUP(HsgLista[[#This Row],[Vármegye]],Régiók[Vármegye],Régiók[Régió]),"")</f>
        <v>Közép-Dunántúl</v>
      </c>
      <c r="AC569" s="12" t="str">
        <f>IFERROR(_xlfn.XLOOKUP(HsgLista[[#This Row],[Vármegye]],Régiók[Vármegye],Régiók[NUTS2]),"")</f>
        <v>HU21</v>
      </c>
      <c r="AD569" s="12" t="str" cm="1">
        <f t="array" ref="AD569">_xlfn.XLOOKUP(HsgLista[[#This Row],[Helység jogállása]],_xlfn.ANCHORARRAY($AG$12),$AH$12:$AH$18)</f>
        <v>1 község</v>
      </c>
      <c r="AE569" s="4">
        <f>HsgLista[[#This Row],[Lakó-népesség]]*HsgLista[[#This Row],[Lakó-népesség]]</f>
        <v>409600</v>
      </c>
      <c r="AF569" s="1"/>
      <c r="AG569" s="4"/>
      <c r="AJ569" s="8"/>
      <c r="AK569" s="4"/>
      <c r="AS569" s="8"/>
      <c r="AT569" s="4"/>
      <c r="BJ569" s="1"/>
    </row>
    <row r="570" spans="1:62" x14ac:dyDescent="0.3">
      <c r="A570" s="33" t="s">
        <v>1255</v>
      </c>
      <c r="B570" s="31">
        <v>29230</v>
      </c>
      <c r="C570" s="1" t="s">
        <v>40</v>
      </c>
      <c r="D570" s="1" t="s">
        <v>251</v>
      </c>
      <c r="E570" s="1" t="s">
        <v>421</v>
      </c>
      <c r="F570" s="1" t="s">
        <v>422</v>
      </c>
      <c r="G570" s="1" t="s">
        <v>423</v>
      </c>
      <c r="H570" s="1">
        <v>2</v>
      </c>
      <c r="I570" s="1" t="s">
        <v>38</v>
      </c>
      <c r="J570" s="4">
        <v>4877</v>
      </c>
      <c r="K570" s="4">
        <v>1155</v>
      </c>
      <c r="L570" s="4">
        <v>499</v>
      </c>
      <c r="AA570" s="12" t="str">
        <f>_xlfn.XLOOKUP(HsgLista[[#This Row],[Lakó-népesség]],hsgméret[limit],hsgméret[név],,-1)</f>
        <v>apró</v>
      </c>
      <c r="AB570" s="12" t="str">
        <f>IFERROR(_xlfn.XLOOKUP(HsgLista[[#This Row],[Vármegye]],Régiók[Vármegye],Régiók[Régió]),"")</f>
        <v>Dél-Dunántúl</v>
      </c>
      <c r="AC570" s="12" t="str">
        <f>IFERROR(_xlfn.XLOOKUP(HsgLista[[#This Row],[Vármegye]],Régiók[Vármegye],Régiók[NUTS2]),"")</f>
        <v>HU23</v>
      </c>
      <c r="AD570" s="12" t="str" cm="1">
        <f t="array" ref="AD570">_xlfn.XLOOKUP(HsgLista[[#This Row],[Helység jogállása]],_xlfn.ANCHORARRAY($AG$12),$AH$12:$AH$18)</f>
        <v>1 község</v>
      </c>
      <c r="AE570" s="4">
        <f>HsgLista[[#This Row],[Lakó-népesség]]*HsgLista[[#This Row],[Lakó-népesség]]</f>
        <v>1334025</v>
      </c>
      <c r="AF570" s="1"/>
      <c r="AG570" s="4"/>
      <c r="AJ570" s="8"/>
      <c r="AK570" s="4"/>
      <c r="AS570" s="8"/>
      <c r="AT570" s="4"/>
      <c r="BJ570" s="1"/>
    </row>
    <row r="571" spans="1:62" x14ac:dyDescent="0.3">
      <c r="A571" s="33" t="s">
        <v>1256</v>
      </c>
      <c r="B571" s="31">
        <v>11350</v>
      </c>
      <c r="C571" s="1" t="s">
        <v>40</v>
      </c>
      <c r="D571" s="1" t="s">
        <v>52</v>
      </c>
      <c r="E571" s="1" t="s">
        <v>71</v>
      </c>
      <c r="F571" s="1" t="s">
        <v>72</v>
      </c>
      <c r="G571" s="1" t="s">
        <v>73</v>
      </c>
      <c r="H571" s="1">
        <v>5</v>
      </c>
      <c r="I571" s="1" t="s">
        <v>73</v>
      </c>
      <c r="J571" s="4">
        <v>753</v>
      </c>
      <c r="K571" s="4">
        <v>223</v>
      </c>
      <c r="L571" s="4">
        <v>104</v>
      </c>
      <c r="AA571" s="12" t="str">
        <f>_xlfn.XLOOKUP(HsgLista[[#This Row],[Lakó-népesség]],hsgméret[limit],hsgméret[név],,-1)</f>
        <v>mikro</v>
      </c>
      <c r="AB571" s="12" t="str">
        <f>IFERROR(_xlfn.XLOOKUP(HsgLista[[#This Row],[Vármegye]],Régiók[Vármegye],Régiók[Régió]),"")</f>
        <v>Észak-Magyarország</v>
      </c>
      <c r="AC571" s="12" t="str">
        <f>IFERROR(_xlfn.XLOOKUP(HsgLista[[#This Row],[Vármegye]],Régiók[Vármegye],Régiók[NUTS2]),"")</f>
        <v>HU31</v>
      </c>
      <c r="AD571" s="12" t="str" cm="1">
        <f t="array" ref="AD571">_xlfn.XLOOKUP(HsgLista[[#This Row],[Helység jogállása]],_xlfn.ANCHORARRAY($AG$12),$AH$12:$AH$18)</f>
        <v>1 község</v>
      </c>
      <c r="AE571" s="4">
        <f>HsgLista[[#This Row],[Lakó-népesség]]*HsgLista[[#This Row],[Lakó-népesség]]</f>
        <v>49729</v>
      </c>
      <c r="AF571" s="1"/>
      <c r="AG571" s="4"/>
      <c r="AJ571" s="8"/>
      <c r="AK571" s="4"/>
      <c r="AS571" s="8"/>
      <c r="AT571" s="4"/>
      <c r="BJ571" s="1"/>
    </row>
    <row r="572" spans="1:62" x14ac:dyDescent="0.3">
      <c r="A572" s="33" t="s">
        <v>1257</v>
      </c>
      <c r="B572" s="32">
        <v>7719</v>
      </c>
      <c r="C572" s="1" t="s">
        <v>40</v>
      </c>
      <c r="D572" s="1" t="s">
        <v>52</v>
      </c>
      <c r="E572" s="1" t="s">
        <v>878</v>
      </c>
      <c r="F572" s="1" t="s">
        <v>879</v>
      </c>
      <c r="G572" s="1" t="s">
        <v>880</v>
      </c>
      <c r="H572" s="1">
        <v>5</v>
      </c>
      <c r="I572" s="1" t="s">
        <v>1258</v>
      </c>
      <c r="J572" s="4">
        <v>1599</v>
      </c>
      <c r="K572" s="4">
        <v>295</v>
      </c>
      <c r="L572" s="4">
        <v>167</v>
      </c>
      <c r="T572" s="1">
        <v>1</v>
      </c>
      <c r="AA572" s="12" t="str">
        <f>_xlfn.XLOOKUP(HsgLista[[#This Row],[Lakó-népesség]],hsgméret[limit],hsgméret[név],,-1)</f>
        <v>mikro</v>
      </c>
      <c r="AB572" s="12" t="str">
        <f>IFERROR(_xlfn.XLOOKUP(HsgLista[[#This Row],[Vármegye]],Régiók[Vármegye],Régiók[Régió]),"")</f>
        <v>Észak-Magyarország</v>
      </c>
      <c r="AC572" s="12" t="str">
        <f>IFERROR(_xlfn.XLOOKUP(HsgLista[[#This Row],[Vármegye]],Régiók[Vármegye],Régiók[NUTS2]),"")</f>
        <v>HU31</v>
      </c>
      <c r="AD572" s="12" t="str" cm="1">
        <f t="array" ref="AD572">_xlfn.XLOOKUP(HsgLista[[#This Row],[Helység jogállása]],_xlfn.ANCHORARRAY($AG$12),$AH$12:$AH$18)</f>
        <v>1 község</v>
      </c>
      <c r="AE572" s="4">
        <f>HsgLista[[#This Row],[Lakó-népesség]]*HsgLista[[#This Row],[Lakó-népesség]]</f>
        <v>87025</v>
      </c>
      <c r="AF572" s="1"/>
      <c r="AG572" s="4"/>
      <c r="AJ572" s="8"/>
      <c r="AK572" s="4"/>
      <c r="AS572" s="8"/>
      <c r="AT572" s="4"/>
      <c r="BJ572" s="1"/>
    </row>
    <row r="573" spans="1:62" x14ac:dyDescent="0.3">
      <c r="A573" s="33" t="s">
        <v>1259</v>
      </c>
      <c r="B573" s="31">
        <v>31811</v>
      </c>
      <c r="C573" s="1" t="s">
        <v>40</v>
      </c>
      <c r="D573" s="1" t="s">
        <v>75</v>
      </c>
      <c r="E573" s="1" t="s">
        <v>76</v>
      </c>
      <c r="F573" s="1" t="s">
        <v>77</v>
      </c>
      <c r="G573" s="1" t="s">
        <v>78</v>
      </c>
      <c r="H573" s="1">
        <v>1</v>
      </c>
      <c r="I573" s="1" t="s">
        <v>32</v>
      </c>
      <c r="J573" s="4">
        <v>3800</v>
      </c>
      <c r="K573" s="4">
        <v>2574</v>
      </c>
      <c r="L573" s="4">
        <v>1071</v>
      </c>
      <c r="AA573" s="12" t="str">
        <f>_xlfn.XLOOKUP(HsgLista[[#This Row],[Lakó-népesség]],hsgméret[limit],hsgméret[név],,-1)</f>
        <v>kicsi</v>
      </c>
      <c r="AB573" s="12" t="str">
        <f>IFERROR(_xlfn.XLOOKUP(HsgLista[[#This Row],[Vármegye]],Régiók[Vármegye],Régiók[Régió]),"")</f>
        <v>Pest</v>
      </c>
      <c r="AC573" s="12" t="str">
        <f>IFERROR(_xlfn.XLOOKUP(HsgLista[[#This Row],[Vármegye]],Régiók[Vármegye],Régiók[NUTS2]),"")</f>
        <v>HU12</v>
      </c>
      <c r="AD573" s="12" t="str" cm="1">
        <f t="array" ref="AD573">_xlfn.XLOOKUP(HsgLista[[#This Row],[Helység jogállása]],_xlfn.ANCHORARRAY($AG$12),$AH$12:$AH$18)</f>
        <v>1 község</v>
      </c>
      <c r="AE573" s="4">
        <f>HsgLista[[#This Row],[Lakó-népesség]]*HsgLista[[#This Row],[Lakó-népesség]]</f>
        <v>6625476</v>
      </c>
      <c r="AF573" s="1"/>
      <c r="AG573" s="4"/>
      <c r="AJ573" s="8"/>
      <c r="AK573" s="4"/>
      <c r="AS573" s="8"/>
      <c r="AT573" s="4"/>
      <c r="BJ573" s="1"/>
    </row>
    <row r="574" spans="1:62" x14ac:dyDescent="0.3">
      <c r="A574" s="33" t="s">
        <v>1260</v>
      </c>
      <c r="B574" s="31">
        <v>18397</v>
      </c>
      <c r="C574" s="1" t="s">
        <v>40</v>
      </c>
      <c r="D574" s="1" t="s">
        <v>75</v>
      </c>
      <c r="E574" s="1" t="s">
        <v>1236</v>
      </c>
      <c r="F574" s="1" t="s">
        <v>1237</v>
      </c>
      <c r="G574" s="1" t="s">
        <v>1238</v>
      </c>
      <c r="H574" s="1">
        <v>1</v>
      </c>
      <c r="I574" s="1" t="s">
        <v>32</v>
      </c>
      <c r="J574" s="4">
        <v>4301</v>
      </c>
      <c r="K574" s="4">
        <v>4540</v>
      </c>
      <c r="L574" s="4">
        <v>1600</v>
      </c>
      <c r="AA574" s="12" t="str">
        <f>_xlfn.XLOOKUP(HsgLista[[#This Row],[Lakó-népesség]],hsgméret[limit],hsgméret[név],,-1)</f>
        <v>kicsi</v>
      </c>
      <c r="AB574" s="12" t="str">
        <f>IFERROR(_xlfn.XLOOKUP(HsgLista[[#This Row],[Vármegye]],Régiók[Vármegye],Régiók[Régió]),"")</f>
        <v>Pest</v>
      </c>
      <c r="AC574" s="12" t="str">
        <f>IFERROR(_xlfn.XLOOKUP(HsgLista[[#This Row],[Vármegye]],Régiók[Vármegye],Régiók[NUTS2]),"")</f>
        <v>HU12</v>
      </c>
      <c r="AD574" s="12" t="str" cm="1">
        <f t="array" ref="AD574">_xlfn.XLOOKUP(HsgLista[[#This Row],[Helység jogállása]],_xlfn.ANCHORARRAY($AG$12),$AH$12:$AH$18)</f>
        <v>1 község</v>
      </c>
      <c r="AE574" s="4">
        <f>HsgLista[[#This Row],[Lakó-népesség]]*HsgLista[[#This Row],[Lakó-népesség]]</f>
        <v>20611600</v>
      </c>
      <c r="AF574" s="1"/>
      <c r="AG574" s="4"/>
      <c r="AJ574" s="8"/>
      <c r="AK574" s="4"/>
      <c r="AS574" s="8"/>
      <c r="AT574" s="4"/>
      <c r="BJ574" s="1"/>
    </row>
    <row r="575" spans="1:62" x14ac:dyDescent="0.3">
      <c r="A575" s="33" t="s">
        <v>1261</v>
      </c>
      <c r="B575" s="31">
        <v>15990</v>
      </c>
      <c r="C575" s="1" t="s">
        <v>40</v>
      </c>
      <c r="D575" s="1" t="s">
        <v>95</v>
      </c>
      <c r="E575" s="1" t="s">
        <v>471</v>
      </c>
      <c r="F575" s="1" t="s">
        <v>472</v>
      </c>
      <c r="G575" s="1" t="s">
        <v>473</v>
      </c>
      <c r="H575" s="1">
        <v>5</v>
      </c>
      <c r="I575" s="1" t="s">
        <v>1262</v>
      </c>
      <c r="J575" s="4">
        <v>459</v>
      </c>
      <c r="K575" s="4">
        <v>86</v>
      </c>
      <c r="L575" s="4">
        <v>63</v>
      </c>
      <c r="AA575" s="12" t="str">
        <f>_xlfn.XLOOKUP(HsgLista[[#This Row],[Lakó-népesség]],hsgméret[limit],hsgméret[név],,-1)</f>
        <v>mikro</v>
      </c>
      <c r="AB575" s="12" t="str">
        <f>IFERROR(_xlfn.XLOOKUP(HsgLista[[#This Row],[Vármegye]],Régiók[Vármegye],Régiók[Régió]),"")</f>
        <v>Nyugat-Dunántúl</v>
      </c>
      <c r="AC575" s="12" t="str">
        <f>IFERROR(_xlfn.XLOOKUP(HsgLista[[#This Row],[Vármegye]],Régiók[Vármegye],Régiók[NUTS2]),"")</f>
        <v>HU22</v>
      </c>
      <c r="AD575" s="12" t="str" cm="1">
        <f t="array" ref="AD575">_xlfn.XLOOKUP(HsgLista[[#This Row],[Helység jogállása]],_xlfn.ANCHORARRAY($AG$12),$AH$12:$AH$18)</f>
        <v>1 község</v>
      </c>
      <c r="AE575" s="4">
        <f>HsgLista[[#This Row],[Lakó-népesség]]*HsgLista[[#This Row],[Lakó-népesség]]</f>
        <v>7396</v>
      </c>
      <c r="AF575" s="1"/>
      <c r="AG575" s="4"/>
      <c r="AJ575" s="8"/>
      <c r="AK575" s="4"/>
      <c r="AS575" s="8"/>
      <c r="AT575" s="4"/>
      <c r="BJ575" s="1"/>
    </row>
    <row r="576" spans="1:62" x14ac:dyDescent="0.3">
      <c r="A576" s="33" t="s">
        <v>1263</v>
      </c>
      <c r="B576" s="31">
        <v>31352</v>
      </c>
      <c r="C576" s="1" t="s">
        <v>40</v>
      </c>
      <c r="D576" s="1" t="s">
        <v>112</v>
      </c>
      <c r="E576" s="1" t="s">
        <v>431</v>
      </c>
      <c r="F576" s="1" t="s">
        <v>432</v>
      </c>
      <c r="G576" s="1" t="s">
        <v>433</v>
      </c>
      <c r="H576" s="1">
        <v>2</v>
      </c>
      <c r="I576" s="1" t="s">
        <v>38</v>
      </c>
      <c r="J576" s="4">
        <v>2810</v>
      </c>
      <c r="K576" s="4">
        <v>796</v>
      </c>
      <c r="L576" s="4">
        <v>329</v>
      </c>
      <c r="P576" s="1">
        <v>1</v>
      </c>
      <c r="T576" s="1">
        <v>1</v>
      </c>
      <c r="AA576" s="12" t="str">
        <f>_xlfn.XLOOKUP(HsgLista[[#This Row],[Lakó-népesség]],hsgméret[limit],hsgméret[név],,-1)</f>
        <v>apró</v>
      </c>
      <c r="AB576" s="12" t="str">
        <f>IFERROR(_xlfn.XLOOKUP(HsgLista[[#This Row],[Vármegye]],Régiók[Vármegye],Régiók[Régió]),"")</f>
        <v>Dél-Dunántúl</v>
      </c>
      <c r="AC576" s="12" t="str">
        <f>IFERROR(_xlfn.XLOOKUP(HsgLista[[#This Row],[Vármegye]],Régiók[Vármegye],Régiók[NUTS2]),"")</f>
        <v>HU23</v>
      </c>
      <c r="AD576" s="12" t="str" cm="1">
        <f t="array" ref="AD576">_xlfn.XLOOKUP(HsgLista[[#This Row],[Helység jogállása]],_xlfn.ANCHORARRAY($AG$12),$AH$12:$AH$18)</f>
        <v>1 község</v>
      </c>
      <c r="AE576" s="4">
        <f>HsgLista[[#This Row],[Lakó-népesség]]*HsgLista[[#This Row],[Lakó-népesség]]</f>
        <v>633616</v>
      </c>
      <c r="AF576" s="1"/>
      <c r="AG576" s="4"/>
      <c r="AJ576" s="8"/>
      <c r="AK576" s="4"/>
      <c r="AS576" s="8"/>
      <c r="AT576" s="4"/>
      <c r="BJ576" s="1"/>
    </row>
    <row r="577" spans="1:62" x14ac:dyDescent="0.3">
      <c r="A577" s="33" t="s">
        <v>1264</v>
      </c>
      <c r="B577" s="31">
        <v>18795</v>
      </c>
      <c r="C577" s="1" t="s">
        <v>40</v>
      </c>
      <c r="D577" s="1" t="s">
        <v>159</v>
      </c>
      <c r="E577" s="1" t="s">
        <v>950</v>
      </c>
      <c r="F577" s="1" t="s">
        <v>951</v>
      </c>
      <c r="G577" s="1" t="s">
        <v>952</v>
      </c>
      <c r="H577" s="1">
        <v>5</v>
      </c>
      <c r="I577" s="1" t="s">
        <v>1150</v>
      </c>
      <c r="J577" s="4">
        <v>464</v>
      </c>
      <c r="K577" s="4">
        <v>135</v>
      </c>
      <c r="L577" s="4">
        <v>63</v>
      </c>
      <c r="T577" s="1">
        <v>1</v>
      </c>
      <c r="AA577" s="12" t="str">
        <f>_xlfn.XLOOKUP(HsgLista[[#This Row],[Lakó-népesség]],hsgméret[limit],hsgméret[név],,-1)</f>
        <v>mikro</v>
      </c>
      <c r="AB577" s="12" t="str">
        <f>IFERROR(_xlfn.XLOOKUP(HsgLista[[#This Row],[Vármegye]],Régiók[Vármegye],Régiók[Régió]),"")</f>
        <v>Észak-Alföld</v>
      </c>
      <c r="AC577" s="12" t="str">
        <f>IFERROR(_xlfn.XLOOKUP(HsgLista[[#This Row],[Vármegye]],Régiók[Vármegye],Régiók[NUTS2]),"")</f>
        <v>HU32</v>
      </c>
      <c r="AD577" s="12" t="str" cm="1">
        <f t="array" ref="AD577">_xlfn.XLOOKUP(HsgLista[[#This Row],[Helység jogállása]],_xlfn.ANCHORARRAY($AG$12),$AH$12:$AH$18)</f>
        <v>1 község</v>
      </c>
      <c r="AE577" s="4">
        <f>HsgLista[[#This Row],[Lakó-népesség]]*HsgLista[[#This Row],[Lakó-népesség]]</f>
        <v>18225</v>
      </c>
      <c r="AF577" s="1"/>
      <c r="AG577" s="4"/>
      <c r="AJ577" s="8"/>
      <c r="AK577" s="4"/>
      <c r="AS577" s="8"/>
      <c r="AT577" s="4"/>
      <c r="BJ577" s="1"/>
    </row>
    <row r="578" spans="1:62" x14ac:dyDescent="0.3">
      <c r="A578" s="33" t="s">
        <v>1265</v>
      </c>
      <c r="B578" s="31">
        <v>21865</v>
      </c>
      <c r="C578" s="1" t="s">
        <v>40</v>
      </c>
      <c r="D578" s="1" t="s">
        <v>66</v>
      </c>
      <c r="E578" s="1" t="s">
        <v>403</v>
      </c>
      <c r="F578" s="1" t="s">
        <v>404</v>
      </c>
      <c r="G578" s="1" t="s">
        <v>405</v>
      </c>
      <c r="H578" s="1">
        <v>2</v>
      </c>
      <c r="I578" s="1" t="s">
        <v>38</v>
      </c>
      <c r="J578" s="4">
        <v>1961</v>
      </c>
      <c r="K578" s="4">
        <v>1636</v>
      </c>
      <c r="L578" s="4">
        <v>622</v>
      </c>
      <c r="AA578" s="12" t="str">
        <f>_xlfn.XLOOKUP(HsgLista[[#This Row],[Lakó-népesség]],hsgméret[limit],hsgméret[név],,-1)</f>
        <v>apró</v>
      </c>
      <c r="AB578" s="12" t="str">
        <f>IFERROR(_xlfn.XLOOKUP(HsgLista[[#This Row],[Vármegye]],Régiók[Vármegye],Régiók[Régió]),"")</f>
        <v>Nyugat-Dunántúl</v>
      </c>
      <c r="AC578" s="12" t="str">
        <f>IFERROR(_xlfn.XLOOKUP(HsgLista[[#This Row],[Vármegye]],Régiók[Vármegye],Régiók[NUTS2]),"")</f>
        <v>HU22</v>
      </c>
      <c r="AD578" s="12" t="str" cm="1">
        <f t="array" ref="AD578">_xlfn.XLOOKUP(HsgLista[[#This Row],[Helység jogállása]],_xlfn.ANCHORARRAY($AG$12),$AH$12:$AH$18)</f>
        <v>1 község</v>
      </c>
      <c r="AE578" s="4">
        <f>HsgLista[[#This Row],[Lakó-népesség]]*HsgLista[[#This Row],[Lakó-népesség]]</f>
        <v>2676496</v>
      </c>
      <c r="AF578" s="1"/>
      <c r="AG578" s="4"/>
      <c r="AJ578" s="8"/>
      <c r="AK578" s="4"/>
      <c r="AS578" s="8"/>
      <c r="AT578" s="4"/>
      <c r="BJ578" s="1"/>
    </row>
    <row r="579" spans="1:62" x14ac:dyDescent="0.3">
      <c r="A579" s="33" t="s">
        <v>1266</v>
      </c>
      <c r="B579" s="31">
        <v>34342</v>
      </c>
      <c r="C579" s="1" t="s">
        <v>40</v>
      </c>
      <c r="D579" s="1" t="s">
        <v>28</v>
      </c>
      <c r="E579" s="1" t="s">
        <v>121</v>
      </c>
      <c r="F579" s="1" t="s">
        <v>122</v>
      </c>
      <c r="G579" s="1" t="s">
        <v>123</v>
      </c>
      <c r="H579" s="1">
        <v>5</v>
      </c>
      <c r="I579" s="1" t="s">
        <v>1267</v>
      </c>
      <c r="J579" s="4">
        <v>1912</v>
      </c>
      <c r="K579" s="4">
        <v>1080</v>
      </c>
      <c r="L579" s="4">
        <v>550</v>
      </c>
      <c r="AA579" s="12" t="str">
        <f>_xlfn.XLOOKUP(HsgLista[[#This Row],[Lakó-népesség]],hsgméret[limit],hsgméret[név],,-1)</f>
        <v>apró</v>
      </c>
      <c r="AB579" s="12" t="str">
        <f>IFERROR(_xlfn.XLOOKUP(HsgLista[[#This Row],[Vármegye]],Régiók[Vármegye],Régiók[Régió]),"")</f>
        <v>Közép-Dunántúl</v>
      </c>
      <c r="AC579" s="12" t="str">
        <f>IFERROR(_xlfn.XLOOKUP(HsgLista[[#This Row],[Vármegye]],Régiók[Vármegye],Régiók[NUTS2]),"")</f>
        <v>HU21</v>
      </c>
      <c r="AD579" s="12" t="str" cm="1">
        <f t="array" ref="AD579">_xlfn.XLOOKUP(HsgLista[[#This Row],[Helység jogállása]],_xlfn.ANCHORARRAY($AG$12),$AH$12:$AH$18)</f>
        <v>1 község</v>
      </c>
      <c r="AE579" s="4">
        <f>HsgLista[[#This Row],[Lakó-népesség]]*HsgLista[[#This Row],[Lakó-népesség]]</f>
        <v>1166400</v>
      </c>
      <c r="AF579" s="1"/>
      <c r="AG579" s="4"/>
      <c r="AJ579" s="8"/>
      <c r="AK579" s="4"/>
      <c r="AS579" s="8"/>
      <c r="AT579" s="4"/>
      <c r="BJ579" s="1"/>
    </row>
    <row r="580" spans="1:62" x14ac:dyDescent="0.3">
      <c r="A580" s="33" t="s">
        <v>1268</v>
      </c>
      <c r="B580" s="31">
        <v>14678</v>
      </c>
      <c r="C580" s="1" t="s">
        <v>40</v>
      </c>
      <c r="D580" s="1" t="s">
        <v>224</v>
      </c>
      <c r="E580" s="1" t="s">
        <v>394</v>
      </c>
      <c r="F580" s="1" t="s">
        <v>395</v>
      </c>
      <c r="G580" s="1" t="s">
        <v>396</v>
      </c>
      <c r="H580" s="1">
        <v>5</v>
      </c>
      <c r="I580" s="1" t="s">
        <v>1269</v>
      </c>
      <c r="J580" s="4">
        <v>4231</v>
      </c>
      <c r="K580" s="4">
        <v>450</v>
      </c>
      <c r="L580" s="4">
        <v>274</v>
      </c>
      <c r="AA580" s="12" t="str">
        <f>_xlfn.XLOOKUP(HsgLista[[#This Row],[Lakó-népesség]],hsgméret[limit],hsgméret[név],,-1)</f>
        <v>mikro</v>
      </c>
      <c r="AB580" s="12" t="str">
        <f>IFERROR(_xlfn.XLOOKUP(HsgLista[[#This Row],[Vármegye]],Régiók[Vármegye],Régiók[Régió]),"")</f>
        <v>Észak-Alföld</v>
      </c>
      <c r="AC580" s="12" t="str">
        <f>IFERROR(_xlfn.XLOOKUP(HsgLista[[#This Row],[Vármegye]],Régiók[Vármegye],Régiók[NUTS2]),"")</f>
        <v>HU32</v>
      </c>
      <c r="AD580" s="12" t="str" cm="1">
        <f t="array" ref="AD580">_xlfn.XLOOKUP(HsgLista[[#This Row],[Helység jogállása]],_xlfn.ANCHORARRAY($AG$12),$AH$12:$AH$18)</f>
        <v>1 község</v>
      </c>
      <c r="AE580" s="4">
        <f>HsgLista[[#This Row],[Lakó-népesség]]*HsgLista[[#This Row],[Lakó-népesség]]</f>
        <v>202500</v>
      </c>
      <c r="AF580" s="1"/>
      <c r="AG580" s="4"/>
      <c r="AJ580" s="8"/>
      <c r="AK580" s="4"/>
      <c r="AS580" s="8"/>
      <c r="AT580" s="4"/>
      <c r="BJ580" s="1"/>
    </row>
    <row r="581" spans="1:62" x14ac:dyDescent="0.3">
      <c r="A581" s="33" t="s">
        <v>1270</v>
      </c>
      <c r="B581" s="31">
        <v>10533</v>
      </c>
      <c r="C581" s="1" t="s">
        <v>40</v>
      </c>
      <c r="D581" s="1" t="s">
        <v>140</v>
      </c>
      <c r="E581" s="1" t="s">
        <v>449</v>
      </c>
      <c r="F581" s="1" t="s">
        <v>450</v>
      </c>
      <c r="G581" s="1" t="s">
        <v>451</v>
      </c>
      <c r="H581" s="1">
        <v>2</v>
      </c>
      <c r="I581" s="1" t="s">
        <v>38</v>
      </c>
      <c r="J581" s="4">
        <v>6921</v>
      </c>
      <c r="K581" s="4">
        <v>1779</v>
      </c>
      <c r="L581" s="4">
        <v>1074</v>
      </c>
      <c r="T581" s="1">
        <v>1</v>
      </c>
      <c r="AA581" s="12" t="str">
        <f>_xlfn.XLOOKUP(HsgLista[[#This Row],[Lakó-népesség]],hsgméret[limit],hsgméret[név],,-1)</f>
        <v>apró</v>
      </c>
      <c r="AB581" s="12" t="str">
        <f>IFERROR(_xlfn.XLOOKUP(HsgLista[[#This Row],[Vármegye]],Régiók[Vármegye],Régiók[Régió]),"")</f>
        <v>Dél-Alföld</v>
      </c>
      <c r="AC581" s="12" t="str">
        <f>IFERROR(_xlfn.XLOOKUP(HsgLista[[#This Row],[Vármegye]],Régiók[Vármegye],Régiók[NUTS2]),"")</f>
        <v>HU33</v>
      </c>
      <c r="AD581" s="12" t="str" cm="1">
        <f t="array" ref="AD581">_xlfn.XLOOKUP(HsgLista[[#This Row],[Helység jogállása]],_xlfn.ANCHORARRAY($AG$12),$AH$12:$AH$18)</f>
        <v>1 község</v>
      </c>
      <c r="AE581" s="4">
        <f>HsgLista[[#This Row],[Lakó-népesség]]*HsgLista[[#This Row],[Lakó-népesség]]</f>
        <v>3164841</v>
      </c>
      <c r="AF581" s="1"/>
      <c r="AG581" s="4"/>
      <c r="AJ581" s="8"/>
      <c r="AK581" s="4"/>
      <c r="AS581" s="8"/>
      <c r="AT581" s="4"/>
      <c r="BJ581" s="1"/>
    </row>
    <row r="582" spans="1:62" x14ac:dyDescent="0.3">
      <c r="A582" s="33" t="s">
        <v>1271</v>
      </c>
      <c r="B582" s="32">
        <v>7320</v>
      </c>
      <c r="C582" s="1" t="s">
        <v>40</v>
      </c>
      <c r="D582" s="1" t="s">
        <v>272</v>
      </c>
      <c r="E582" s="1" t="s">
        <v>698</v>
      </c>
      <c r="F582" s="1" t="s">
        <v>536</v>
      </c>
      <c r="G582" s="1" t="s">
        <v>534</v>
      </c>
      <c r="H582" s="1">
        <v>5</v>
      </c>
      <c r="I582" s="1" t="s">
        <v>1180</v>
      </c>
      <c r="J582" s="4">
        <v>543</v>
      </c>
      <c r="K582" s="4">
        <v>89</v>
      </c>
      <c r="L582" s="4">
        <v>52</v>
      </c>
      <c r="AA582" s="12" t="str">
        <f>_xlfn.XLOOKUP(HsgLista[[#This Row],[Lakó-népesség]],hsgméret[limit],hsgméret[név],,-1)</f>
        <v>mikro</v>
      </c>
      <c r="AB582" s="12" t="str">
        <f>IFERROR(_xlfn.XLOOKUP(HsgLista[[#This Row],[Vármegye]],Régiók[Vármegye],Régiók[Régió]),"")</f>
        <v>Észak-Magyarország</v>
      </c>
      <c r="AC582" s="12" t="str">
        <f>IFERROR(_xlfn.XLOOKUP(HsgLista[[#This Row],[Vármegye]],Régiók[Vármegye],Régiók[NUTS2]),"")</f>
        <v>HU31</v>
      </c>
      <c r="AD582" s="12" t="str" cm="1">
        <f t="array" ref="AD582">_xlfn.XLOOKUP(HsgLista[[#This Row],[Helység jogállása]],_xlfn.ANCHORARRAY($AG$12),$AH$12:$AH$18)</f>
        <v>1 község</v>
      </c>
      <c r="AE582" s="4">
        <f>HsgLista[[#This Row],[Lakó-népesség]]*HsgLista[[#This Row],[Lakó-népesség]]</f>
        <v>7921</v>
      </c>
      <c r="AF582" s="1"/>
      <c r="AG582" s="4"/>
      <c r="AJ582" s="8"/>
      <c r="AK582" s="4"/>
      <c r="AS582" s="8"/>
      <c r="AT582" s="4"/>
      <c r="BJ582" s="1"/>
    </row>
    <row r="583" spans="1:62" x14ac:dyDescent="0.3">
      <c r="A583" s="33" t="s">
        <v>1272</v>
      </c>
      <c r="B583" s="31">
        <v>15130</v>
      </c>
      <c r="C583" s="1" t="s">
        <v>719</v>
      </c>
      <c r="D583" s="1" t="s">
        <v>224</v>
      </c>
      <c r="E583" s="1" t="s">
        <v>1273</v>
      </c>
      <c r="F583" s="1" t="s">
        <v>1274</v>
      </c>
      <c r="G583" s="1" t="s">
        <v>1272</v>
      </c>
      <c r="H583" s="1">
        <v>1</v>
      </c>
      <c r="I583" s="1" t="s">
        <v>32</v>
      </c>
      <c r="J583" s="4">
        <v>46166</v>
      </c>
      <c r="K583" s="4">
        <v>201704</v>
      </c>
      <c r="L583" s="4">
        <v>100424</v>
      </c>
      <c r="N583" s="1">
        <v>1</v>
      </c>
      <c r="O583" s="1">
        <v>1</v>
      </c>
      <c r="Q583" s="1">
        <v>1</v>
      </c>
      <c r="R583" s="1">
        <v>1</v>
      </c>
      <c r="S583" s="1">
        <v>1</v>
      </c>
      <c r="T583" s="1">
        <v>1</v>
      </c>
      <c r="U583" s="1">
        <v>1</v>
      </c>
      <c r="V583" s="1">
        <v>1</v>
      </c>
      <c r="Z583" s="1">
        <v>1</v>
      </c>
      <c r="AA583" s="12" t="str">
        <f>_xlfn.XLOOKUP(HsgLista[[#This Row],[Lakó-népesség]],hsgméret[limit],hsgméret[név],,-1)</f>
        <v>nagy</v>
      </c>
      <c r="AB583" s="12" t="str">
        <f>IFERROR(_xlfn.XLOOKUP(HsgLista[[#This Row],[Vármegye]],Régiók[Vármegye],Régiók[Régió]),"")</f>
        <v>Észak-Alföld</v>
      </c>
      <c r="AC583" s="12" t="str">
        <f>IFERROR(_xlfn.XLOOKUP(HsgLista[[#This Row],[Vármegye]],Régiók[Vármegye],Régiók[NUTS2]),"")</f>
        <v>HU32</v>
      </c>
      <c r="AD583" s="12" t="str" cm="1">
        <f t="array" ref="AD583">_xlfn.XLOOKUP(HsgLista[[#This Row],[Helység jogállása]],_xlfn.ANCHORARRAY($AG$12),$AH$12:$AH$18)</f>
        <v>3 m.j.város</v>
      </c>
      <c r="AE583" s="4">
        <f>HsgLista[[#This Row],[Lakó-népesség]]*HsgLista[[#This Row],[Lakó-népesség]]</f>
        <v>40684503616</v>
      </c>
      <c r="AF583" s="1"/>
      <c r="AG583" s="4"/>
      <c r="AJ583" s="8"/>
      <c r="AK583" s="4"/>
      <c r="AS583" s="8"/>
      <c r="AT583" s="4"/>
      <c r="BJ583" s="1"/>
    </row>
    <row r="584" spans="1:62" x14ac:dyDescent="0.3">
      <c r="A584" s="33" t="s">
        <v>1275</v>
      </c>
      <c r="B584" s="31">
        <v>31954</v>
      </c>
      <c r="C584" s="1" t="s">
        <v>40</v>
      </c>
      <c r="D584" s="1" t="s">
        <v>52</v>
      </c>
      <c r="E584" s="1" t="s">
        <v>71</v>
      </c>
      <c r="F584" s="1" t="s">
        <v>72</v>
      </c>
      <c r="G584" s="1" t="s">
        <v>73</v>
      </c>
      <c r="H584" s="1">
        <v>5</v>
      </c>
      <c r="I584" s="1" t="s">
        <v>1276</v>
      </c>
      <c r="J584" s="4">
        <v>962</v>
      </c>
      <c r="K584" s="4">
        <v>14</v>
      </c>
      <c r="L584" s="4">
        <v>29</v>
      </c>
      <c r="AA584" s="12" t="str">
        <f>_xlfn.XLOOKUP(HsgLista[[#This Row],[Lakó-népesség]],hsgméret[limit],hsgméret[név],,-1)</f>
        <v>mikro</v>
      </c>
      <c r="AB584" s="12" t="str">
        <f>IFERROR(_xlfn.XLOOKUP(HsgLista[[#This Row],[Vármegye]],Régiók[Vármegye],Régiók[Régió]),"")</f>
        <v>Észak-Magyarország</v>
      </c>
      <c r="AC584" s="12" t="str">
        <f>IFERROR(_xlfn.XLOOKUP(HsgLista[[#This Row],[Vármegye]],Régiók[Vármegye],Régiók[NUTS2]),"")</f>
        <v>HU31</v>
      </c>
      <c r="AD584" s="12" t="str" cm="1">
        <f t="array" ref="AD584">_xlfn.XLOOKUP(HsgLista[[#This Row],[Helység jogállása]],_xlfn.ANCHORARRAY($AG$12),$AH$12:$AH$18)</f>
        <v>1 község</v>
      </c>
      <c r="AE584" s="4">
        <f>HsgLista[[#This Row],[Lakó-népesség]]*HsgLista[[#This Row],[Lakó-népesség]]</f>
        <v>196</v>
      </c>
      <c r="AF584" s="1"/>
      <c r="AG584" s="4"/>
      <c r="AJ584" s="8"/>
      <c r="AK584" s="4"/>
      <c r="AS584" s="8"/>
      <c r="AT584" s="4"/>
      <c r="BJ584" s="1"/>
    </row>
    <row r="585" spans="1:62" x14ac:dyDescent="0.3">
      <c r="A585" s="33" t="s">
        <v>664</v>
      </c>
      <c r="B585" s="31">
        <v>24989</v>
      </c>
      <c r="C585" s="1" t="s">
        <v>196</v>
      </c>
      <c r="D585" s="1" t="s">
        <v>251</v>
      </c>
      <c r="E585" s="1" t="s">
        <v>252</v>
      </c>
      <c r="F585" s="1" t="s">
        <v>253</v>
      </c>
      <c r="G585" s="1" t="s">
        <v>254</v>
      </c>
      <c r="H585" s="1">
        <v>2</v>
      </c>
      <c r="I585" s="1" t="s">
        <v>38</v>
      </c>
      <c r="J585" s="4">
        <v>9467</v>
      </c>
      <c r="K585" s="4">
        <v>3764</v>
      </c>
      <c r="L585" s="4">
        <v>1523</v>
      </c>
      <c r="T585" s="1">
        <v>1</v>
      </c>
      <c r="AA585" s="12" t="str">
        <f>_xlfn.XLOOKUP(HsgLista[[#This Row],[Lakó-népesség]],hsgméret[limit],hsgméret[név],,-1)</f>
        <v>kicsi</v>
      </c>
      <c r="AB585" s="12" t="str">
        <f>IFERROR(_xlfn.XLOOKUP(HsgLista[[#This Row],[Vármegye]],Régiók[Vármegye],Régiók[Régió]),"")</f>
        <v>Dél-Dunántúl</v>
      </c>
      <c r="AC585" s="12" t="str">
        <f>IFERROR(_xlfn.XLOOKUP(HsgLista[[#This Row],[Vármegye]],Régiók[Vármegye],Régiók[NUTS2]),"")</f>
        <v>HU23</v>
      </c>
      <c r="AD585" s="12" t="str" cm="1">
        <f t="array" ref="AD585">_xlfn.XLOOKUP(HsgLista[[#This Row],[Helység jogállása]],_xlfn.ANCHORARRAY($AG$12),$AH$12:$AH$18)</f>
        <v>1 község</v>
      </c>
      <c r="AE585" s="4">
        <f>HsgLista[[#This Row],[Lakó-népesség]]*HsgLista[[#This Row],[Lakó-népesség]]</f>
        <v>14167696</v>
      </c>
      <c r="AF585" s="1"/>
      <c r="AG585" s="4"/>
      <c r="AJ585" s="8"/>
      <c r="AK585" s="4"/>
      <c r="AS585" s="8"/>
      <c r="AT585" s="4"/>
      <c r="BJ585" s="1"/>
    </row>
    <row r="586" spans="1:62" x14ac:dyDescent="0.3">
      <c r="A586" s="33" t="s">
        <v>1277</v>
      </c>
      <c r="B586" s="32">
        <v>4686</v>
      </c>
      <c r="C586" s="1" t="s">
        <v>40</v>
      </c>
      <c r="D586" s="1" t="s">
        <v>52</v>
      </c>
      <c r="E586" s="1" t="s">
        <v>173</v>
      </c>
      <c r="F586" s="1" t="s">
        <v>174</v>
      </c>
      <c r="G586" s="1" t="s">
        <v>175</v>
      </c>
      <c r="H586" s="1">
        <v>5</v>
      </c>
      <c r="I586" s="1" t="s">
        <v>1278</v>
      </c>
      <c r="J586" s="4">
        <v>2943</v>
      </c>
      <c r="K586" s="4">
        <v>1275</v>
      </c>
      <c r="L586" s="4">
        <v>738</v>
      </c>
      <c r="AA586" s="12" t="str">
        <f>_xlfn.XLOOKUP(HsgLista[[#This Row],[Lakó-népesség]],hsgméret[limit],hsgméret[név],,-1)</f>
        <v>apró</v>
      </c>
      <c r="AB586" s="12" t="str">
        <f>IFERROR(_xlfn.XLOOKUP(HsgLista[[#This Row],[Vármegye]],Régiók[Vármegye],Régiók[Régió]),"")</f>
        <v>Észak-Magyarország</v>
      </c>
      <c r="AC586" s="12" t="str">
        <f>IFERROR(_xlfn.XLOOKUP(HsgLista[[#This Row],[Vármegye]],Régiók[Vármegye],Régiók[NUTS2]),"")</f>
        <v>HU31</v>
      </c>
      <c r="AD586" s="12" t="str" cm="1">
        <f t="array" ref="AD586">_xlfn.XLOOKUP(HsgLista[[#This Row],[Helység jogállása]],_xlfn.ANCHORARRAY($AG$12),$AH$12:$AH$18)</f>
        <v>1 község</v>
      </c>
      <c r="AE586" s="4">
        <f>HsgLista[[#This Row],[Lakó-népesség]]*HsgLista[[#This Row],[Lakó-népesség]]</f>
        <v>1625625</v>
      </c>
      <c r="AF586" s="1"/>
      <c r="AG586" s="4"/>
      <c r="AJ586" s="8"/>
      <c r="AK586" s="4"/>
      <c r="AS586" s="8"/>
      <c r="AT586" s="4"/>
      <c r="BJ586" s="1"/>
    </row>
    <row r="587" spans="1:62" x14ac:dyDescent="0.3">
      <c r="A587" s="33" t="s">
        <v>1279</v>
      </c>
      <c r="B587" s="31">
        <v>32753</v>
      </c>
      <c r="C587" s="1" t="s">
        <v>40</v>
      </c>
      <c r="D587" s="1" t="s">
        <v>28</v>
      </c>
      <c r="E587" s="1" t="s">
        <v>1280</v>
      </c>
      <c r="F587" s="1" t="s">
        <v>1281</v>
      </c>
      <c r="G587" s="1" t="s">
        <v>1282</v>
      </c>
      <c r="H587" s="1">
        <v>1</v>
      </c>
      <c r="I587" s="1" t="s">
        <v>32</v>
      </c>
      <c r="J587" s="4">
        <v>4689</v>
      </c>
      <c r="K587" s="4">
        <v>1946</v>
      </c>
      <c r="L587" s="4">
        <v>877</v>
      </c>
      <c r="AA587" s="12" t="str">
        <f>_xlfn.XLOOKUP(HsgLista[[#This Row],[Lakó-népesség]],hsgméret[limit],hsgméret[név],,-1)</f>
        <v>apró</v>
      </c>
      <c r="AB587" s="12" t="str">
        <f>IFERROR(_xlfn.XLOOKUP(HsgLista[[#This Row],[Vármegye]],Régiók[Vármegye],Régiók[Régió]),"")</f>
        <v>Közép-Dunántúl</v>
      </c>
      <c r="AC587" s="12" t="str">
        <f>IFERROR(_xlfn.XLOOKUP(HsgLista[[#This Row],[Vármegye]],Régiók[Vármegye],Régiók[NUTS2]),"")</f>
        <v>HU21</v>
      </c>
      <c r="AD587" s="12" t="str" cm="1">
        <f t="array" ref="AD587">_xlfn.XLOOKUP(HsgLista[[#This Row],[Helység jogállása]],_xlfn.ANCHORARRAY($AG$12),$AH$12:$AH$18)</f>
        <v>1 község</v>
      </c>
      <c r="AE587" s="4">
        <f>HsgLista[[#This Row],[Lakó-népesség]]*HsgLista[[#This Row],[Lakó-népesség]]</f>
        <v>3786916</v>
      </c>
      <c r="AF587" s="1"/>
      <c r="AG587" s="4"/>
      <c r="AJ587" s="8"/>
      <c r="AK587" s="4"/>
      <c r="AS587" s="8"/>
      <c r="AT587" s="4"/>
      <c r="BJ587" s="1"/>
    </row>
    <row r="588" spans="1:62" x14ac:dyDescent="0.3">
      <c r="A588" s="33" t="s">
        <v>1283</v>
      </c>
      <c r="B588" s="31">
        <v>12511</v>
      </c>
      <c r="C588" s="1" t="s">
        <v>40</v>
      </c>
      <c r="D588" s="1" t="s">
        <v>272</v>
      </c>
      <c r="E588" s="1" t="s">
        <v>698</v>
      </c>
      <c r="F588" s="1" t="s">
        <v>536</v>
      </c>
      <c r="G588" s="1" t="s">
        <v>534</v>
      </c>
      <c r="H588" s="1">
        <v>5</v>
      </c>
      <c r="I588" s="1" t="s">
        <v>1284</v>
      </c>
      <c r="J588" s="4">
        <v>2142</v>
      </c>
      <c r="K588" s="4">
        <v>1287</v>
      </c>
      <c r="L588" s="4">
        <v>554</v>
      </c>
      <c r="T588" s="1">
        <v>1</v>
      </c>
      <c r="AA588" s="12" t="str">
        <f>_xlfn.XLOOKUP(HsgLista[[#This Row],[Lakó-népesség]],hsgméret[limit],hsgméret[név],,-1)</f>
        <v>apró</v>
      </c>
      <c r="AB588" s="12" t="str">
        <f>IFERROR(_xlfn.XLOOKUP(HsgLista[[#This Row],[Vármegye]],Régiók[Vármegye],Régiók[Régió]),"")</f>
        <v>Észak-Magyarország</v>
      </c>
      <c r="AC588" s="12" t="str">
        <f>IFERROR(_xlfn.XLOOKUP(HsgLista[[#This Row],[Vármegye]],Régiók[Vármegye],Régiók[NUTS2]),"")</f>
        <v>HU31</v>
      </c>
      <c r="AD588" s="12" t="str" cm="1">
        <f t="array" ref="AD588">_xlfn.XLOOKUP(HsgLista[[#This Row],[Helység jogállása]],_xlfn.ANCHORARRAY($AG$12),$AH$12:$AH$18)</f>
        <v>1 község</v>
      </c>
      <c r="AE588" s="4">
        <f>HsgLista[[#This Row],[Lakó-népesség]]*HsgLista[[#This Row],[Lakó-népesség]]</f>
        <v>1656369</v>
      </c>
      <c r="AF588" s="1"/>
      <c r="AG588" s="4"/>
      <c r="AJ588" s="8"/>
      <c r="AK588" s="4"/>
      <c r="AS588" s="8"/>
      <c r="AT588" s="4"/>
      <c r="BJ588" s="1"/>
    </row>
    <row r="589" spans="1:62" x14ac:dyDescent="0.3">
      <c r="A589" s="33" t="s">
        <v>1285</v>
      </c>
      <c r="B589" s="32">
        <v>9973</v>
      </c>
      <c r="C589" s="1" t="s">
        <v>40</v>
      </c>
      <c r="D589" s="1" t="s">
        <v>75</v>
      </c>
      <c r="E589" s="1" t="s">
        <v>1286</v>
      </c>
      <c r="F589" s="1" t="s">
        <v>1287</v>
      </c>
      <c r="G589" s="1" t="s">
        <v>1288</v>
      </c>
      <c r="H589" s="1">
        <v>1</v>
      </c>
      <c r="I589" s="1" t="s">
        <v>32</v>
      </c>
      <c r="J589" s="4">
        <v>2560</v>
      </c>
      <c r="K589" s="4">
        <v>5900</v>
      </c>
      <c r="L589" s="4">
        <v>2270</v>
      </c>
      <c r="T589" s="1">
        <v>1</v>
      </c>
      <c r="AA589" s="12" t="str">
        <f>_xlfn.XLOOKUP(HsgLista[[#This Row],[Lakó-népesség]],hsgméret[limit],hsgméret[név],,-1)</f>
        <v>kicsi</v>
      </c>
      <c r="AB589" s="12" t="str">
        <f>IFERROR(_xlfn.XLOOKUP(HsgLista[[#This Row],[Vármegye]],Régiók[Vármegye],Régiók[Régió]),"")</f>
        <v>Pest</v>
      </c>
      <c r="AC589" s="12" t="str">
        <f>IFERROR(_xlfn.XLOOKUP(HsgLista[[#This Row],[Vármegye]],Régiók[Vármegye],Régiók[NUTS2]),"")</f>
        <v>HU12</v>
      </c>
      <c r="AD589" s="12" t="str" cm="1">
        <f t="array" ref="AD589">_xlfn.XLOOKUP(HsgLista[[#This Row],[Helység jogállása]],_xlfn.ANCHORARRAY($AG$12),$AH$12:$AH$18)</f>
        <v>1 község</v>
      </c>
      <c r="AE589" s="4">
        <f>HsgLista[[#This Row],[Lakó-népesség]]*HsgLista[[#This Row],[Lakó-népesség]]</f>
        <v>34810000</v>
      </c>
      <c r="AF589" s="1"/>
      <c r="AG589" s="4"/>
      <c r="AJ589" s="8"/>
      <c r="AK589" s="4"/>
      <c r="AS589" s="8"/>
      <c r="AT589" s="4"/>
      <c r="BJ589" s="1"/>
    </row>
    <row r="590" spans="1:62" x14ac:dyDescent="0.3">
      <c r="A590" s="33" t="s">
        <v>1289</v>
      </c>
      <c r="B590" s="31">
        <v>17756</v>
      </c>
      <c r="C590" s="1" t="s">
        <v>27</v>
      </c>
      <c r="D590" s="1" t="s">
        <v>159</v>
      </c>
      <c r="E590" s="1" t="s">
        <v>781</v>
      </c>
      <c r="F590" s="1" t="s">
        <v>782</v>
      </c>
      <c r="G590" s="1" t="s">
        <v>783</v>
      </c>
      <c r="H590" s="1">
        <v>2</v>
      </c>
      <c r="I590" s="1" t="s">
        <v>38</v>
      </c>
      <c r="J590" s="4">
        <v>3699</v>
      </c>
      <c r="K590" s="4">
        <v>3863</v>
      </c>
      <c r="L590" s="4">
        <v>1456</v>
      </c>
      <c r="T590" s="1">
        <v>1</v>
      </c>
      <c r="AA590" s="12" t="str">
        <f>_xlfn.XLOOKUP(HsgLista[[#This Row],[Lakó-népesség]],hsgméret[limit],hsgméret[név],,-1)</f>
        <v>kicsi</v>
      </c>
      <c r="AB590" s="12" t="str">
        <f>IFERROR(_xlfn.XLOOKUP(HsgLista[[#This Row],[Vármegye]],Régiók[Vármegye],Régiók[Régió]),"")</f>
        <v>Észak-Alföld</v>
      </c>
      <c r="AC590" s="12" t="str">
        <f>IFERROR(_xlfn.XLOOKUP(HsgLista[[#This Row],[Vármegye]],Régiók[Vármegye],Régiók[NUTS2]),"")</f>
        <v>HU32</v>
      </c>
      <c r="AD590" s="12" t="str" cm="1">
        <f t="array" ref="AD590">_xlfn.XLOOKUP(HsgLista[[#This Row],[Helység jogállása]],_xlfn.ANCHORARRAY($AG$12),$AH$12:$AH$18)</f>
        <v>2 város</v>
      </c>
      <c r="AE590" s="4">
        <f>HsgLista[[#This Row],[Lakó-népesség]]*HsgLista[[#This Row],[Lakó-népesség]]</f>
        <v>14922769</v>
      </c>
      <c r="AF590" s="1"/>
      <c r="AG590" s="4"/>
      <c r="AJ590" s="8"/>
      <c r="AK590" s="4"/>
      <c r="AS590" s="8"/>
      <c r="AT590" s="4"/>
      <c r="BJ590" s="1"/>
    </row>
    <row r="591" spans="1:62" x14ac:dyDescent="0.3">
      <c r="A591" s="33" t="s">
        <v>1290</v>
      </c>
      <c r="B591" s="32">
        <v>8660</v>
      </c>
      <c r="C591" s="1" t="s">
        <v>40</v>
      </c>
      <c r="D591" s="1" t="s">
        <v>47</v>
      </c>
      <c r="E591" s="1" t="s">
        <v>328</v>
      </c>
      <c r="F591" s="1" t="s">
        <v>329</v>
      </c>
      <c r="G591" s="1" t="s">
        <v>330</v>
      </c>
      <c r="H591" s="1">
        <v>5</v>
      </c>
      <c r="I591" s="1" t="s">
        <v>1291</v>
      </c>
      <c r="J591" s="4">
        <v>2508</v>
      </c>
      <c r="K591" s="4">
        <v>972</v>
      </c>
      <c r="L591" s="4">
        <v>335</v>
      </c>
      <c r="T591" s="1">
        <v>1</v>
      </c>
      <c r="AA591" s="12" t="str">
        <f>_xlfn.XLOOKUP(HsgLista[[#This Row],[Lakó-népesség]],hsgméret[limit],hsgméret[név],,-1)</f>
        <v>apró</v>
      </c>
      <c r="AB591" s="12" t="str">
        <f>IFERROR(_xlfn.XLOOKUP(HsgLista[[#This Row],[Vármegye]],Régiók[Vármegye],Régiók[Régió]),"")</f>
        <v>Észak-Magyarország</v>
      </c>
      <c r="AC591" s="12" t="str">
        <f>IFERROR(_xlfn.XLOOKUP(HsgLista[[#This Row],[Vármegye]],Régiók[Vármegye],Régiók[NUTS2]),"")</f>
        <v>HU31</v>
      </c>
      <c r="AD591" s="12" t="str" cm="1">
        <f t="array" ref="AD591">_xlfn.XLOOKUP(HsgLista[[#This Row],[Helység jogállása]],_xlfn.ANCHORARRAY($AG$12),$AH$12:$AH$18)</f>
        <v>1 község</v>
      </c>
      <c r="AE591" s="4">
        <f>HsgLista[[#This Row],[Lakó-népesség]]*HsgLista[[#This Row],[Lakó-népesség]]</f>
        <v>944784</v>
      </c>
      <c r="AF591" s="1"/>
      <c r="AG591" s="4"/>
      <c r="AJ591" s="8"/>
      <c r="AK591" s="4"/>
      <c r="AS591" s="8"/>
      <c r="AT591" s="4"/>
      <c r="BJ591" s="1"/>
    </row>
    <row r="592" spans="1:62" x14ac:dyDescent="0.3">
      <c r="A592" s="33" t="s">
        <v>615</v>
      </c>
      <c r="B592" s="32">
        <v>7773</v>
      </c>
      <c r="C592" s="1" t="s">
        <v>40</v>
      </c>
      <c r="D592" s="1" t="s">
        <v>41</v>
      </c>
      <c r="E592" s="1" t="s">
        <v>208</v>
      </c>
      <c r="F592" s="1" t="s">
        <v>209</v>
      </c>
      <c r="G592" s="1" t="s">
        <v>210</v>
      </c>
      <c r="H592" s="1">
        <v>2</v>
      </c>
      <c r="I592" s="1" t="s">
        <v>38</v>
      </c>
      <c r="J592" s="4">
        <v>1398</v>
      </c>
      <c r="K592" s="4">
        <v>513</v>
      </c>
      <c r="L592" s="4">
        <v>206</v>
      </c>
      <c r="T592" s="1">
        <v>1</v>
      </c>
      <c r="AA592" s="12" t="str">
        <f>_xlfn.XLOOKUP(HsgLista[[#This Row],[Lakó-népesség]],hsgméret[limit],hsgméret[név],,-1)</f>
        <v>apró</v>
      </c>
      <c r="AB592" s="12" t="str">
        <f>IFERROR(_xlfn.XLOOKUP(HsgLista[[#This Row],[Vármegye]],Régiók[Vármegye],Régiók[Régió]),"")</f>
        <v>Dél-Dunántúl</v>
      </c>
      <c r="AC592" s="12" t="str">
        <f>IFERROR(_xlfn.XLOOKUP(HsgLista[[#This Row],[Vármegye]],Régiók[Vármegye],Régiók[NUTS2]),"")</f>
        <v>HU23</v>
      </c>
      <c r="AD592" s="12" t="str" cm="1">
        <f t="array" ref="AD592">_xlfn.XLOOKUP(HsgLista[[#This Row],[Helység jogállása]],_xlfn.ANCHORARRAY($AG$12),$AH$12:$AH$18)</f>
        <v>1 község</v>
      </c>
      <c r="AE592" s="4">
        <f>HsgLista[[#This Row],[Lakó-népesség]]*HsgLista[[#This Row],[Lakó-népesség]]</f>
        <v>263169</v>
      </c>
      <c r="AF592" s="1"/>
      <c r="AG592" s="4"/>
      <c r="AJ592" s="8"/>
      <c r="AK592" s="4"/>
      <c r="AS592" s="8"/>
      <c r="AT592" s="4"/>
      <c r="BJ592" s="1"/>
    </row>
    <row r="593" spans="1:62" x14ac:dyDescent="0.3">
      <c r="A593" s="33" t="s">
        <v>1292</v>
      </c>
      <c r="B593" s="31">
        <v>32595</v>
      </c>
      <c r="C593" s="1" t="s">
        <v>40</v>
      </c>
      <c r="D593" s="1" t="s">
        <v>66</v>
      </c>
      <c r="E593" s="1" t="s">
        <v>154</v>
      </c>
      <c r="F593" s="1" t="s">
        <v>155</v>
      </c>
      <c r="G593" s="1" t="s">
        <v>156</v>
      </c>
      <c r="H593" s="1">
        <v>5</v>
      </c>
      <c r="I593" s="1" t="s">
        <v>737</v>
      </c>
      <c r="J593" s="4">
        <v>1754</v>
      </c>
      <c r="K593" s="4">
        <v>397</v>
      </c>
      <c r="L593" s="4">
        <v>172</v>
      </c>
      <c r="AA593" s="12" t="str">
        <f>_xlfn.XLOOKUP(HsgLista[[#This Row],[Lakó-népesség]],hsgméret[limit],hsgméret[név],,-1)</f>
        <v>mikro</v>
      </c>
      <c r="AB593" s="12" t="str">
        <f>IFERROR(_xlfn.XLOOKUP(HsgLista[[#This Row],[Vármegye]],Régiók[Vármegye],Régiók[Régió]),"")</f>
        <v>Nyugat-Dunántúl</v>
      </c>
      <c r="AC593" s="12" t="str">
        <f>IFERROR(_xlfn.XLOOKUP(HsgLista[[#This Row],[Vármegye]],Régiók[Vármegye],Régiók[NUTS2]),"")</f>
        <v>HU22</v>
      </c>
      <c r="AD593" s="12" t="str" cm="1">
        <f t="array" ref="AD593">_xlfn.XLOOKUP(HsgLista[[#This Row],[Helység jogállása]],_xlfn.ANCHORARRAY($AG$12),$AH$12:$AH$18)</f>
        <v>1 község</v>
      </c>
      <c r="AE593" s="4">
        <f>HsgLista[[#This Row],[Lakó-népesség]]*HsgLista[[#This Row],[Lakó-népesség]]</f>
        <v>157609</v>
      </c>
      <c r="AF593" s="1"/>
      <c r="AG593" s="4"/>
      <c r="AJ593" s="8"/>
      <c r="AK593" s="4"/>
      <c r="AS593" s="8"/>
      <c r="AT593" s="4"/>
      <c r="BJ593" s="1"/>
    </row>
    <row r="594" spans="1:62" x14ac:dyDescent="0.3">
      <c r="A594" s="33" t="s">
        <v>1293</v>
      </c>
      <c r="B594" s="32">
        <v>5573</v>
      </c>
      <c r="C594" s="1" t="s">
        <v>27</v>
      </c>
      <c r="D594" s="1" t="s">
        <v>224</v>
      </c>
      <c r="E594" s="1" t="s">
        <v>1294</v>
      </c>
      <c r="F594" s="1" t="s">
        <v>1295</v>
      </c>
      <c r="G594" s="1" t="s">
        <v>1293</v>
      </c>
      <c r="H594" s="1">
        <v>2</v>
      </c>
      <c r="I594" s="1" t="s">
        <v>38</v>
      </c>
      <c r="J594" s="4">
        <v>10359</v>
      </c>
      <c r="K594" s="4">
        <v>8413</v>
      </c>
      <c r="L594" s="4">
        <v>3403</v>
      </c>
      <c r="T594" s="1">
        <v>1</v>
      </c>
      <c r="AA594" s="12" t="str">
        <f>_xlfn.XLOOKUP(HsgLista[[#This Row],[Lakó-népesség]],hsgméret[limit],hsgméret[név],,-1)</f>
        <v>kicsi</v>
      </c>
      <c r="AB594" s="12" t="str">
        <f>IFERROR(_xlfn.XLOOKUP(HsgLista[[#This Row],[Vármegye]],Régiók[Vármegye],Régiók[Régió]),"")</f>
        <v>Észak-Alföld</v>
      </c>
      <c r="AC594" s="12" t="str">
        <f>IFERROR(_xlfn.XLOOKUP(HsgLista[[#This Row],[Vármegye]],Régiók[Vármegye],Régiók[NUTS2]),"")</f>
        <v>HU32</v>
      </c>
      <c r="AD594" s="12" t="str" cm="1">
        <f t="array" ref="AD594">_xlfn.XLOOKUP(HsgLista[[#This Row],[Helység jogállása]],_xlfn.ANCHORARRAY($AG$12),$AH$12:$AH$18)</f>
        <v>2 város</v>
      </c>
      <c r="AE594" s="4">
        <f>HsgLista[[#This Row],[Lakó-népesség]]*HsgLista[[#This Row],[Lakó-népesség]]</f>
        <v>70778569</v>
      </c>
      <c r="AF594" s="1"/>
      <c r="AG594" s="4"/>
      <c r="AJ594" s="8"/>
      <c r="AK594" s="4"/>
      <c r="AS594" s="8"/>
      <c r="AT594" s="4"/>
      <c r="BJ594" s="1"/>
    </row>
    <row r="595" spans="1:62" x14ac:dyDescent="0.3">
      <c r="A595" s="33" t="s">
        <v>1296</v>
      </c>
      <c r="B595" s="32">
        <v>7834</v>
      </c>
      <c r="C595" s="1" t="s">
        <v>40</v>
      </c>
      <c r="D595" s="1" t="s">
        <v>197</v>
      </c>
      <c r="E595" s="1" t="s">
        <v>384</v>
      </c>
      <c r="F595" s="1" t="s">
        <v>385</v>
      </c>
      <c r="G595" s="1" t="s">
        <v>386</v>
      </c>
      <c r="H595" s="1">
        <v>2</v>
      </c>
      <c r="I595" s="1" t="s">
        <v>38</v>
      </c>
      <c r="J595" s="4">
        <v>5378</v>
      </c>
      <c r="K595" s="4">
        <v>1380</v>
      </c>
      <c r="L595" s="4">
        <v>661</v>
      </c>
      <c r="AA595" s="12" t="str">
        <f>_xlfn.XLOOKUP(HsgLista[[#This Row],[Lakó-népesség]],hsgméret[limit],hsgméret[név],,-1)</f>
        <v>apró</v>
      </c>
      <c r="AB595" s="12" t="str">
        <f>IFERROR(_xlfn.XLOOKUP(HsgLista[[#This Row],[Vármegye]],Régiók[Vármegye],Régiók[Régió]),"")</f>
        <v>Dél-Alföld</v>
      </c>
      <c r="AC595" s="12" t="str">
        <f>IFERROR(_xlfn.XLOOKUP(HsgLista[[#This Row],[Vármegye]],Régiók[Vármegye],Régiók[NUTS2]),"")</f>
        <v>HU33</v>
      </c>
      <c r="AD595" s="12" t="str" cm="1">
        <f t="array" ref="AD595">_xlfn.XLOOKUP(HsgLista[[#This Row],[Helység jogállása]],_xlfn.ANCHORARRAY($AG$12),$AH$12:$AH$18)</f>
        <v>1 község</v>
      </c>
      <c r="AE595" s="4">
        <f>HsgLista[[#This Row],[Lakó-népesség]]*HsgLista[[#This Row],[Lakó-népesség]]</f>
        <v>1904400</v>
      </c>
      <c r="AF595" s="1"/>
      <c r="AG595" s="4"/>
      <c r="AJ595" s="8"/>
      <c r="AK595" s="4"/>
      <c r="AS595" s="8"/>
      <c r="AT595" s="4"/>
      <c r="BJ595" s="1"/>
    </row>
    <row r="596" spans="1:62" x14ac:dyDescent="0.3">
      <c r="A596" s="33" t="s">
        <v>1297</v>
      </c>
      <c r="B596" s="31">
        <v>24077</v>
      </c>
      <c r="C596" s="1" t="s">
        <v>40</v>
      </c>
      <c r="D596" s="1" t="s">
        <v>197</v>
      </c>
      <c r="E596" s="1" t="s">
        <v>198</v>
      </c>
      <c r="F596" s="1" t="s">
        <v>199</v>
      </c>
      <c r="G596" s="1" t="s">
        <v>200</v>
      </c>
      <c r="H596" s="1">
        <v>1</v>
      </c>
      <c r="I596" s="1" t="s">
        <v>32</v>
      </c>
      <c r="J596" s="4">
        <v>5205</v>
      </c>
      <c r="K596" s="4">
        <v>3948</v>
      </c>
      <c r="L596" s="4">
        <v>1494</v>
      </c>
      <c r="W596" s="1">
        <v>1</v>
      </c>
      <c r="AA596" s="12" t="str">
        <f>_xlfn.XLOOKUP(HsgLista[[#This Row],[Lakó-népesség]],hsgméret[limit],hsgméret[név],,-1)</f>
        <v>kicsi</v>
      </c>
      <c r="AB596" s="12" t="str">
        <f>IFERROR(_xlfn.XLOOKUP(HsgLista[[#This Row],[Vármegye]],Régiók[Vármegye],Régiók[Régió]),"")</f>
        <v>Dél-Alföld</v>
      </c>
      <c r="AC596" s="12" t="str">
        <f>IFERROR(_xlfn.XLOOKUP(HsgLista[[#This Row],[Vármegye]],Régiók[Vármegye],Régiók[NUTS2]),"")</f>
        <v>HU33</v>
      </c>
      <c r="AD596" s="12" t="str" cm="1">
        <f t="array" ref="AD596">_xlfn.XLOOKUP(HsgLista[[#This Row],[Helység jogállása]],_xlfn.ANCHORARRAY($AG$12),$AH$12:$AH$18)</f>
        <v>1 község</v>
      </c>
      <c r="AE596" s="4">
        <f>HsgLista[[#This Row],[Lakó-népesség]]*HsgLista[[#This Row],[Lakó-népesség]]</f>
        <v>15586704</v>
      </c>
      <c r="AF596" s="1"/>
      <c r="AG596" s="4"/>
      <c r="AJ596" s="8"/>
      <c r="AK596" s="4"/>
      <c r="AS596" s="8"/>
      <c r="AT596" s="4"/>
      <c r="BJ596" s="1"/>
    </row>
    <row r="597" spans="1:62" x14ac:dyDescent="0.3">
      <c r="A597" s="33" t="s">
        <v>1298</v>
      </c>
      <c r="B597" s="31">
        <v>10524</v>
      </c>
      <c r="C597" s="1" t="s">
        <v>40</v>
      </c>
      <c r="D597" s="1" t="s">
        <v>52</v>
      </c>
      <c r="E597" s="1" t="s">
        <v>244</v>
      </c>
      <c r="F597" s="1" t="s">
        <v>245</v>
      </c>
      <c r="G597" s="1" t="s">
        <v>246</v>
      </c>
      <c r="H597" s="1">
        <v>5</v>
      </c>
      <c r="I597" s="1" t="s">
        <v>247</v>
      </c>
      <c r="J597" s="4">
        <v>968</v>
      </c>
      <c r="K597" s="4">
        <v>256</v>
      </c>
      <c r="L597" s="4">
        <v>124</v>
      </c>
      <c r="AA597" s="12" t="str">
        <f>_xlfn.XLOOKUP(HsgLista[[#This Row],[Lakó-népesség]],hsgméret[limit],hsgméret[név],,-1)</f>
        <v>mikro</v>
      </c>
      <c r="AB597" s="12" t="str">
        <f>IFERROR(_xlfn.XLOOKUP(HsgLista[[#This Row],[Vármegye]],Régiók[Vármegye],Régiók[Régió]),"")</f>
        <v>Észak-Magyarország</v>
      </c>
      <c r="AC597" s="12" t="str">
        <f>IFERROR(_xlfn.XLOOKUP(HsgLista[[#This Row],[Vármegye]],Régiók[Vármegye],Régiók[NUTS2]),"")</f>
        <v>HU31</v>
      </c>
      <c r="AD597" s="12" t="str" cm="1">
        <f t="array" ref="AD597">_xlfn.XLOOKUP(HsgLista[[#This Row],[Helység jogállása]],_xlfn.ANCHORARRAY($AG$12),$AH$12:$AH$18)</f>
        <v>1 község</v>
      </c>
      <c r="AE597" s="4">
        <f>HsgLista[[#This Row],[Lakó-népesség]]*HsgLista[[#This Row],[Lakó-népesség]]</f>
        <v>65536</v>
      </c>
      <c r="AF597" s="1"/>
      <c r="AG597" s="4"/>
      <c r="AJ597" s="8"/>
      <c r="AK597" s="4"/>
      <c r="AS597" s="8"/>
      <c r="AT597" s="4"/>
      <c r="BJ597" s="1"/>
    </row>
    <row r="598" spans="1:62" x14ac:dyDescent="0.3">
      <c r="A598" s="33" t="s">
        <v>1299</v>
      </c>
      <c r="B598" s="32">
        <v>9201</v>
      </c>
      <c r="C598" s="1" t="s">
        <v>40</v>
      </c>
      <c r="D598" s="1" t="s">
        <v>47</v>
      </c>
      <c r="E598" s="1" t="s">
        <v>48</v>
      </c>
      <c r="F598" s="1" t="s">
        <v>49</v>
      </c>
      <c r="G598" s="1" t="s">
        <v>50</v>
      </c>
      <c r="H598" s="1">
        <v>5</v>
      </c>
      <c r="I598" s="1" t="s">
        <v>419</v>
      </c>
      <c r="J598" s="4">
        <v>2808</v>
      </c>
      <c r="K598" s="4">
        <v>1126</v>
      </c>
      <c r="L598" s="4">
        <v>524</v>
      </c>
      <c r="AA598" s="12" t="str">
        <f>_xlfn.XLOOKUP(HsgLista[[#This Row],[Lakó-népesség]],hsgméret[limit],hsgméret[név],,-1)</f>
        <v>apró</v>
      </c>
      <c r="AB598" s="12" t="str">
        <f>IFERROR(_xlfn.XLOOKUP(HsgLista[[#This Row],[Vármegye]],Régiók[Vármegye],Régiók[Régió]),"")</f>
        <v>Észak-Magyarország</v>
      </c>
      <c r="AC598" s="12" t="str">
        <f>IFERROR(_xlfn.XLOOKUP(HsgLista[[#This Row],[Vármegye]],Régiók[Vármegye],Régiók[NUTS2]),"")</f>
        <v>HU31</v>
      </c>
      <c r="AD598" s="12" t="str" cm="1">
        <f t="array" ref="AD598">_xlfn.XLOOKUP(HsgLista[[#This Row],[Helység jogállása]],_xlfn.ANCHORARRAY($AG$12),$AH$12:$AH$18)</f>
        <v>1 község</v>
      </c>
      <c r="AE598" s="4">
        <f>HsgLista[[#This Row],[Lakó-népesség]]*HsgLista[[#This Row],[Lakó-népesség]]</f>
        <v>1267876</v>
      </c>
      <c r="AF598" s="1"/>
      <c r="AG598" s="4"/>
      <c r="AJ598" s="8"/>
      <c r="AK598" s="4"/>
      <c r="AS598" s="8"/>
      <c r="AT598" s="4"/>
      <c r="BJ598" s="1"/>
    </row>
    <row r="599" spans="1:62" x14ac:dyDescent="0.3">
      <c r="A599" s="33" t="s">
        <v>1300</v>
      </c>
      <c r="B599" s="31">
        <v>24819</v>
      </c>
      <c r="C599" s="1" t="s">
        <v>27</v>
      </c>
      <c r="D599" s="1" t="s">
        <v>216</v>
      </c>
      <c r="E599" s="1" t="s">
        <v>1127</v>
      </c>
      <c r="F599" s="1" t="s">
        <v>1128</v>
      </c>
      <c r="G599" s="1" t="s">
        <v>1129</v>
      </c>
      <c r="H599" s="1">
        <v>2</v>
      </c>
      <c r="I599" s="1" t="s">
        <v>38</v>
      </c>
      <c r="J599" s="4">
        <v>21655</v>
      </c>
      <c r="K599" s="4">
        <v>6582</v>
      </c>
      <c r="L599" s="4">
        <v>3203</v>
      </c>
      <c r="T599" s="1">
        <v>1</v>
      </c>
      <c r="AA599" s="12" t="str">
        <f>_xlfn.XLOOKUP(HsgLista[[#This Row],[Lakó-népesség]],hsgméret[limit],hsgméret[név],,-1)</f>
        <v>kicsi</v>
      </c>
      <c r="AB599" s="12" t="str">
        <f>IFERROR(_xlfn.XLOOKUP(HsgLista[[#This Row],[Vármegye]],Régiók[Vármegye],Régiók[Régió]),"")</f>
        <v>Dél-Alföld</v>
      </c>
      <c r="AC599" s="12" t="str">
        <f>IFERROR(_xlfn.XLOOKUP(HsgLista[[#This Row],[Vármegye]],Régiók[Vármegye],Régiók[NUTS2]),"")</f>
        <v>HU33</v>
      </c>
      <c r="AD599" s="12" t="str" cm="1">
        <f t="array" ref="AD599">_xlfn.XLOOKUP(HsgLista[[#This Row],[Helység jogállása]],_xlfn.ANCHORARRAY($AG$12),$AH$12:$AH$18)</f>
        <v>2 város</v>
      </c>
      <c r="AE599" s="4">
        <f>HsgLista[[#This Row],[Lakó-népesség]]*HsgLista[[#This Row],[Lakó-népesség]]</f>
        <v>43322724</v>
      </c>
      <c r="AF599" s="1"/>
      <c r="AG599" s="4"/>
      <c r="AJ599" s="8"/>
      <c r="AK599" s="4"/>
      <c r="AS599" s="8"/>
      <c r="AT599" s="4"/>
      <c r="BJ599" s="1"/>
    </row>
    <row r="600" spans="1:62" x14ac:dyDescent="0.3">
      <c r="A600" s="33" t="s">
        <v>127</v>
      </c>
      <c r="B600" s="31">
        <v>32276</v>
      </c>
      <c r="C600" s="1" t="s">
        <v>27</v>
      </c>
      <c r="D600" s="1" t="s">
        <v>80</v>
      </c>
      <c r="E600" s="1" t="s">
        <v>1301</v>
      </c>
      <c r="F600" s="1" t="s">
        <v>126</v>
      </c>
      <c r="G600" s="1" t="s">
        <v>127</v>
      </c>
      <c r="H600" s="1">
        <v>1</v>
      </c>
      <c r="I600" s="1" t="s">
        <v>32</v>
      </c>
      <c r="J600" s="4">
        <v>6410</v>
      </c>
      <c r="K600" s="4">
        <v>4149</v>
      </c>
      <c r="L600" s="4">
        <v>1768</v>
      </c>
      <c r="T600" s="1">
        <v>1</v>
      </c>
      <c r="AA600" s="12" t="str">
        <f>_xlfn.XLOOKUP(HsgLista[[#This Row],[Lakó-népesség]],hsgméret[limit],hsgméret[név],,-1)</f>
        <v>kicsi</v>
      </c>
      <c r="AB600" s="12" t="str">
        <f>IFERROR(_xlfn.XLOOKUP(HsgLista[[#This Row],[Vármegye]],Régiók[Vármegye],Régiók[Régió]),"")</f>
        <v>Közép-Dunántúl</v>
      </c>
      <c r="AC600" s="12" t="str">
        <f>IFERROR(_xlfn.XLOOKUP(HsgLista[[#This Row],[Vármegye]],Régiók[Vármegye],Régiók[NUTS2]),"")</f>
        <v>HU21</v>
      </c>
      <c r="AD600" s="12" t="str" cm="1">
        <f t="array" ref="AD600">_xlfn.XLOOKUP(HsgLista[[#This Row],[Helység jogállása]],_xlfn.ANCHORARRAY($AG$12),$AH$12:$AH$18)</f>
        <v>2 város</v>
      </c>
      <c r="AE600" s="4">
        <f>HsgLista[[#This Row],[Lakó-népesség]]*HsgLista[[#This Row],[Lakó-népesség]]</f>
        <v>17214201</v>
      </c>
      <c r="AF600" s="1"/>
      <c r="AG600" s="4"/>
      <c r="AJ600" s="8"/>
      <c r="AK600" s="4"/>
      <c r="AS600" s="8"/>
      <c r="AT600" s="4"/>
      <c r="BJ600" s="1"/>
    </row>
    <row r="601" spans="1:62" x14ac:dyDescent="0.3">
      <c r="A601" s="33" t="s">
        <v>1302</v>
      </c>
      <c r="B601" s="31">
        <v>11952</v>
      </c>
      <c r="C601" s="1" t="s">
        <v>40</v>
      </c>
      <c r="D601" s="1" t="s">
        <v>41</v>
      </c>
      <c r="E601" s="1" t="s">
        <v>821</v>
      </c>
      <c r="F601" s="1" t="s">
        <v>822</v>
      </c>
      <c r="G601" s="1" t="s">
        <v>823</v>
      </c>
      <c r="H601" s="1">
        <v>5</v>
      </c>
      <c r="I601" s="1" t="s">
        <v>820</v>
      </c>
      <c r="J601" s="4">
        <v>856</v>
      </c>
      <c r="K601" s="4">
        <v>92</v>
      </c>
      <c r="L601" s="4">
        <v>40</v>
      </c>
      <c r="AA601" s="12" t="str">
        <f>_xlfn.XLOOKUP(HsgLista[[#This Row],[Lakó-népesség]],hsgméret[limit],hsgméret[név],,-1)</f>
        <v>mikro</v>
      </c>
      <c r="AB601" s="12" t="str">
        <f>IFERROR(_xlfn.XLOOKUP(HsgLista[[#This Row],[Vármegye]],Régiók[Vármegye],Régiók[Régió]),"")</f>
        <v>Dél-Dunántúl</v>
      </c>
      <c r="AC601" s="12" t="str">
        <f>IFERROR(_xlfn.XLOOKUP(HsgLista[[#This Row],[Vármegye]],Régiók[Vármegye],Régiók[NUTS2]),"")</f>
        <v>HU23</v>
      </c>
      <c r="AD601" s="12" t="str" cm="1">
        <f t="array" ref="AD601">_xlfn.XLOOKUP(HsgLista[[#This Row],[Helység jogállása]],_xlfn.ANCHORARRAY($AG$12),$AH$12:$AH$18)</f>
        <v>1 község</v>
      </c>
      <c r="AE601" s="4">
        <f>HsgLista[[#This Row],[Lakó-népesség]]*HsgLista[[#This Row],[Lakó-népesség]]</f>
        <v>8464</v>
      </c>
      <c r="AF601" s="1"/>
      <c r="AG601" s="4"/>
      <c r="AJ601" s="8"/>
      <c r="AK601" s="4"/>
      <c r="AS601" s="8"/>
      <c r="AT601" s="4"/>
      <c r="BJ601" s="1"/>
    </row>
    <row r="602" spans="1:62" x14ac:dyDescent="0.3">
      <c r="A602" s="33" t="s">
        <v>1303</v>
      </c>
      <c r="B602" s="31">
        <v>11688</v>
      </c>
      <c r="C602" s="1" t="s">
        <v>40</v>
      </c>
      <c r="D602" s="1" t="s">
        <v>251</v>
      </c>
      <c r="E602" s="1" t="s">
        <v>734</v>
      </c>
      <c r="F602" s="1" t="s">
        <v>735</v>
      </c>
      <c r="G602" s="1" t="s">
        <v>735</v>
      </c>
      <c r="H602" s="1">
        <v>5</v>
      </c>
      <c r="I602" s="1" t="s">
        <v>1304</v>
      </c>
      <c r="J602" s="4">
        <v>1775</v>
      </c>
      <c r="K602" s="4">
        <v>257</v>
      </c>
      <c r="L602" s="4">
        <v>181</v>
      </c>
      <c r="R602" s="1">
        <v>1</v>
      </c>
      <c r="AA602" s="12" t="str">
        <f>_xlfn.XLOOKUP(HsgLista[[#This Row],[Lakó-népesség]],hsgméret[limit],hsgméret[név],,-1)</f>
        <v>mikro</v>
      </c>
      <c r="AB602" s="12" t="str">
        <f>IFERROR(_xlfn.XLOOKUP(HsgLista[[#This Row],[Vármegye]],Régiók[Vármegye],Régiók[Régió]),"")</f>
        <v>Dél-Dunántúl</v>
      </c>
      <c r="AC602" s="12" t="str">
        <f>IFERROR(_xlfn.XLOOKUP(HsgLista[[#This Row],[Vármegye]],Régiók[Vármegye],Régiók[NUTS2]),"")</f>
        <v>HU23</v>
      </c>
      <c r="AD602" s="12" t="str" cm="1">
        <f t="array" ref="AD602">_xlfn.XLOOKUP(HsgLista[[#This Row],[Helység jogállása]],_xlfn.ANCHORARRAY($AG$12),$AH$12:$AH$18)</f>
        <v>1 község</v>
      </c>
      <c r="AE602" s="4">
        <f>HsgLista[[#This Row],[Lakó-népesség]]*HsgLista[[#This Row],[Lakó-népesség]]</f>
        <v>66049</v>
      </c>
      <c r="AF602" s="1"/>
      <c r="AG602" s="4"/>
      <c r="AJ602" s="8"/>
      <c r="AK602" s="4"/>
      <c r="AS602" s="8"/>
      <c r="AT602" s="4"/>
      <c r="BJ602" s="1"/>
    </row>
    <row r="603" spans="1:62" x14ac:dyDescent="0.3">
      <c r="A603" s="33" t="s">
        <v>1305</v>
      </c>
      <c r="B603" s="31">
        <v>24013</v>
      </c>
      <c r="C603" s="1" t="s">
        <v>27</v>
      </c>
      <c r="D603" s="1" t="s">
        <v>75</v>
      </c>
      <c r="E603" s="1" t="s">
        <v>1306</v>
      </c>
      <c r="F603" s="1" t="s">
        <v>1307</v>
      </c>
      <c r="G603" s="1" t="s">
        <v>1308</v>
      </c>
      <c r="H603" s="1">
        <v>1</v>
      </c>
      <c r="I603" s="1" t="s">
        <v>32</v>
      </c>
      <c r="J603" s="4">
        <v>575</v>
      </c>
      <c r="K603" s="4">
        <v>11637</v>
      </c>
      <c r="L603" s="4">
        <v>4342</v>
      </c>
      <c r="R603" s="1">
        <v>1</v>
      </c>
      <c r="T603" s="1">
        <v>1</v>
      </c>
      <c r="AA603" s="12" t="str">
        <f>_xlfn.XLOOKUP(HsgLista[[#This Row],[Lakó-népesség]],hsgméret[limit],hsgméret[név],,-1)</f>
        <v>közép</v>
      </c>
      <c r="AB603" s="12" t="str">
        <f>IFERROR(_xlfn.XLOOKUP(HsgLista[[#This Row],[Vármegye]],Régiók[Vármegye],Régiók[Régió]),"")</f>
        <v>Pest</v>
      </c>
      <c r="AC603" s="12" t="str">
        <f>IFERROR(_xlfn.XLOOKUP(HsgLista[[#This Row],[Vármegye]],Régiók[Vármegye],Régiók[NUTS2]),"")</f>
        <v>HU12</v>
      </c>
      <c r="AD603" s="12" t="str" cm="1">
        <f t="array" ref="AD603">_xlfn.XLOOKUP(HsgLista[[#This Row],[Helység jogállása]],_xlfn.ANCHORARRAY($AG$12),$AH$12:$AH$18)</f>
        <v>2 város</v>
      </c>
      <c r="AE603" s="4">
        <f>HsgLista[[#This Row],[Lakó-népesség]]*HsgLista[[#This Row],[Lakó-népesség]]</f>
        <v>135419769</v>
      </c>
      <c r="AF603" s="1"/>
      <c r="AG603" s="4"/>
      <c r="AJ603" s="8"/>
      <c r="AK603" s="4"/>
      <c r="AS603" s="8"/>
      <c r="AT603" s="4"/>
      <c r="BJ603" s="1"/>
    </row>
    <row r="604" spans="1:62" x14ac:dyDescent="0.3">
      <c r="A604" s="33" t="s">
        <v>1309</v>
      </c>
      <c r="B604" s="32">
        <v>6743</v>
      </c>
      <c r="C604" s="1" t="s">
        <v>40</v>
      </c>
      <c r="D604" s="1" t="s">
        <v>272</v>
      </c>
      <c r="E604" s="1" t="s">
        <v>273</v>
      </c>
      <c r="F604" s="1" t="s">
        <v>274</v>
      </c>
      <c r="G604" s="1" t="s">
        <v>275</v>
      </c>
      <c r="H604" s="1">
        <v>1</v>
      </c>
      <c r="I604" s="1" t="s">
        <v>32</v>
      </c>
      <c r="J604" s="4">
        <v>5750</v>
      </c>
      <c r="K604" s="4">
        <v>2859</v>
      </c>
      <c r="L604" s="4">
        <v>1185</v>
      </c>
      <c r="T604" s="1">
        <v>1</v>
      </c>
      <c r="AA604" s="12" t="str">
        <f>_xlfn.XLOOKUP(HsgLista[[#This Row],[Lakó-népesség]],hsgméret[limit],hsgméret[név],,-1)</f>
        <v>kicsi</v>
      </c>
      <c r="AB604" s="12" t="str">
        <f>IFERROR(_xlfn.XLOOKUP(HsgLista[[#This Row],[Vármegye]],Régiók[Vármegye],Régiók[Régió]),"")</f>
        <v>Észak-Magyarország</v>
      </c>
      <c r="AC604" s="12" t="str">
        <f>IFERROR(_xlfn.XLOOKUP(HsgLista[[#This Row],[Vármegye]],Régiók[Vármegye],Régiók[NUTS2]),"")</f>
        <v>HU31</v>
      </c>
      <c r="AD604" s="12" t="str" cm="1">
        <f t="array" ref="AD604">_xlfn.XLOOKUP(HsgLista[[#This Row],[Helység jogállása]],_xlfn.ANCHORARRAY($AG$12),$AH$12:$AH$18)</f>
        <v>1 község</v>
      </c>
      <c r="AE604" s="4">
        <f>HsgLista[[#This Row],[Lakó-népesség]]*HsgLista[[#This Row],[Lakó-népesség]]</f>
        <v>8173881</v>
      </c>
      <c r="AF604" s="1"/>
      <c r="AG604" s="4"/>
      <c r="AJ604" s="8"/>
      <c r="AK604" s="4"/>
      <c r="AS604" s="8"/>
      <c r="AT604" s="4"/>
      <c r="BJ604" s="1"/>
    </row>
    <row r="605" spans="1:62" x14ac:dyDescent="0.3">
      <c r="A605" s="33" t="s">
        <v>1310</v>
      </c>
      <c r="B605" s="31">
        <v>28778</v>
      </c>
      <c r="C605" s="1" t="s">
        <v>40</v>
      </c>
      <c r="D605" s="1" t="s">
        <v>202</v>
      </c>
      <c r="E605" s="1" t="s">
        <v>268</v>
      </c>
      <c r="F605" s="1" t="s">
        <v>269</v>
      </c>
      <c r="G605" s="1" t="s">
        <v>270</v>
      </c>
      <c r="H605" s="1">
        <v>5</v>
      </c>
      <c r="I605" s="1" t="s">
        <v>907</v>
      </c>
      <c r="J605" s="4">
        <v>1963</v>
      </c>
      <c r="K605" s="4">
        <v>418</v>
      </c>
      <c r="L605" s="4">
        <v>258</v>
      </c>
      <c r="T605" s="1">
        <v>1</v>
      </c>
      <c r="AA605" s="12" t="str">
        <f>_xlfn.XLOOKUP(HsgLista[[#This Row],[Lakó-népesség]],hsgméret[limit],hsgméret[név],,-1)</f>
        <v>mikro</v>
      </c>
      <c r="AB605" s="12" t="str">
        <f>IFERROR(_xlfn.XLOOKUP(HsgLista[[#This Row],[Vármegye]],Régiók[Vármegye],Régiók[Régió]),"")</f>
        <v>Nyugat-Dunántúl</v>
      </c>
      <c r="AC605" s="12" t="str">
        <f>IFERROR(_xlfn.XLOOKUP(HsgLista[[#This Row],[Vármegye]],Régiók[Vármegye],Régiók[NUTS2]),"")</f>
        <v>HU22</v>
      </c>
      <c r="AD605" s="12" t="str" cm="1">
        <f t="array" ref="AD605">_xlfn.XLOOKUP(HsgLista[[#This Row],[Helység jogállása]],_xlfn.ANCHORARRAY($AG$12),$AH$12:$AH$18)</f>
        <v>1 község</v>
      </c>
      <c r="AE605" s="4">
        <f>HsgLista[[#This Row],[Lakó-népesség]]*HsgLista[[#This Row],[Lakó-népesség]]</f>
        <v>174724</v>
      </c>
      <c r="AF605" s="1"/>
      <c r="AG605" s="4"/>
      <c r="AJ605" s="8"/>
      <c r="AK605" s="4"/>
      <c r="AS605" s="8"/>
      <c r="AT605" s="4"/>
      <c r="BJ605" s="1"/>
    </row>
    <row r="606" spans="1:62" x14ac:dyDescent="0.3">
      <c r="A606" s="33" t="s">
        <v>429</v>
      </c>
      <c r="B606" s="31">
        <v>32373</v>
      </c>
      <c r="C606" s="1" t="s">
        <v>40</v>
      </c>
      <c r="D606" s="1" t="s">
        <v>41</v>
      </c>
      <c r="E606" s="1" t="s">
        <v>289</v>
      </c>
      <c r="F606" s="1" t="s">
        <v>290</v>
      </c>
      <c r="G606" s="1" t="s">
        <v>291</v>
      </c>
      <c r="H606" s="1">
        <v>2</v>
      </c>
      <c r="I606" s="1" t="s">
        <v>38</v>
      </c>
      <c r="J606" s="4">
        <v>1581</v>
      </c>
      <c r="K606" s="4">
        <v>600</v>
      </c>
      <c r="L606" s="4">
        <v>248</v>
      </c>
      <c r="T606" s="1">
        <v>1</v>
      </c>
      <c r="AA606" s="12" t="str">
        <f>_xlfn.XLOOKUP(HsgLista[[#This Row],[Lakó-népesség]],hsgméret[limit],hsgméret[név],,-1)</f>
        <v>apró</v>
      </c>
      <c r="AB606" s="12" t="str">
        <f>IFERROR(_xlfn.XLOOKUP(HsgLista[[#This Row],[Vármegye]],Régiók[Vármegye],Régiók[Régió]),"")</f>
        <v>Dél-Dunántúl</v>
      </c>
      <c r="AC606" s="12" t="str">
        <f>IFERROR(_xlfn.XLOOKUP(HsgLista[[#This Row],[Vármegye]],Régiók[Vármegye],Régiók[NUTS2]),"")</f>
        <v>HU23</v>
      </c>
      <c r="AD606" s="12" t="str" cm="1">
        <f t="array" ref="AD606">_xlfn.XLOOKUP(HsgLista[[#This Row],[Helység jogállása]],_xlfn.ANCHORARRAY($AG$12),$AH$12:$AH$18)</f>
        <v>1 község</v>
      </c>
      <c r="AE606" s="4">
        <f>HsgLista[[#This Row],[Lakó-népesség]]*HsgLista[[#This Row],[Lakó-népesség]]</f>
        <v>360000</v>
      </c>
      <c r="AF606" s="1"/>
      <c r="AG606" s="4"/>
      <c r="AJ606" s="8"/>
      <c r="AK606" s="4"/>
      <c r="AS606" s="8"/>
      <c r="AT606" s="4"/>
      <c r="BJ606" s="1"/>
    </row>
    <row r="607" spans="1:62" x14ac:dyDescent="0.3">
      <c r="A607" s="33" t="s">
        <v>1311</v>
      </c>
      <c r="B607" s="31">
        <v>10870</v>
      </c>
      <c r="C607" s="1" t="s">
        <v>40</v>
      </c>
      <c r="D607" s="1" t="s">
        <v>80</v>
      </c>
      <c r="E607" s="1" t="s">
        <v>125</v>
      </c>
      <c r="F607" s="1" t="s">
        <v>126</v>
      </c>
      <c r="G607" s="1" t="s">
        <v>127</v>
      </c>
      <c r="H607" s="1">
        <v>5</v>
      </c>
      <c r="I607" s="1" t="s">
        <v>128</v>
      </c>
      <c r="J607" s="4">
        <v>2122</v>
      </c>
      <c r="K607" s="4">
        <v>456</v>
      </c>
      <c r="L607" s="4">
        <v>263</v>
      </c>
      <c r="AA607" s="12" t="str">
        <f>_xlfn.XLOOKUP(HsgLista[[#This Row],[Lakó-népesség]],hsgméret[limit],hsgméret[név],,-1)</f>
        <v>mikro</v>
      </c>
      <c r="AB607" s="12" t="str">
        <f>IFERROR(_xlfn.XLOOKUP(HsgLista[[#This Row],[Vármegye]],Régiók[Vármegye],Régiók[Régió]),"")</f>
        <v>Közép-Dunántúl</v>
      </c>
      <c r="AC607" s="12" t="str">
        <f>IFERROR(_xlfn.XLOOKUP(HsgLista[[#This Row],[Vármegye]],Régiók[Vármegye],Régiók[NUTS2]),"")</f>
        <v>HU21</v>
      </c>
      <c r="AD607" s="12" t="str" cm="1">
        <f t="array" ref="AD607">_xlfn.XLOOKUP(HsgLista[[#This Row],[Helység jogállása]],_xlfn.ANCHORARRAY($AG$12),$AH$12:$AH$18)</f>
        <v>1 község</v>
      </c>
      <c r="AE607" s="4">
        <f>HsgLista[[#This Row],[Lakó-népesség]]*HsgLista[[#This Row],[Lakó-népesség]]</f>
        <v>207936</v>
      </c>
      <c r="AF607" s="1"/>
      <c r="AG607" s="4"/>
      <c r="AJ607" s="8"/>
      <c r="AK607" s="4"/>
      <c r="AS607" s="8"/>
      <c r="AT607" s="4"/>
      <c r="BJ607" s="1"/>
    </row>
    <row r="608" spans="1:62" x14ac:dyDescent="0.3">
      <c r="A608" s="33" t="s">
        <v>1312</v>
      </c>
      <c r="B608" s="31">
        <v>33190</v>
      </c>
      <c r="C608" s="1" t="s">
        <v>196</v>
      </c>
      <c r="D608" s="1" t="s">
        <v>216</v>
      </c>
      <c r="E608" s="1" t="s">
        <v>1099</v>
      </c>
      <c r="F608" s="1" t="s">
        <v>721</v>
      </c>
      <c r="G608" s="1" t="s">
        <v>718</v>
      </c>
      <c r="H608" s="1">
        <v>1</v>
      </c>
      <c r="I608" s="1" t="s">
        <v>32</v>
      </c>
      <c r="J608" s="4">
        <v>5447</v>
      </c>
      <c r="K608" s="4">
        <v>3944</v>
      </c>
      <c r="L608" s="4">
        <v>1892</v>
      </c>
      <c r="T608" s="1">
        <v>1</v>
      </c>
      <c r="AA608" s="12" t="str">
        <f>_xlfn.XLOOKUP(HsgLista[[#This Row],[Lakó-népesség]],hsgméret[limit],hsgméret[név],,-1)</f>
        <v>kicsi</v>
      </c>
      <c r="AB608" s="12" t="str">
        <f>IFERROR(_xlfn.XLOOKUP(HsgLista[[#This Row],[Vármegye]],Régiók[Vármegye],Régiók[Régió]),"")</f>
        <v>Dél-Alföld</v>
      </c>
      <c r="AC608" s="12" t="str">
        <f>IFERROR(_xlfn.XLOOKUP(HsgLista[[#This Row],[Vármegye]],Régiók[Vármegye],Régiók[NUTS2]),"")</f>
        <v>HU33</v>
      </c>
      <c r="AD608" s="12" t="str" cm="1">
        <f t="array" ref="AD608">_xlfn.XLOOKUP(HsgLista[[#This Row],[Helység jogállása]],_xlfn.ANCHORARRAY($AG$12),$AH$12:$AH$18)</f>
        <v>1 község</v>
      </c>
      <c r="AE608" s="4">
        <f>HsgLista[[#This Row],[Lakó-népesség]]*HsgLista[[#This Row],[Lakó-népesség]]</f>
        <v>15555136</v>
      </c>
      <c r="AF608" s="1"/>
      <c r="AG608" s="4"/>
      <c r="AJ608" s="8"/>
      <c r="AK608" s="4"/>
      <c r="AS608" s="8"/>
      <c r="AT608" s="4"/>
      <c r="BJ608" s="1"/>
    </row>
    <row r="609" spans="1:62" x14ac:dyDescent="0.3">
      <c r="A609" s="33" t="s">
        <v>1313</v>
      </c>
      <c r="B609" s="31">
        <v>25885</v>
      </c>
      <c r="C609" s="1" t="s">
        <v>40</v>
      </c>
      <c r="D609" s="1" t="s">
        <v>202</v>
      </c>
      <c r="E609" s="1" t="s">
        <v>284</v>
      </c>
      <c r="F609" s="1" t="s">
        <v>285</v>
      </c>
      <c r="G609" s="1" t="s">
        <v>285</v>
      </c>
      <c r="H609" s="1">
        <v>5</v>
      </c>
      <c r="I609" s="1" t="s">
        <v>1314</v>
      </c>
      <c r="J609" s="4">
        <v>789</v>
      </c>
      <c r="K609" s="4">
        <v>132</v>
      </c>
      <c r="L609" s="4">
        <v>102</v>
      </c>
      <c r="AA609" s="12" t="str">
        <f>_xlfn.XLOOKUP(HsgLista[[#This Row],[Lakó-népesség]],hsgméret[limit],hsgméret[név],,-1)</f>
        <v>mikro</v>
      </c>
      <c r="AB609" s="12" t="str">
        <f>IFERROR(_xlfn.XLOOKUP(HsgLista[[#This Row],[Vármegye]],Régiók[Vármegye],Régiók[Régió]),"")</f>
        <v>Nyugat-Dunántúl</v>
      </c>
      <c r="AC609" s="12" t="str">
        <f>IFERROR(_xlfn.XLOOKUP(HsgLista[[#This Row],[Vármegye]],Régiók[Vármegye],Régiók[NUTS2]),"")</f>
        <v>HU22</v>
      </c>
      <c r="AD609" s="12" t="str" cm="1">
        <f t="array" ref="AD609">_xlfn.XLOOKUP(HsgLista[[#This Row],[Helység jogállása]],_xlfn.ANCHORARRAY($AG$12),$AH$12:$AH$18)</f>
        <v>1 község</v>
      </c>
      <c r="AE609" s="4">
        <f>HsgLista[[#This Row],[Lakó-népesség]]*HsgLista[[#This Row],[Lakó-népesség]]</f>
        <v>17424</v>
      </c>
      <c r="AF609" s="1"/>
      <c r="AG609" s="4"/>
      <c r="AJ609" s="8"/>
      <c r="AK609" s="4"/>
      <c r="AS609" s="8"/>
      <c r="AT609" s="4"/>
      <c r="BJ609" s="1"/>
    </row>
    <row r="610" spans="1:62" x14ac:dyDescent="0.3">
      <c r="A610" s="33" t="s">
        <v>1315</v>
      </c>
      <c r="B610" s="31">
        <v>32708</v>
      </c>
      <c r="C610" s="1" t="s">
        <v>40</v>
      </c>
      <c r="D610" s="1" t="s">
        <v>202</v>
      </c>
      <c r="E610" s="1" t="s">
        <v>203</v>
      </c>
      <c r="F610" s="1" t="s">
        <v>204</v>
      </c>
      <c r="G610" s="1" t="s">
        <v>205</v>
      </c>
      <c r="H610" s="1">
        <v>5</v>
      </c>
      <c r="I610" s="1" t="s">
        <v>924</v>
      </c>
      <c r="J610" s="4">
        <v>215</v>
      </c>
      <c r="K610" s="4">
        <v>157</v>
      </c>
      <c r="L610" s="4">
        <v>79</v>
      </c>
      <c r="AA610" s="12" t="str">
        <f>_xlfn.XLOOKUP(HsgLista[[#This Row],[Lakó-népesség]],hsgméret[limit],hsgméret[név],,-1)</f>
        <v>mikro</v>
      </c>
      <c r="AB610" s="12" t="str">
        <f>IFERROR(_xlfn.XLOOKUP(HsgLista[[#This Row],[Vármegye]],Régiók[Vármegye],Régiók[Régió]),"")</f>
        <v>Nyugat-Dunántúl</v>
      </c>
      <c r="AC610" s="12" t="str">
        <f>IFERROR(_xlfn.XLOOKUP(HsgLista[[#This Row],[Vármegye]],Régiók[Vármegye],Régiók[NUTS2]),"")</f>
        <v>HU22</v>
      </c>
      <c r="AD610" s="12" t="str" cm="1">
        <f t="array" ref="AD610">_xlfn.XLOOKUP(HsgLista[[#This Row],[Helység jogállása]],_xlfn.ANCHORARRAY($AG$12),$AH$12:$AH$18)</f>
        <v>1 község</v>
      </c>
      <c r="AE610" s="4">
        <f>HsgLista[[#This Row],[Lakó-népesség]]*HsgLista[[#This Row],[Lakó-népesség]]</f>
        <v>24649</v>
      </c>
      <c r="AF610" s="1"/>
      <c r="AG610" s="4"/>
      <c r="AJ610" s="8"/>
      <c r="AK610" s="4"/>
      <c r="AS610" s="8"/>
      <c r="AT610" s="4"/>
      <c r="BJ610" s="1"/>
    </row>
    <row r="611" spans="1:62" x14ac:dyDescent="0.3">
      <c r="A611" s="33" t="s">
        <v>1316</v>
      </c>
      <c r="B611" s="31">
        <v>30535</v>
      </c>
      <c r="C611" s="1" t="s">
        <v>40</v>
      </c>
      <c r="D611" s="1" t="s">
        <v>197</v>
      </c>
      <c r="E611" s="1" t="s">
        <v>198</v>
      </c>
      <c r="F611" s="1" t="s">
        <v>199</v>
      </c>
      <c r="G611" s="1" t="s">
        <v>200</v>
      </c>
      <c r="H611" s="1">
        <v>5</v>
      </c>
      <c r="I611" s="1" t="s">
        <v>1317</v>
      </c>
      <c r="J611" s="4">
        <v>4943</v>
      </c>
      <c r="K611" s="4">
        <v>664</v>
      </c>
      <c r="L611" s="4">
        <v>288</v>
      </c>
      <c r="T611" s="1">
        <v>1</v>
      </c>
      <c r="AA611" s="12" t="str">
        <f>_xlfn.XLOOKUP(HsgLista[[#This Row],[Lakó-népesség]],hsgméret[limit],hsgméret[név],,-1)</f>
        <v>apró</v>
      </c>
      <c r="AB611" s="12" t="str">
        <f>IFERROR(_xlfn.XLOOKUP(HsgLista[[#This Row],[Vármegye]],Régiók[Vármegye],Régiók[Régió]),"")</f>
        <v>Dél-Alföld</v>
      </c>
      <c r="AC611" s="12" t="str">
        <f>IFERROR(_xlfn.XLOOKUP(HsgLista[[#This Row],[Vármegye]],Régiók[Vármegye],Régiók[NUTS2]),"")</f>
        <v>HU33</v>
      </c>
      <c r="AD611" s="12" t="str" cm="1">
        <f t="array" ref="AD611">_xlfn.XLOOKUP(HsgLista[[#This Row],[Helység jogállása]],_xlfn.ANCHORARRAY($AG$12),$AH$12:$AH$18)</f>
        <v>1 község</v>
      </c>
      <c r="AE611" s="4">
        <f>HsgLista[[#This Row],[Lakó-népesség]]*HsgLista[[#This Row],[Lakó-népesség]]</f>
        <v>440896</v>
      </c>
      <c r="AF611" s="1"/>
      <c r="AG611" s="4"/>
      <c r="AJ611" s="8"/>
      <c r="AK611" s="4"/>
      <c r="AS611" s="8"/>
      <c r="AT611" s="4"/>
      <c r="BJ611" s="1"/>
    </row>
    <row r="612" spans="1:62" x14ac:dyDescent="0.3">
      <c r="A612" s="33" t="s">
        <v>1318</v>
      </c>
      <c r="B612" s="31">
        <v>25690</v>
      </c>
      <c r="C612" s="1" t="s">
        <v>40</v>
      </c>
      <c r="D612" s="1" t="s">
        <v>52</v>
      </c>
      <c r="E612" s="1" t="s">
        <v>375</v>
      </c>
      <c r="F612" s="1" t="s">
        <v>376</v>
      </c>
      <c r="G612" s="1" t="s">
        <v>377</v>
      </c>
      <c r="H612" s="1">
        <v>5</v>
      </c>
      <c r="I612" s="1" t="s">
        <v>943</v>
      </c>
      <c r="J612" s="4">
        <v>2882</v>
      </c>
      <c r="K612" s="4">
        <v>776</v>
      </c>
      <c r="L612" s="4">
        <v>312</v>
      </c>
      <c r="AA612" s="12" t="str">
        <f>_xlfn.XLOOKUP(HsgLista[[#This Row],[Lakó-népesség]],hsgméret[limit],hsgméret[név],,-1)</f>
        <v>apró</v>
      </c>
      <c r="AB612" s="12" t="str">
        <f>IFERROR(_xlfn.XLOOKUP(HsgLista[[#This Row],[Vármegye]],Régiók[Vármegye],Régiók[Régió]),"")</f>
        <v>Észak-Magyarország</v>
      </c>
      <c r="AC612" s="12" t="str">
        <f>IFERROR(_xlfn.XLOOKUP(HsgLista[[#This Row],[Vármegye]],Régiók[Vármegye],Régiók[NUTS2]),"")</f>
        <v>HU31</v>
      </c>
      <c r="AD612" s="12" t="str" cm="1">
        <f t="array" ref="AD612">_xlfn.XLOOKUP(HsgLista[[#This Row],[Helység jogállása]],_xlfn.ANCHORARRAY($AG$12),$AH$12:$AH$18)</f>
        <v>1 község</v>
      </c>
      <c r="AE612" s="4">
        <f>HsgLista[[#This Row],[Lakó-népesség]]*HsgLista[[#This Row],[Lakó-népesség]]</f>
        <v>602176</v>
      </c>
      <c r="AF612" s="1"/>
      <c r="AG612" s="4"/>
      <c r="AJ612" s="8"/>
      <c r="AK612" s="4"/>
      <c r="AS612" s="8"/>
      <c r="AT612" s="4"/>
      <c r="BJ612" s="1"/>
    </row>
    <row r="613" spans="1:62" x14ac:dyDescent="0.3">
      <c r="A613" s="33" t="s">
        <v>1319</v>
      </c>
      <c r="B613" s="31">
        <v>13383</v>
      </c>
      <c r="C613" s="1" t="s">
        <v>40</v>
      </c>
      <c r="D613" s="1" t="s">
        <v>197</v>
      </c>
      <c r="E613" s="1" t="s">
        <v>198</v>
      </c>
      <c r="F613" s="1" t="s">
        <v>199</v>
      </c>
      <c r="G613" s="1" t="s">
        <v>200</v>
      </c>
      <c r="H613" s="1">
        <v>1</v>
      </c>
      <c r="I613" s="1" t="s">
        <v>32</v>
      </c>
      <c r="J613" s="4">
        <v>5215</v>
      </c>
      <c r="K613" s="4">
        <v>4731</v>
      </c>
      <c r="L613" s="4">
        <v>2144</v>
      </c>
      <c r="AA613" s="12" t="str">
        <f>_xlfn.XLOOKUP(HsgLista[[#This Row],[Lakó-népesség]],hsgméret[limit],hsgméret[név],,-1)</f>
        <v>kicsi</v>
      </c>
      <c r="AB613" s="12" t="str">
        <f>IFERROR(_xlfn.XLOOKUP(HsgLista[[#This Row],[Vármegye]],Régiók[Vármegye],Régiók[Régió]),"")</f>
        <v>Dél-Alföld</v>
      </c>
      <c r="AC613" s="12" t="str">
        <f>IFERROR(_xlfn.XLOOKUP(HsgLista[[#This Row],[Vármegye]],Régiók[Vármegye],Régiók[NUTS2]),"")</f>
        <v>HU33</v>
      </c>
      <c r="AD613" s="12" t="str" cm="1">
        <f t="array" ref="AD613">_xlfn.XLOOKUP(HsgLista[[#This Row],[Helység jogállása]],_xlfn.ANCHORARRAY($AG$12),$AH$12:$AH$18)</f>
        <v>1 község</v>
      </c>
      <c r="AE613" s="4">
        <f>HsgLista[[#This Row],[Lakó-népesség]]*HsgLista[[#This Row],[Lakó-népesség]]</f>
        <v>22382361</v>
      </c>
      <c r="AF613" s="1"/>
      <c r="AG613" s="4"/>
      <c r="AJ613" s="8"/>
      <c r="AK613" s="4"/>
      <c r="AS613" s="8"/>
      <c r="AT613" s="4"/>
      <c r="BJ613" s="1"/>
    </row>
    <row r="614" spans="1:62" x14ac:dyDescent="0.3">
      <c r="A614" s="33" t="s">
        <v>1320</v>
      </c>
      <c r="B614" s="31">
        <v>24031</v>
      </c>
      <c r="C614" s="1" t="s">
        <v>196</v>
      </c>
      <c r="D614" s="1" t="s">
        <v>216</v>
      </c>
      <c r="E614" s="1" t="s">
        <v>217</v>
      </c>
      <c r="F614" s="1" t="s">
        <v>218</v>
      </c>
      <c r="G614" s="1" t="s">
        <v>219</v>
      </c>
      <c r="H614" s="1">
        <v>1</v>
      </c>
      <c r="I614" s="1" t="s">
        <v>32</v>
      </c>
      <c r="J614" s="4">
        <v>5794</v>
      </c>
      <c r="K614" s="4">
        <v>1567</v>
      </c>
      <c r="L614" s="4">
        <v>1012</v>
      </c>
      <c r="U614" s="1">
        <v>1</v>
      </c>
      <c r="AA614" s="12" t="str">
        <f>_xlfn.XLOOKUP(HsgLista[[#This Row],[Lakó-népesség]],hsgméret[limit],hsgméret[név],,-1)</f>
        <v>apró</v>
      </c>
      <c r="AB614" s="12" t="str">
        <f>IFERROR(_xlfn.XLOOKUP(HsgLista[[#This Row],[Vármegye]],Régiók[Vármegye],Régiók[Régió]),"")</f>
        <v>Dél-Alföld</v>
      </c>
      <c r="AC614" s="12" t="str">
        <f>IFERROR(_xlfn.XLOOKUP(HsgLista[[#This Row],[Vármegye]],Régiók[Vármegye],Régiók[NUTS2]),"")</f>
        <v>HU33</v>
      </c>
      <c r="AD614" s="12" t="str" cm="1">
        <f t="array" ref="AD614">_xlfn.XLOOKUP(HsgLista[[#This Row],[Helység jogállása]],_xlfn.ANCHORARRAY($AG$12),$AH$12:$AH$18)</f>
        <v>1 község</v>
      </c>
      <c r="AE614" s="4">
        <f>HsgLista[[#This Row],[Lakó-népesség]]*HsgLista[[#This Row],[Lakó-népesség]]</f>
        <v>2455489</v>
      </c>
      <c r="AF614" s="1"/>
      <c r="AG614" s="4"/>
      <c r="AJ614" s="8"/>
      <c r="AK614" s="4"/>
      <c r="AS614" s="8"/>
      <c r="AT614" s="4"/>
      <c r="BJ614" s="1"/>
    </row>
    <row r="615" spans="1:62" x14ac:dyDescent="0.3">
      <c r="A615" s="33" t="s">
        <v>1321</v>
      </c>
      <c r="B615" s="31">
        <v>22132</v>
      </c>
      <c r="C615" s="1" t="s">
        <v>40</v>
      </c>
      <c r="D615" s="1" t="s">
        <v>216</v>
      </c>
      <c r="E615" s="1" t="s">
        <v>217</v>
      </c>
      <c r="F615" s="1" t="s">
        <v>218</v>
      </c>
      <c r="G615" s="1" t="s">
        <v>219</v>
      </c>
      <c r="H615" s="1">
        <v>5</v>
      </c>
      <c r="I615" s="1" t="s">
        <v>1322</v>
      </c>
      <c r="J615" s="4">
        <v>1830</v>
      </c>
      <c r="K615" s="4">
        <v>451</v>
      </c>
      <c r="L615" s="4">
        <v>393</v>
      </c>
      <c r="AA615" s="12" t="str">
        <f>_xlfn.XLOOKUP(HsgLista[[#This Row],[Lakó-népesség]],hsgméret[limit],hsgméret[név],,-1)</f>
        <v>mikro</v>
      </c>
      <c r="AB615" s="12" t="str">
        <f>IFERROR(_xlfn.XLOOKUP(HsgLista[[#This Row],[Vármegye]],Régiók[Vármegye],Régiók[Régió]),"")</f>
        <v>Dél-Alföld</v>
      </c>
      <c r="AC615" s="12" t="str">
        <f>IFERROR(_xlfn.XLOOKUP(HsgLista[[#This Row],[Vármegye]],Régiók[Vármegye],Régiók[NUTS2]),"")</f>
        <v>HU33</v>
      </c>
      <c r="AD615" s="12" t="str" cm="1">
        <f t="array" ref="AD615">_xlfn.XLOOKUP(HsgLista[[#This Row],[Helység jogállása]],_xlfn.ANCHORARRAY($AG$12),$AH$12:$AH$18)</f>
        <v>1 község</v>
      </c>
      <c r="AE615" s="4">
        <f>HsgLista[[#This Row],[Lakó-népesség]]*HsgLista[[#This Row],[Lakó-népesség]]</f>
        <v>203401</v>
      </c>
      <c r="AF615" s="1"/>
      <c r="AG615" s="4"/>
      <c r="AJ615" s="8"/>
      <c r="AK615" s="4"/>
      <c r="AS615" s="8"/>
      <c r="AT615" s="4"/>
      <c r="BJ615" s="1"/>
    </row>
    <row r="616" spans="1:62" x14ac:dyDescent="0.3">
      <c r="A616" s="33" t="s">
        <v>423</v>
      </c>
      <c r="B616" s="32">
        <v>7685</v>
      </c>
      <c r="C616" s="1" t="s">
        <v>27</v>
      </c>
      <c r="D616" s="1" t="s">
        <v>251</v>
      </c>
      <c r="E616" s="1" t="s">
        <v>1323</v>
      </c>
      <c r="F616" s="1" t="s">
        <v>422</v>
      </c>
      <c r="G616" s="1" t="s">
        <v>423</v>
      </c>
      <c r="H616" s="1">
        <v>2</v>
      </c>
      <c r="I616" s="1" t="s">
        <v>38</v>
      </c>
      <c r="J616" s="4">
        <v>7848</v>
      </c>
      <c r="K616" s="4">
        <v>17041</v>
      </c>
      <c r="L616" s="4">
        <v>8861</v>
      </c>
      <c r="P616" s="1">
        <v>1</v>
      </c>
      <c r="R616" s="1">
        <v>1</v>
      </c>
      <c r="T616" s="1">
        <v>1</v>
      </c>
      <c r="AA616" s="12" t="str">
        <f>_xlfn.XLOOKUP(HsgLista[[#This Row],[Lakó-népesség]],hsgméret[limit],hsgméret[név],,-1)</f>
        <v>közép</v>
      </c>
      <c r="AB616" s="12" t="str">
        <f>IFERROR(_xlfn.XLOOKUP(HsgLista[[#This Row],[Vármegye]],Régiók[Vármegye],Régiók[Régió]),"")</f>
        <v>Dél-Dunántúl</v>
      </c>
      <c r="AC616" s="12" t="str">
        <f>IFERROR(_xlfn.XLOOKUP(HsgLista[[#This Row],[Vármegye]],Régiók[Vármegye],Régiók[NUTS2]),"")</f>
        <v>HU23</v>
      </c>
      <c r="AD616" s="12" t="str" cm="1">
        <f t="array" ref="AD616">_xlfn.XLOOKUP(HsgLista[[#This Row],[Helység jogállása]],_xlfn.ANCHORARRAY($AG$12),$AH$12:$AH$18)</f>
        <v>2 város</v>
      </c>
      <c r="AE616" s="4">
        <f>HsgLista[[#This Row],[Lakó-népesség]]*HsgLista[[#This Row],[Lakó-népesség]]</f>
        <v>290395681</v>
      </c>
      <c r="AF616" s="1"/>
      <c r="AG616" s="4"/>
      <c r="AJ616" s="8"/>
      <c r="AK616" s="4"/>
      <c r="AS616" s="8"/>
      <c r="AT616" s="4"/>
      <c r="BJ616" s="1"/>
    </row>
    <row r="617" spans="1:62" x14ac:dyDescent="0.3">
      <c r="A617" s="33" t="s">
        <v>1324</v>
      </c>
      <c r="B617" s="31">
        <v>14508</v>
      </c>
      <c r="C617" s="1" t="s">
        <v>27</v>
      </c>
      <c r="D617" s="1" t="s">
        <v>159</v>
      </c>
      <c r="E617" s="1" t="s">
        <v>160</v>
      </c>
      <c r="F617" s="1" t="s">
        <v>161</v>
      </c>
      <c r="G617" s="1" t="s">
        <v>162</v>
      </c>
      <c r="H617" s="1">
        <v>2</v>
      </c>
      <c r="I617" s="1" t="s">
        <v>38</v>
      </c>
      <c r="J617" s="4">
        <v>5184</v>
      </c>
      <c r="K617" s="4">
        <v>3560</v>
      </c>
      <c r="L617" s="4">
        <v>1335</v>
      </c>
      <c r="T617" s="1">
        <v>1</v>
      </c>
      <c r="AA617" s="12" t="str">
        <f>_xlfn.XLOOKUP(HsgLista[[#This Row],[Lakó-népesség]],hsgméret[limit],hsgméret[név],,-1)</f>
        <v>kicsi</v>
      </c>
      <c r="AB617" s="12" t="str">
        <f>IFERROR(_xlfn.XLOOKUP(HsgLista[[#This Row],[Vármegye]],Régiók[Vármegye],Régiók[Régió]),"")</f>
        <v>Észak-Alföld</v>
      </c>
      <c r="AC617" s="12" t="str">
        <f>IFERROR(_xlfn.XLOOKUP(HsgLista[[#This Row],[Vármegye]],Régiók[Vármegye],Régiók[NUTS2]),"")</f>
        <v>HU32</v>
      </c>
      <c r="AD617" s="12" t="str" cm="1">
        <f t="array" ref="AD617">_xlfn.XLOOKUP(HsgLista[[#This Row],[Helység jogállása]],_xlfn.ANCHORARRAY($AG$12),$AH$12:$AH$18)</f>
        <v>2 város</v>
      </c>
      <c r="AE617" s="4">
        <f>HsgLista[[#This Row],[Lakó-népesség]]*HsgLista[[#This Row],[Lakó-népesség]]</f>
        <v>12673600</v>
      </c>
      <c r="AF617" s="1"/>
      <c r="AG617" s="4"/>
      <c r="AJ617" s="8"/>
      <c r="AK617" s="4"/>
      <c r="AS617" s="8"/>
      <c r="AT617" s="4"/>
      <c r="BJ617" s="1"/>
    </row>
    <row r="618" spans="1:62" x14ac:dyDescent="0.3">
      <c r="A618" s="33" t="s">
        <v>1325</v>
      </c>
      <c r="B618" s="32">
        <v>4808</v>
      </c>
      <c r="C618" s="1" t="s">
        <v>40</v>
      </c>
      <c r="D618" s="1" t="s">
        <v>75</v>
      </c>
      <c r="E618" s="1" t="s">
        <v>457</v>
      </c>
      <c r="F618" s="1" t="s">
        <v>410</v>
      </c>
      <c r="G618" s="1" t="s">
        <v>408</v>
      </c>
      <c r="H618" s="1">
        <v>1</v>
      </c>
      <c r="I618" s="1" t="s">
        <v>32</v>
      </c>
      <c r="J618" s="4">
        <v>2180</v>
      </c>
      <c r="K618" s="4">
        <v>2212</v>
      </c>
      <c r="L618" s="4">
        <v>878</v>
      </c>
      <c r="T618" s="1">
        <v>1</v>
      </c>
      <c r="AA618" s="12" t="str">
        <f>_xlfn.XLOOKUP(HsgLista[[#This Row],[Lakó-népesség]],hsgméret[limit],hsgméret[név],,-1)</f>
        <v>kicsi</v>
      </c>
      <c r="AB618" s="12" t="str">
        <f>IFERROR(_xlfn.XLOOKUP(HsgLista[[#This Row],[Vármegye]],Régiók[Vármegye],Régiók[Régió]),"")</f>
        <v>Pest</v>
      </c>
      <c r="AC618" s="12" t="str">
        <f>IFERROR(_xlfn.XLOOKUP(HsgLista[[#This Row],[Vármegye]],Régiók[Vármegye],Régiók[NUTS2]),"")</f>
        <v>HU12</v>
      </c>
      <c r="AD618" s="12" t="str" cm="1">
        <f t="array" ref="AD618">_xlfn.XLOOKUP(HsgLista[[#This Row],[Helység jogállása]],_xlfn.ANCHORARRAY($AG$12),$AH$12:$AH$18)</f>
        <v>1 község</v>
      </c>
      <c r="AE618" s="4">
        <f>HsgLista[[#This Row],[Lakó-népesség]]*HsgLista[[#This Row],[Lakó-népesség]]</f>
        <v>4892944</v>
      </c>
      <c r="AF618" s="1"/>
      <c r="AG618" s="4"/>
      <c r="AJ618" s="8"/>
      <c r="AK618" s="4"/>
      <c r="AS618" s="8"/>
      <c r="AT618" s="4"/>
      <c r="BJ618" s="1"/>
    </row>
    <row r="619" spans="1:62" x14ac:dyDescent="0.3">
      <c r="A619" s="33" t="s">
        <v>1326</v>
      </c>
      <c r="B619" s="32">
        <v>7515</v>
      </c>
      <c r="C619" s="1" t="s">
        <v>40</v>
      </c>
      <c r="D619" s="1" t="s">
        <v>47</v>
      </c>
      <c r="E619" s="1" t="s">
        <v>48</v>
      </c>
      <c r="F619" s="1" t="s">
        <v>49</v>
      </c>
      <c r="G619" s="1" t="s">
        <v>50</v>
      </c>
      <c r="H619" s="1">
        <v>2</v>
      </c>
      <c r="I619" s="1" t="s">
        <v>38</v>
      </c>
      <c r="J619" s="4">
        <v>4022</v>
      </c>
      <c r="K619" s="4">
        <v>1809</v>
      </c>
      <c r="L619" s="4">
        <v>960</v>
      </c>
      <c r="T619" s="1">
        <v>1</v>
      </c>
      <c r="AA619" s="12" t="str">
        <f>_xlfn.XLOOKUP(HsgLista[[#This Row],[Lakó-népesség]],hsgméret[limit],hsgméret[név],,-1)</f>
        <v>apró</v>
      </c>
      <c r="AB619" s="12" t="str">
        <f>IFERROR(_xlfn.XLOOKUP(HsgLista[[#This Row],[Vármegye]],Régiók[Vármegye],Régiók[Régió]),"")</f>
        <v>Észak-Magyarország</v>
      </c>
      <c r="AC619" s="12" t="str">
        <f>IFERROR(_xlfn.XLOOKUP(HsgLista[[#This Row],[Vármegye]],Régiók[Vármegye],Régiók[NUTS2]),"")</f>
        <v>HU31</v>
      </c>
      <c r="AD619" s="12" t="str" cm="1">
        <f t="array" ref="AD619">_xlfn.XLOOKUP(HsgLista[[#This Row],[Helység jogállása]],_xlfn.ANCHORARRAY($AG$12),$AH$12:$AH$18)</f>
        <v>1 község</v>
      </c>
      <c r="AE619" s="4">
        <f>HsgLista[[#This Row],[Lakó-népesség]]*HsgLista[[#This Row],[Lakó-népesség]]</f>
        <v>3272481</v>
      </c>
      <c r="AF619" s="1"/>
      <c r="AG619" s="4"/>
      <c r="AJ619" s="8"/>
      <c r="AK619" s="4"/>
      <c r="AS619" s="8"/>
      <c r="AT619" s="4"/>
      <c r="BJ619" s="1"/>
    </row>
    <row r="620" spans="1:62" x14ac:dyDescent="0.3">
      <c r="A620" s="33" t="s">
        <v>1327</v>
      </c>
      <c r="B620" s="31">
        <v>30261</v>
      </c>
      <c r="C620" s="1" t="s">
        <v>40</v>
      </c>
      <c r="D620" s="1" t="s">
        <v>47</v>
      </c>
      <c r="E620" s="1" t="s">
        <v>191</v>
      </c>
      <c r="F620" s="1" t="s">
        <v>192</v>
      </c>
      <c r="G620" s="1" t="s">
        <v>193</v>
      </c>
      <c r="H620" s="1">
        <v>5</v>
      </c>
      <c r="I620" s="1" t="s">
        <v>1328</v>
      </c>
      <c r="J620" s="4">
        <v>2006</v>
      </c>
      <c r="K620" s="4">
        <v>925</v>
      </c>
      <c r="L620" s="4">
        <v>376</v>
      </c>
      <c r="T620" s="1">
        <v>1</v>
      </c>
      <c r="AA620" s="12" t="str">
        <f>_xlfn.XLOOKUP(HsgLista[[#This Row],[Lakó-népesség]],hsgméret[limit],hsgméret[név],,-1)</f>
        <v>apró</v>
      </c>
      <c r="AB620" s="12" t="str">
        <f>IFERROR(_xlfn.XLOOKUP(HsgLista[[#This Row],[Vármegye]],Régiók[Vármegye],Régiók[Régió]),"")</f>
        <v>Észak-Magyarország</v>
      </c>
      <c r="AC620" s="12" t="str">
        <f>IFERROR(_xlfn.XLOOKUP(HsgLista[[#This Row],[Vármegye]],Régiók[Vármegye],Régiók[NUTS2]),"")</f>
        <v>HU31</v>
      </c>
      <c r="AD620" s="12" t="str" cm="1">
        <f t="array" ref="AD620">_xlfn.XLOOKUP(HsgLista[[#This Row],[Helység jogállása]],_xlfn.ANCHORARRAY($AG$12),$AH$12:$AH$18)</f>
        <v>1 község</v>
      </c>
      <c r="AE620" s="4">
        <f>HsgLista[[#This Row],[Lakó-népesség]]*HsgLista[[#This Row],[Lakó-népesség]]</f>
        <v>855625</v>
      </c>
      <c r="AF620" s="1"/>
      <c r="AG620" s="4"/>
      <c r="AJ620" s="8"/>
      <c r="AK620" s="4"/>
      <c r="AS620" s="8"/>
      <c r="AT620" s="4"/>
      <c r="BJ620" s="1"/>
    </row>
    <row r="621" spans="1:62" x14ac:dyDescent="0.3">
      <c r="A621" s="33" t="s">
        <v>1329</v>
      </c>
      <c r="B621" s="31">
        <v>10490</v>
      </c>
      <c r="C621" s="1" t="s">
        <v>27</v>
      </c>
      <c r="D621" s="1" t="s">
        <v>86</v>
      </c>
      <c r="E621" s="1" t="s">
        <v>334</v>
      </c>
      <c r="F621" s="1" t="s">
        <v>335</v>
      </c>
      <c r="G621" s="1" t="s">
        <v>336</v>
      </c>
      <c r="H621" s="1">
        <v>1</v>
      </c>
      <c r="I621" s="1" t="s">
        <v>32</v>
      </c>
      <c r="J621" s="4">
        <v>1154</v>
      </c>
      <c r="K621" s="4">
        <v>11423</v>
      </c>
      <c r="L621" s="4">
        <v>5210</v>
      </c>
      <c r="R621" s="1">
        <v>1</v>
      </c>
      <c r="T621" s="1">
        <v>1</v>
      </c>
      <c r="X621" s="1">
        <v>1</v>
      </c>
      <c r="AA621" s="12" t="str">
        <f>_xlfn.XLOOKUP(HsgLista[[#This Row],[Lakó-népesség]],hsgméret[limit],hsgméret[név],,-1)</f>
        <v>közép</v>
      </c>
      <c r="AB621" s="12" t="str">
        <f>IFERROR(_xlfn.XLOOKUP(HsgLista[[#This Row],[Vármegye]],Régiók[Vármegye],Régiók[Régió]),"")</f>
        <v>Közép-Dunántúl</v>
      </c>
      <c r="AC621" s="12" t="str">
        <f>IFERROR(_xlfn.XLOOKUP(HsgLista[[#This Row],[Vármegye]],Régiók[Vármegye],Régiók[NUTS2]),"")</f>
        <v>HU21</v>
      </c>
      <c r="AD621" s="12" t="str" cm="1">
        <f t="array" ref="AD621">_xlfn.XLOOKUP(HsgLista[[#This Row],[Helység jogállása]],_xlfn.ANCHORARRAY($AG$12),$AH$12:$AH$18)</f>
        <v>2 város</v>
      </c>
      <c r="AE621" s="4">
        <f>HsgLista[[#This Row],[Lakó-népesség]]*HsgLista[[#This Row],[Lakó-népesség]]</f>
        <v>130484929</v>
      </c>
      <c r="AF621" s="1"/>
      <c r="AG621" s="4"/>
      <c r="AJ621" s="8"/>
      <c r="AK621" s="4"/>
      <c r="AS621" s="8"/>
      <c r="AT621" s="4"/>
      <c r="BJ621" s="1"/>
    </row>
    <row r="622" spans="1:62" x14ac:dyDescent="0.3">
      <c r="A622" s="33" t="s">
        <v>1330</v>
      </c>
      <c r="B622" s="31">
        <v>24439</v>
      </c>
      <c r="C622" s="1" t="s">
        <v>40</v>
      </c>
      <c r="D622" s="1" t="s">
        <v>272</v>
      </c>
      <c r="E622" s="1" t="s">
        <v>1331</v>
      </c>
      <c r="F622" s="1" t="s">
        <v>671</v>
      </c>
      <c r="G622" s="1" t="s">
        <v>669</v>
      </c>
      <c r="H622" s="1">
        <v>5</v>
      </c>
      <c r="I622" s="1" t="s">
        <v>1332</v>
      </c>
      <c r="J622" s="4">
        <v>1768</v>
      </c>
      <c r="K622" s="4">
        <v>956</v>
      </c>
      <c r="L622" s="4">
        <v>564</v>
      </c>
      <c r="AA622" s="12" t="str">
        <f>_xlfn.XLOOKUP(HsgLista[[#This Row],[Lakó-népesség]],hsgméret[limit],hsgméret[név],,-1)</f>
        <v>apró</v>
      </c>
      <c r="AB622" s="12" t="str">
        <f>IFERROR(_xlfn.XLOOKUP(HsgLista[[#This Row],[Vármegye]],Régiók[Vármegye],Régiók[Régió]),"")</f>
        <v>Észak-Magyarország</v>
      </c>
      <c r="AC622" s="12" t="str">
        <f>IFERROR(_xlfn.XLOOKUP(HsgLista[[#This Row],[Vármegye]],Régiók[Vármegye],Régiók[NUTS2]),"")</f>
        <v>HU31</v>
      </c>
      <c r="AD622" s="12" t="str" cm="1">
        <f t="array" ref="AD622">_xlfn.XLOOKUP(HsgLista[[#This Row],[Helység jogállása]],_xlfn.ANCHORARRAY($AG$12),$AH$12:$AH$18)</f>
        <v>1 község</v>
      </c>
      <c r="AE622" s="4">
        <f>HsgLista[[#This Row],[Lakó-népesség]]*HsgLista[[#This Row],[Lakó-népesség]]</f>
        <v>913936</v>
      </c>
      <c r="AF622" s="1"/>
      <c r="AG622" s="4"/>
      <c r="AJ622" s="8"/>
      <c r="AK622" s="4"/>
      <c r="AS622" s="8"/>
      <c r="AT622" s="4"/>
      <c r="BJ622" s="1"/>
    </row>
    <row r="623" spans="1:62" x14ac:dyDescent="0.3">
      <c r="A623" s="33" t="s">
        <v>1333</v>
      </c>
      <c r="B623" s="31">
        <v>16151</v>
      </c>
      <c r="C623" s="1" t="s">
        <v>40</v>
      </c>
      <c r="D623" s="1" t="s">
        <v>95</v>
      </c>
      <c r="E623" s="1" t="s">
        <v>96</v>
      </c>
      <c r="F623" s="1" t="s">
        <v>97</v>
      </c>
      <c r="G623" s="1" t="s">
        <v>98</v>
      </c>
      <c r="H623" s="1">
        <v>5</v>
      </c>
      <c r="I623" s="1" t="s">
        <v>1334</v>
      </c>
      <c r="J623" s="4">
        <v>854</v>
      </c>
      <c r="K623" s="4">
        <v>337</v>
      </c>
      <c r="L623" s="4">
        <v>125</v>
      </c>
      <c r="AA623" s="12" t="str">
        <f>_xlfn.XLOOKUP(HsgLista[[#This Row],[Lakó-népesség]],hsgméret[limit],hsgméret[név],,-1)</f>
        <v>mikro</v>
      </c>
      <c r="AB623" s="12" t="str">
        <f>IFERROR(_xlfn.XLOOKUP(HsgLista[[#This Row],[Vármegye]],Régiók[Vármegye],Régiók[Régió]),"")</f>
        <v>Nyugat-Dunántúl</v>
      </c>
      <c r="AC623" s="12" t="str">
        <f>IFERROR(_xlfn.XLOOKUP(HsgLista[[#This Row],[Vármegye]],Régiók[Vármegye],Régiók[NUTS2]),"")</f>
        <v>HU22</v>
      </c>
      <c r="AD623" s="12" t="str" cm="1">
        <f t="array" ref="AD623">_xlfn.XLOOKUP(HsgLista[[#This Row],[Helység jogállása]],_xlfn.ANCHORARRAY($AG$12),$AH$12:$AH$18)</f>
        <v>1 község</v>
      </c>
      <c r="AE623" s="4">
        <f>HsgLista[[#This Row],[Lakó-népesség]]*HsgLista[[#This Row],[Lakó-népesség]]</f>
        <v>113569</v>
      </c>
      <c r="AF623" s="1"/>
      <c r="AG623" s="4"/>
      <c r="AJ623" s="8"/>
      <c r="AK623" s="4"/>
      <c r="AS623" s="8"/>
      <c r="AT623" s="4"/>
      <c r="BJ623" s="1"/>
    </row>
    <row r="624" spans="1:62" x14ac:dyDescent="0.3">
      <c r="A624" s="33" t="s">
        <v>1335</v>
      </c>
      <c r="B624" s="31">
        <v>20695</v>
      </c>
      <c r="C624" s="1" t="s">
        <v>40</v>
      </c>
      <c r="D624" s="1" t="s">
        <v>95</v>
      </c>
      <c r="E624" s="1" t="s">
        <v>471</v>
      </c>
      <c r="F624" s="1" t="s">
        <v>472</v>
      </c>
      <c r="G624" s="1" t="s">
        <v>473</v>
      </c>
      <c r="H624" s="1">
        <v>5</v>
      </c>
      <c r="I624" s="1" t="s">
        <v>1336</v>
      </c>
      <c r="J624" s="4">
        <v>1175</v>
      </c>
      <c r="K624" s="4">
        <v>138</v>
      </c>
      <c r="L624" s="4">
        <v>108</v>
      </c>
      <c r="AA624" s="12" t="str">
        <f>_xlfn.XLOOKUP(HsgLista[[#This Row],[Lakó-népesség]],hsgméret[limit],hsgméret[név],,-1)</f>
        <v>mikro</v>
      </c>
      <c r="AB624" s="12" t="str">
        <f>IFERROR(_xlfn.XLOOKUP(HsgLista[[#This Row],[Vármegye]],Régiók[Vármegye],Régiók[Régió]),"")</f>
        <v>Nyugat-Dunántúl</v>
      </c>
      <c r="AC624" s="12" t="str">
        <f>IFERROR(_xlfn.XLOOKUP(HsgLista[[#This Row],[Vármegye]],Régiók[Vármegye],Régiók[NUTS2]),"")</f>
        <v>HU22</v>
      </c>
      <c r="AD624" s="12" t="str" cm="1">
        <f t="array" ref="AD624">_xlfn.XLOOKUP(HsgLista[[#This Row],[Helység jogállása]],_xlfn.ANCHORARRAY($AG$12),$AH$12:$AH$18)</f>
        <v>1 község</v>
      </c>
      <c r="AE624" s="4">
        <f>HsgLista[[#This Row],[Lakó-népesség]]*HsgLista[[#This Row],[Lakó-népesség]]</f>
        <v>19044</v>
      </c>
      <c r="AF624" s="1"/>
      <c r="AG624" s="4"/>
      <c r="AJ624" s="8"/>
      <c r="AK624" s="4"/>
      <c r="AS624" s="8"/>
      <c r="AT624" s="4"/>
      <c r="BJ624" s="1"/>
    </row>
    <row r="625" spans="1:62" x14ac:dyDescent="0.3">
      <c r="A625" s="33" t="s">
        <v>1337</v>
      </c>
      <c r="B625" s="32">
        <v>7782</v>
      </c>
      <c r="C625" s="1" t="s">
        <v>40</v>
      </c>
      <c r="D625" s="1" t="s">
        <v>202</v>
      </c>
      <c r="E625" s="1" t="s">
        <v>685</v>
      </c>
      <c r="F625" s="1" t="s">
        <v>686</v>
      </c>
      <c r="G625" s="1" t="s">
        <v>687</v>
      </c>
      <c r="H625" s="1">
        <v>5</v>
      </c>
      <c r="I625" s="1" t="s">
        <v>1338</v>
      </c>
      <c r="J625" s="4">
        <v>270</v>
      </c>
      <c r="K625" s="4">
        <v>93</v>
      </c>
      <c r="L625" s="4">
        <v>51</v>
      </c>
      <c r="AA625" s="12" t="str">
        <f>_xlfn.XLOOKUP(HsgLista[[#This Row],[Lakó-népesség]],hsgméret[limit],hsgméret[név],,-1)</f>
        <v>mikro</v>
      </c>
      <c r="AB625" s="12" t="str">
        <f>IFERROR(_xlfn.XLOOKUP(HsgLista[[#This Row],[Vármegye]],Régiók[Vármegye],Régiók[Régió]),"")</f>
        <v>Nyugat-Dunántúl</v>
      </c>
      <c r="AC625" s="12" t="str">
        <f>IFERROR(_xlfn.XLOOKUP(HsgLista[[#This Row],[Vármegye]],Régiók[Vármegye],Régiók[NUTS2]),"")</f>
        <v>HU22</v>
      </c>
      <c r="AD625" s="12" t="str" cm="1">
        <f t="array" ref="AD625">_xlfn.XLOOKUP(HsgLista[[#This Row],[Helység jogállása]],_xlfn.ANCHORARRAY($AG$12),$AH$12:$AH$18)</f>
        <v>1 község</v>
      </c>
      <c r="AE625" s="4">
        <f>HsgLista[[#This Row],[Lakó-népesség]]*HsgLista[[#This Row],[Lakó-népesség]]</f>
        <v>8649</v>
      </c>
      <c r="AF625" s="1"/>
      <c r="AG625" s="4"/>
      <c r="AJ625" s="8"/>
      <c r="AK625" s="4"/>
      <c r="AS625" s="8"/>
      <c r="AT625" s="4"/>
      <c r="BJ625" s="1"/>
    </row>
    <row r="626" spans="1:62" x14ac:dyDescent="0.3">
      <c r="A626" s="33" t="s">
        <v>1339</v>
      </c>
      <c r="B626" s="32">
        <v>2565</v>
      </c>
      <c r="C626" s="1" t="s">
        <v>40</v>
      </c>
      <c r="D626" s="1" t="s">
        <v>251</v>
      </c>
      <c r="E626" s="1" t="s">
        <v>421</v>
      </c>
      <c r="F626" s="1" t="s">
        <v>422</v>
      </c>
      <c r="G626" s="1" t="s">
        <v>423</v>
      </c>
      <c r="H626" s="1">
        <v>2</v>
      </c>
      <c r="I626" s="1" t="s">
        <v>38</v>
      </c>
      <c r="J626" s="4">
        <v>4313</v>
      </c>
      <c r="K626" s="4">
        <v>1817</v>
      </c>
      <c r="L626" s="4">
        <v>942</v>
      </c>
      <c r="R626" s="1">
        <v>1</v>
      </c>
      <c r="T626" s="1">
        <v>1</v>
      </c>
      <c r="AA626" s="12" t="str">
        <f>_xlfn.XLOOKUP(HsgLista[[#This Row],[Lakó-népesség]],hsgméret[limit],hsgméret[név],,-1)</f>
        <v>apró</v>
      </c>
      <c r="AB626" s="12" t="str">
        <f>IFERROR(_xlfn.XLOOKUP(HsgLista[[#This Row],[Vármegye]],Régiók[Vármegye],Régiók[Régió]),"")</f>
        <v>Dél-Dunántúl</v>
      </c>
      <c r="AC626" s="12" t="str">
        <f>IFERROR(_xlfn.XLOOKUP(HsgLista[[#This Row],[Vármegye]],Régiók[Vármegye],Régiók[NUTS2]),"")</f>
        <v>HU23</v>
      </c>
      <c r="AD626" s="12" t="str" cm="1">
        <f t="array" ref="AD626">_xlfn.XLOOKUP(HsgLista[[#This Row],[Helység jogállása]],_xlfn.ANCHORARRAY($AG$12),$AH$12:$AH$18)</f>
        <v>1 község</v>
      </c>
      <c r="AE626" s="4">
        <f>HsgLista[[#This Row],[Lakó-népesség]]*HsgLista[[#This Row],[Lakó-népesség]]</f>
        <v>3301489</v>
      </c>
      <c r="AF626" s="1"/>
      <c r="AG626" s="4"/>
      <c r="AJ626" s="8"/>
      <c r="AK626" s="4"/>
      <c r="AS626" s="8"/>
      <c r="AT626" s="4"/>
      <c r="BJ626" s="1"/>
    </row>
    <row r="627" spans="1:62" x14ac:dyDescent="0.3">
      <c r="A627" s="33" t="s">
        <v>1340</v>
      </c>
      <c r="B627" s="31">
        <v>29470</v>
      </c>
      <c r="C627" s="1" t="s">
        <v>40</v>
      </c>
      <c r="D627" s="1" t="s">
        <v>80</v>
      </c>
      <c r="E627" s="1" t="s">
        <v>117</v>
      </c>
      <c r="F627" s="1" t="s">
        <v>118</v>
      </c>
      <c r="G627" s="1" t="s">
        <v>119</v>
      </c>
      <c r="H627" s="1">
        <v>5</v>
      </c>
      <c r="I627" s="1" t="s">
        <v>514</v>
      </c>
      <c r="J627" s="4">
        <v>1079</v>
      </c>
      <c r="K627" s="4">
        <v>259</v>
      </c>
      <c r="L627" s="4">
        <v>130</v>
      </c>
      <c r="R627" s="1">
        <v>1</v>
      </c>
      <c r="AA627" s="12" t="str">
        <f>_xlfn.XLOOKUP(HsgLista[[#This Row],[Lakó-népesség]],hsgméret[limit],hsgméret[név],,-1)</f>
        <v>mikro</v>
      </c>
      <c r="AB627" s="12" t="str">
        <f>IFERROR(_xlfn.XLOOKUP(HsgLista[[#This Row],[Vármegye]],Régiók[Vármegye],Régiók[Régió]),"")</f>
        <v>Közép-Dunántúl</v>
      </c>
      <c r="AC627" s="12" t="str">
        <f>IFERROR(_xlfn.XLOOKUP(HsgLista[[#This Row],[Vármegye]],Régiók[Vármegye],Régiók[NUTS2]),"")</f>
        <v>HU21</v>
      </c>
      <c r="AD627" s="12" t="str" cm="1">
        <f t="array" ref="AD627">_xlfn.XLOOKUP(HsgLista[[#This Row],[Helység jogállása]],_xlfn.ANCHORARRAY($AG$12),$AH$12:$AH$18)</f>
        <v>1 község</v>
      </c>
      <c r="AE627" s="4">
        <f>HsgLista[[#This Row],[Lakó-népesség]]*HsgLista[[#This Row],[Lakó-népesség]]</f>
        <v>67081</v>
      </c>
      <c r="AF627" s="1"/>
      <c r="AG627" s="4"/>
      <c r="AJ627" s="8"/>
      <c r="AK627" s="4"/>
      <c r="AS627" s="8"/>
      <c r="AT627" s="4"/>
      <c r="BJ627" s="1"/>
    </row>
    <row r="628" spans="1:62" x14ac:dyDescent="0.3">
      <c r="A628" s="33" t="s">
        <v>1341</v>
      </c>
      <c r="B628" s="32">
        <v>3647</v>
      </c>
      <c r="C628" s="1" t="s">
        <v>40</v>
      </c>
      <c r="D628" s="1" t="s">
        <v>159</v>
      </c>
      <c r="E628" s="1" t="s">
        <v>160</v>
      </c>
      <c r="F628" s="1" t="s">
        <v>161</v>
      </c>
      <c r="G628" s="1" t="s">
        <v>162</v>
      </c>
      <c r="H628" s="1">
        <v>1</v>
      </c>
      <c r="I628" s="1" t="s">
        <v>32</v>
      </c>
      <c r="J628" s="4">
        <v>1654</v>
      </c>
      <c r="K628" s="4">
        <v>2051</v>
      </c>
      <c r="L628" s="4">
        <v>734</v>
      </c>
      <c r="T628" s="1">
        <v>1</v>
      </c>
      <c r="AA628" s="12" t="str">
        <f>_xlfn.XLOOKUP(HsgLista[[#This Row],[Lakó-népesség]],hsgméret[limit],hsgméret[név],,-1)</f>
        <v>kicsi</v>
      </c>
      <c r="AB628" s="12" t="str">
        <f>IFERROR(_xlfn.XLOOKUP(HsgLista[[#This Row],[Vármegye]],Régiók[Vármegye],Régiók[Régió]),"")</f>
        <v>Észak-Alföld</v>
      </c>
      <c r="AC628" s="12" t="str">
        <f>IFERROR(_xlfn.XLOOKUP(HsgLista[[#This Row],[Vármegye]],Régiók[Vármegye],Régiók[NUTS2]),"")</f>
        <v>HU32</v>
      </c>
      <c r="AD628" s="12" t="str" cm="1">
        <f t="array" ref="AD628">_xlfn.XLOOKUP(HsgLista[[#This Row],[Helység jogállása]],_xlfn.ANCHORARRAY($AG$12),$AH$12:$AH$18)</f>
        <v>1 község</v>
      </c>
      <c r="AE628" s="4">
        <f>HsgLista[[#This Row],[Lakó-népesség]]*HsgLista[[#This Row],[Lakó-népesség]]</f>
        <v>4206601</v>
      </c>
      <c r="AF628" s="1"/>
      <c r="AG628" s="4"/>
      <c r="AJ628" s="8"/>
      <c r="AK628" s="4"/>
      <c r="AS628" s="8"/>
      <c r="AT628" s="4"/>
      <c r="BJ628" s="1"/>
    </row>
    <row r="629" spans="1:62" x14ac:dyDescent="0.3">
      <c r="A629" s="33" t="s">
        <v>1342</v>
      </c>
      <c r="B629" s="32">
        <v>6594</v>
      </c>
      <c r="C629" s="1" t="s">
        <v>40</v>
      </c>
      <c r="D629" s="1" t="s">
        <v>86</v>
      </c>
      <c r="E629" s="1" t="s">
        <v>334</v>
      </c>
      <c r="F629" s="1" t="s">
        <v>335</v>
      </c>
      <c r="G629" s="1" t="s">
        <v>336</v>
      </c>
      <c r="H629" s="1">
        <v>5</v>
      </c>
      <c r="I629" s="1" t="s">
        <v>336</v>
      </c>
      <c r="J629" s="4">
        <v>2401</v>
      </c>
      <c r="K629" s="4">
        <v>1160</v>
      </c>
      <c r="L629" s="4">
        <v>479</v>
      </c>
      <c r="AA629" s="12" t="str">
        <f>_xlfn.XLOOKUP(HsgLista[[#This Row],[Lakó-népesség]],hsgméret[limit],hsgméret[név],,-1)</f>
        <v>apró</v>
      </c>
      <c r="AB629" s="12" t="str">
        <f>IFERROR(_xlfn.XLOOKUP(HsgLista[[#This Row],[Vármegye]],Régiók[Vármegye],Régiók[Régió]),"")</f>
        <v>Közép-Dunántúl</v>
      </c>
      <c r="AC629" s="12" t="str">
        <f>IFERROR(_xlfn.XLOOKUP(HsgLista[[#This Row],[Vármegye]],Régiók[Vármegye],Régiók[NUTS2]),"")</f>
        <v>HU21</v>
      </c>
      <c r="AD629" s="12" t="str" cm="1">
        <f t="array" ref="AD629">_xlfn.XLOOKUP(HsgLista[[#This Row],[Helység jogállása]],_xlfn.ANCHORARRAY($AG$12),$AH$12:$AH$18)</f>
        <v>1 község</v>
      </c>
      <c r="AE629" s="4">
        <f>HsgLista[[#This Row],[Lakó-népesség]]*HsgLista[[#This Row],[Lakó-népesség]]</f>
        <v>1345600</v>
      </c>
      <c r="AF629" s="1"/>
      <c r="AG629" s="4"/>
      <c r="AJ629" s="8"/>
      <c r="AK629" s="4"/>
      <c r="AS629" s="8"/>
      <c r="AT629" s="4"/>
      <c r="BJ629" s="1"/>
    </row>
    <row r="630" spans="1:62" x14ac:dyDescent="0.3">
      <c r="A630" s="33" t="s">
        <v>1343</v>
      </c>
      <c r="B630" s="31">
        <v>29647</v>
      </c>
      <c r="C630" s="1" t="s">
        <v>196</v>
      </c>
      <c r="D630" s="1" t="s">
        <v>75</v>
      </c>
      <c r="E630" s="1" t="s">
        <v>345</v>
      </c>
      <c r="F630" s="1" t="s">
        <v>346</v>
      </c>
      <c r="G630" s="1" t="s">
        <v>347</v>
      </c>
      <c r="H630" s="1">
        <v>1</v>
      </c>
      <c r="I630" s="1" t="s">
        <v>32</v>
      </c>
      <c r="J630" s="4">
        <v>7242</v>
      </c>
      <c r="K630" s="4">
        <v>6020</v>
      </c>
      <c r="L630" s="4">
        <v>2651</v>
      </c>
      <c r="T630" s="1">
        <v>1</v>
      </c>
      <c r="AA630" s="12" t="str">
        <f>_xlfn.XLOOKUP(HsgLista[[#This Row],[Lakó-népesség]],hsgméret[limit],hsgméret[név],,-1)</f>
        <v>kicsi</v>
      </c>
      <c r="AB630" s="12" t="str">
        <f>IFERROR(_xlfn.XLOOKUP(HsgLista[[#This Row],[Vármegye]],Régiók[Vármegye],Régiók[Régió]),"")</f>
        <v>Pest</v>
      </c>
      <c r="AC630" s="12" t="str">
        <f>IFERROR(_xlfn.XLOOKUP(HsgLista[[#This Row],[Vármegye]],Régiók[Vármegye],Régiók[NUTS2]),"")</f>
        <v>HU12</v>
      </c>
      <c r="AD630" s="12" t="str" cm="1">
        <f t="array" ref="AD630">_xlfn.XLOOKUP(HsgLista[[#This Row],[Helység jogállása]],_xlfn.ANCHORARRAY($AG$12),$AH$12:$AH$18)</f>
        <v>1 község</v>
      </c>
      <c r="AE630" s="4">
        <f>HsgLista[[#This Row],[Lakó-népesség]]*HsgLista[[#This Row],[Lakó-népesség]]</f>
        <v>36240400</v>
      </c>
      <c r="AF630" s="1"/>
      <c r="AG630" s="4"/>
      <c r="AJ630" s="8"/>
      <c r="AK630" s="4"/>
      <c r="AS630" s="8"/>
      <c r="AT630" s="4"/>
      <c r="BJ630" s="1"/>
    </row>
    <row r="631" spans="1:62" x14ac:dyDescent="0.3">
      <c r="A631" s="33" t="s">
        <v>1344</v>
      </c>
      <c r="B631" s="31">
        <v>21917</v>
      </c>
      <c r="C631" s="1" t="s">
        <v>40</v>
      </c>
      <c r="D631" s="1" t="s">
        <v>66</v>
      </c>
      <c r="E631" s="1" t="s">
        <v>101</v>
      </c>
      <c r="F631" s="1" t="s">
        <v>102</v>
      </c>
      <c r="G631" s="1" t="s">
        <v>103</v>
      </c>
      <c r="H631" s="1">
        <v>5</v>
      </c>
      <c r="I631" s="1" t="s">
        <v>904</v>
      </c>
      <c r="J631" s="4">
        <v>1101</v>
      </c>
      <c r="K631" s="4">
        <v>622</v>
      </c>
      <c r="L631" s="4">
        <v>226</v>
      </c>
      <c r="AA631" s="12" t="str">
        <f>_xlfn.XLOOKUP(HsgLista[[#This Row],[Lakó-népesség]],hsgméret[limit],hsgméret[név],,-1)</f>
        <v>apró</v>
      </c>
      <c r="AB631" s="12" t="str">
        <f>IFERROR(_xlfn.XLOOKUP(HsgLista[[#This Row],[Vármegye]],Régiók[Vármegye],Régiók[Régió]),"")</f>
        <v>Nyugat-Dunántúl</v>
      </c>
      <c r="AC631" s="12" t="str">
        <f>IFERROR(_xlfn.XLOOKUP(HsgLista[[#This Row],[Vármegye]],Régiók[Vármegye],Régiók[NUTS2]),"")</f>
        <v>HU22</v>
      </c>
      <c r="AD631" s="12" t="str" cm="1">
        <f t="array" ref="AD631">_xlfn.XLOOKUP(HsgLista[[#This Row],[Helység jogállása]],_xlfn.ANCHORARRAY($AG$12),$AH$12:$AH$18)</f>
        <v>1 község</v>
      </c>
      <c r="AE631" s="4">
        <f>HsgLista[[#This Row],[Lakó-népesség]]*HsgLista[[#This Row],[Lakó-népesség]]</f>
        <v>386884</v>
      </c>
      <c r="AF631" s="1"/>
      <c r="AG631" s="4"/>
      <c r="AJ631" s="8"/>
      <c r="AK631" s="4"/>
      <c r="AS631" s="8"/>
      <c r="AT631" s="4"/>
      <c r="BJ631" s="1"/>
    </row>
    <row r="632" spans="1:62" x14ac:dyDescent="0.3">
      <c r="A632" s="33" t="s">
        <v>1345</v>
      </c>
      <c r="B632" s="32">
        <v>6363</v>
      </c>
      <c r="C632" s="1" t="s">
        <v>40</v>
      </c>
      <c r="D632" s="1" t="s">
        <v>80</v>
      </c>
      <c r="E632" s="1" t="s">
        <v>264</v>
      </c>
      <c r="F632" s="1" t="s">
        <v>265</v>
      </c>
      <c r="G632" s="1" t="s">
        <v>266</v>
      </c>
      <c r="H632" s="1">
        <v>5</v>
      </c>
      <c r="I632" s="1" t="s">
        <v>266</v>
      </c>
      <c r="J632" s="4">
        <v>1911</v>
      </c>
      <c r="K632" s="4">
        <v>313</v>
      </c>
      <c r="L632" s="4">
        <v>173</v>
      </c>
      <c r="AA632" s="12" t="str">
        <f>_xlfn.XLOOKUP(HsgLista[[#This Row],[Lakó-népesség]],hsgméret[limit],hsgméret[név],,-1)</f>
        <v>mikro</v>
      </c>
      <c r="AB632" s="12" t="str">
        <f>IFERROR(_xlfn.XLOOKUP(HsgLista[[#This Row],[Vármegye]],Régiók[Vármegye],Régiók[Régió]),"")</f>
        <v>Közép-Dunántúl</v>
      </c>
      <c r="AC632" s="12" t="str">
        <f>IFERROR(_xlfn.XLOOKUP(HsgLista[[#This Row],[Vármegye]],Régiók[Vármegye],Régiók[NUTS2]),"")</f>
        <v>HU21</v>
      </c>
      <c r="AD632" s="12" t="str" cm="1">
        <f t="array" ref="AD632">_xlfn.XLOOKUP(HsgLista[[#This Row],[Helység jogállása]],_xlfn.ANCHORARRAY($AG$12),$AH$12:$AH$18)</f>
        <v>1 község</v>
      </c>
      <c r="AE632" s="4">
        <f>HsgLista[[#This Row],[Lakó-népesség]]*HsgLista[[#This Row],[Lakó-népesség]]</f>
        <v>97969</v>
      </c>
      <c r="AF632" s="1"/>
      <c r="AG632" s="4"/>
      <c r="AJ632" s="8"/>
      <c r="AK632" s="4"/>
      <c r="AS632" s="8"/>
      <c r="AT632" s="4"/>
      <c r="BJ632" s="1"/>
    </row>
    <row r="633" spans="1:62" x14ac:dyDescent="0.3">
      <c r="A633" s="33" t="s">
        <v>1346</v>
      </c>
      <c r="B633" s="32">
        <v>3036</v>
      </c>
      <c r="C633" s="1" t="s">
        <v>40</v>
      </c>
      <c r="D633" s="1" t="s">
        <v>95</v>
      </c>
      <c r="E633" s="1" t="s">
        <v>471</v>
      </c>
      <c r="F633" s="1" t="s">
        <v>472</v>
      </c>
      <c r="G633" s="1" t="s">
        <v>473</v>
      </c>
      <c r="H633" s="1">
        <v>5</v>
      </c>
      <c r="I633" s="1" t="s">
        <v>1336</v>
      </c>
      <c r="J633" s="4">
        <v>440</v>
      </c>
      <c r="K633" s="4">
        <v>122</v>
      </c>
      <c r="L633" s="4">
        <v>87</v>
      </c>
      <c r="AA633" s="12" t="str">
        <f>_xlfn.XLOOKUP(HsgLista[[#This Row],[Lakó-népesség]],hsgméret[limit],hsgméret[név],,-1)</f>
        <v>mikro</v>
      </c>
      <c r="AB633" s="12" t="str">
        <f>IFERROR(_xlfn.XLOOKUP(HsgLista[[#This Row],[Vármegye]],Régiók[Vármegye],Régiók[Régió]),"")</f>
        <v>Nyugat-Dunántúl</v>
      </c>
      <c r="AC633" s="12" t="str">
        <f>IFERROR(_xlfn.XLOOKUP(HsgLista[[#This Row],[Vármegye]],Régiók[Vármegye],Régiók[NUTS2]),"")</f>
        <v>HU22</v>
      </c>
      <c r="AD633" s="12" t="str" cm="1">
        <f t="array" ref="AD633">_xlfn.XLOOKUP(HsgLista[[#This Row],[Helység jogállása]],_xlfn.ANCHORARRAY($AG$12),$AH$12:$AH$18)</f>
        <v>1 község</v>
      </c>
      <c r="AE633" s="4">
        <f>HsgLista[[#This Row],[Lakó-népesség]]*HsgLista[[#This Row],[Lakó-népesség]]</f>
        <v>14884</v>
      </c>
      <c r="AF633" s="1"/>
      <c r="AG633" s="4"/>
      <c r="AJ633" s="8"/>
      <c r="AK633" s="4"/>
      <c r="AS633" s="8"/>
      <c r="AT633" s="4"/>
      <c r="BJ633" s="1"/>
    </row>
    <row r="634" spans="1:62" x14ac:dyDescent="0.3">
      <c r="A634" s="33" t="s">
        <v>1347</v>
      </c>
      <c r="B634" s="31">
        <v>16009</v>
      </c>
      <c r="C634" s="1" t="s">
        <v>40</v>
      </c>
      <c r="D634" s="1" t="s">
        <v>202</v>
      </c>
      <c r="E634" s="1" t="s">
        <v>685</v>
      </c>
      <c r="F634" s="1" t="s">
        <v>686</v>
      </c>
      <c r="G634" s="1" t="s">
        <v>687</v>
      </c>
      <c r="H634" s="1">
        <v>5</v>
      </c>
      <c r="I634" s="1" t="s">
        <v>1348</v>
      </c>
      <c r="J634" s="4">
        <v>172</v>
      </c>
      <c r="K634" s="4">
        <v>44</v>
      </c>
      <c r="L634" s="4">
        <v>24</v>
      </c>
      <c r="AA634" s="12" t="str">
        <f>_xlfn.XLOOKUP(HsgLista[[#This Row],[Lakó-népesség]],hsgméret[limit],hsgméret[név],,-1)</f>
        <v>mikro</v>
      </c>
      <c r="AB634" s="12" t="str">
        <f>IFERROR(_xlfn.XLOOKUP(HsgLista[[#This Row],[Vármegye]],Régiók[Vármegye],Régiók[Régió]),"")</f>
        <v>Nyugat-Dunántúl</v>
      </c>
      <c r="AC634" s="12" t="str">
        <f>IFERROR(_xlfn.XLOOKUP(HsgLista[[#This Row],[Vármegye]],Régiók[Vármegye],Régiók[NUTS2]),"")</f>
        <v>HU22</v>
      </c>
      <c r="AD634" s="12" t="str" cm="1">
        <f t="array" ref="AD634">_xlfn.XLOOKUP(HsgLista[[#This Row],[Helység jogállása]],_xlfn.ANCHORARRAY($AG$12),$AH$12:$AH$18)</f>
        <v>1 község</v>
      </c>
      <c r="AE634" s="4">
        <f>HsgLista[[#This Row],[Lakó-népesség]]*HsgLista[[#This Row],[Lakó-népesség]]</f>
        <v>1936</v>
      </c>
      <c r="AF634" s="1"/>
      <c r="AG634" s="4"/>
      <c r="AJ634" s="8"/>
      <c r="AK634" s="4"/>
      <c r="AS634" s="8"/>
      <c r="AT634" s="4"/>
      <c r="BJ634" s="1"/>
    </row>
    <row r="635" spans="1:62" x14ac:dyDescent="0.3">
      <c r="A635" s="33" t="s">
        <v>1349</v>
      </c>
      <c r="B635" s="32">
        <v>6123</v>
      </c>
      <c r="C635" s="1" t="s">
        <v>40</v>
      </c>
      <c r="D635" s="1" t="s">
        <v>52</v>
      </c>
      <c r="E635" s="1" t="s">
        <v>149</v>
      </c>
      <c r="F635" s="1" t="s">
        <v>150</v>
      </c>
      <c r="G635" s="1" t="s">
        <v>151</v>
      </c>
      <c r="H635" s="1">
        <v>5</v>
      </c>
      <c r="I635" s="1" t="s">
        <v>1350</v>
      </c>
      <c r="J635" s="4">
        <v>1165</v>
      </c>
      <c r="K635" s="4">
        <v>264</v>
      </c>
      <c r="L635" s="4">
        <v>118</v>
      </c>
      <c r="T635" s="1">
        <v>1</v>
      </c>
      <c r="AA635" s="12" t="str">
        <f>_xlfn.XLOOKUP(HsgLista[[#This Row],[Lakó-népesség]],hsgméret[limit],hsgméret[név],,-1)</f>
        <v>mikro</v>
      </c>
      <c r="AB635" s="12" t="str">
        <f>IFERROR(_xlfn.XLOOKUP(HsgLista[[#This Row],[Vármegye]],Régiók[Vármegye],Régiók[Régió]),"")</f>
        <v>Észak-Magyarország</v>
      </c>
      <c r="AC635" s="12" t="str">
        <f>IFERROR(_xlfn.XLOOKUP(HsgLista[[#This Row],[Vármegye]],Régiók[Vármegye],Régiók[NUTS2]),"")</f>
        <v>HU31</v>
      </c>
      <c r="AD635" s="12" t="str" cm="1">
        <f t="array" ref="AD635">_xlfn.XLOOKUP(HsgLista[[#This Row],[Helység jogállása]],_xlfn.ANCHORARRAY($AG$12),$AH$12:$AH$18)</f>
        <v>1 község</v>
      </c>
      <c r="AE635" s="4">
        <f>HsgLista[[#This Row],[Lakó-népesség]]*HsgLista[[#This Row],[Lakó-népesség]]</f>
        <v>69696</v>
      </c>
      <c r="AF635" s="1"/>
      <c r="AG635" s="4"/>
      <c r="AJ635" s="8"/>
      <c r="AK635" s="4"/>
      <c r="AS635" s="8"/>
      <c r="AT635" s="4"/>
      <c r="BJ635" s="1"/>
    </row>
    <row r="636" spans="1:62" x14ac:dyDescent="0.3">
      <c r="A636" s="33" t="s">
        <v>1351</v>
      </c>
      <c r="B636" s="32">
        <v>7524</v>
      </c>
      <c r="C636" s="1" t="s">
        <v>40</v>
      </c>
      <c r="D636" s="1" t="s">
        <v>140</v>
      </c>
      <c r="E636" s="1" t="s">
        <v>681</v>
      </c>
      <c r="F636" s="1" t="s">
        <v>682</v>
      </c>
      <c r="G636" s="1" t="s">
        <v>683</v>
      </c>
      <c r="H636" s="1">
        <v>5</v>
      </c>
      <c r="I636" s="1" t="s">
        <v>1352</v>
      </c>
      <c r="J636" s="4">
        <v>1259</v>
      </c>
      <c r="K636" s="4">
        <v>267</v>
      </c>
      <c r="L636" s="4">
        <v>148</v>
      </c>
      <c r="AA636" s="12" t="str">
        <f>_xlfn.XLOOKUP(HsgLista[[#This Row],[Lakó-népesség]],hsgméret[limit],hsgméret[név],,-1)</f>
        <v>mikro</v>
      </c>
      <c r="AB636" s="12" t="str">
        <f>IFERROR(_xlfn.XLOOKUP(HsgLista[[#This Row],[Vármegye]],Régiók[Vármegye],Régiók[Régió]),"")</f>
        <v>Dél-Alföld</v>
      </c>
      <c r="AC636" s="12" t="str">
        <f>IFERROR(_xlfn.XLOOKUP(HsgLista[[#This Row],[Vármegye]],Régiók[Vármegye],Régiók[NUTS2]),"")</f>
        <v>HU33</v>
      </c>
      <c r="AD636" s="12" t="str" cm="1">
        <f t="array" ref="AD636">_xlfn.XLOOKUP(HsgLista[[#This Row],[Helység jogállása]],_xlfn.ANCHORARRAY($AG$12),$AH$12:$AH$18)</f>
        <v>1 község</v>
      </c>
      <c r="AE636" s="4">
        <f>HsgLista[[#This Row],[Lakó-népesség]]*HsgLista[[#This Row],[Lakó-népesség]]</f>
        <v>71289</v>
      </c>
      <c r="AF636" s="1"/>
      <c r="AG636" s="4"/>
      <c r="AJ636" s="8"/>
      <c r="AK636" s="4"/>
      <c r="AS636" s="8"/>
      <c r="AT636" s="4"/>
      <c r="BJ636" s="1"/>
    </row>
    <row r="637" spans="1:62" x14ac:dyDescent="0.3">
      <c r="A637" s="33" t="s">
        <v>1353</v>
      </c>
      <c r="B637" s="31">
        <v>28617</v>
      </c>
      <c r="C637" s="1" t="s">
        <v>40</v>
      </c>
      <c r="D637" s="1" t="s">
        <v>41</v>
      </c>
      <c r="E637" s="1" t="s">
        <v>289</v>
      </c>
      <c r="F637" s="1" t="s">
        <v>290</v>
      </c>
      <c r="G637" s="1" t="s">
        <v>291</v>
      </c>
      <c r="H637" s="1">
        <v>5</v>
      </c>
      <c r="I637" s="1" t="s">
        <v>1096</v>
      </c>
      <c r="J637" s="4">
        <v>740</v>
      </c>
      <c r="K637" s="4">
        <v>154</v>
      </c>
      <c r="L637" s="4">
        <v>74</v>
      </c>
      <c r="T637" s="1">
        <v>1</v>
      </c>
      <c r="AA637" s="12" t="str">
        <f>_xlfn.XLOOKUP(HsgLista[[#This Row],[Lakó-népesség]],hsgméret[limit],hsgméret[név],,-1)</f>
        <v>mikro</v>
      </c>
      <c r="AB637" s="12" t="str">
        <f>IFERROR(_xlfn.XLOOKUP(HsgLista[[#This Row],[Vármegye]],Régiók[Vármegye],Régiók[Régió]),"")</f>
        <v>Dél-Dunántúl</v>
      </c>
      <c r="AC637" s="12" t="str">
        <f>IFERROR(_xlfn.XLOOKUP(HsgLista[[#This Row],[Vármegye]],Régiók[Vármegye],Régiók[NUTS2]),"")</f>
        <v>HU23</v>
      </c>
      <c r="AD637" s="12" t="str" cm="1">
        <f t="array" ref="AD637">_xlfn.XLOOKUP(HsgLista[[#This Row],[Helység jogállása]],_xlfn.ANCHORARRAY($AG$12),$AH$12:$AH$18)</f>
        <v>1 község</v>
      </c>
      <c r="AE637" s="4">
        <f>HsgLista[[#This Row],[Lakó-népesség]]*HsgLista[[#This Row],[Lakó-népesség]]</f>
        <v>23716</v>
      </c>
      <c r="AF637" s="1"/>
      <c r="AG637" s="4"/>
      <c r="AJ637" s="8"/>
      <c r="AK637" s="4"/>
      <c r="AS637" s="8"/>
      <c r="AT637" s="4"/>
      <c r="BJ637" s="1"/>
    </row>
    <row r="638" spans="1:62" x14ac:dyDescent="0.3">
      <c r="A638" s="33" t="s">
        <v>1354</v>
      </c>
      <c r="B638" s="31">
        <v>28121</v>
      </c>
      <c r="C638" s="1" t="s">
        <v>40</v>
      </c>
      <c r="D638" s="1" t="s">
        <v>41</v>
      </c>
      <c r="E638" s="1" t="s">
        <v>289</v>
      </c>
      <c r="F638" s="1" t="s">
        <v>290</v>
      </c>
      <c r="G638" s="1" t="s">
        <v>291</v>
      </c>
      <c r="H638" s="1">
        <v>5</v>
      </c>
      <c r="I638" s="1" t="s">
        <v>1096</v>
      </c>
      <c r="J638" s="4">
        <v>660</v>
      </c>
      <c r="K638" s="4">
        <v>186</v>
      </c>
      <c r="L638" s="4">
        <v>89</v>
      </c>
      <c r="AA638" s="12" t="str">
        <f>_xlfn.XLOOKUP(HsgLista[[#This Row],[Lakó-népesség]],hsgméret[limit],hsgméret[név],,-1)</f>
        <v>mikro</v>
      </c>
      <c r="AB638" s="12" t="str">
        <f>IFERROR(_xlfn.XLOOKUP(HsgLista[[#This Row],[Vármegye]],Régiók[Vármegye],Régiók[Régió]),"")</f>
        <v>Dél-Dunántúl</v>
      </c>
      <c r="AC638" s="12" t="str">
        <f>IFERROR(_xlfn.XLOOKUP(HsgLista[[#This Row],[Vármegye]],Régiók[Vármegye],Régiók[NUTS2]),"")</f>
        <v>HU23</v>
      </c>
      <c r="AD638" s="12" t="str" cm="1">
        <f t="array" ref="AD638">_xlfn.XLOOKUP(HsgLista[[#This Row],[Helység jogállása]],_xlfn.ANCHORARRAY($AG$12),$AH$12:$AH$18)</f>
        <v>1 község</v>
      </c>
      <c r="AE638" s="4">
        <f>HsgLista[[#This Row],[Lakó-népesség]]*HsgLista[[#This Row],[Lakó-népesség]]</f>
        <v>34596</v>
      </c>
      <c r="AF638" s="1"/>
      <c r="AG638" s="4"/>
      <c r="AJ638" s="8"/>
      <c r="AK638" s="4"/>
      <c r="AS638" s="8"/>
      <c r="AT638" s="4"/>
      <c r="BJ638" s="1"/>
    </row>
    <row r="639" spans="1:62" x14ac:dyDescent="0.3">
      <c r="A639" s="33" t="s">
        <v>1355</v>
      </c>
      <c r="B639" s="31">
        <v>17419</v>
      </c>
      <c r="C639" s="1" t="s">
        <v>40</v>
      </c>
      <c r="D639" s="1" t="s">
        <v>41</v>
      </c>
      <c r="E639" s="1" t="s">
        <v>130</v>
      </c>
      <c r="F639" s="1" t="s">
        <v>131</v>
      </c>
      <c r="G639" s="1" t="s">
        <v>132</v>
      </c>
      <c r="H639" s="1">
        <v>5</v>
      </c>
      <c r="I639" s="1" t="s">
        <v>132</v>
      </c>
      <c r="J639" s="4">
        <v>2390</v>
      </c>
      <c r="K639" s="4">
        <v>438</v>
      </c>
      <c r="L639" s="4">
        <v>210</v>
      </c>
      <c r="P639" s="1">
        <v>1</v>
      </c>
      <c r="T639" s="1">
        <v>1</v>
      </c>
      <c r="AA639" s="12" t="str">
        <f>_xlfn.XLOOKUP(HsgLista[[#This Row],[Lakó-népesség]],hsgméret[limit],hsgméret[név],,-1)</f>
        <v>mikro</v>
      </c>
      <c r="AB639" s="12" t="str">
        <f>IFERROR(_xlfn.XLOOKUP(HsgLista[[#This Row],[Vármegye]],Régiók[Vármegye],Régiók[Régió]),"")</f>
        <v>Dél-Dunántúl</v>
      </c>
      <c r="AC639" s="12" t="str">
        <f>IFERROR(_xlfn.XLOOKUP(HsgLista[[#This Row],[Vármegye]],Régiók[Vármegye],Régiók[NUTS2]),"")</f>
        <v>HU23</v>
      </c>
      <c r="AD639" s="12" t="str" cm="1">
        <f t="array" ref="AD639">_xlfn.XLOOKUP(HsgLista[[#This Row],[Helység jogállása]],_xlfn.ANCHORARRAY($AG$12),$AH$12:$AH$18)</f>
        <v>1 község</v>
      </c>
      <c r="AE639" s="4">
        <f>HsgLista[[#This Row],[Lakó-népesség]]*HsgLista[[#This Row],[Lakó-népesség]]</f>
        <v>191844</v>
      </c>
      <c r="AF639" s="1"/>
      <c r="AG639" s="4"/>
      <c r="AJ639" s="8"/>
      <c r="AK639" s="4"/>
      <c r="AS639" s="8"/>
      <c r="AT639" s="4"/>
      <c r="BJ639" s="1"/>
    </row>
    <row r="640" spans="1:62" x14ac:dyDescent="0.3">
      <c r="A640" s="33" t="s">
        <v>1356</v>
      </c>
      <c r="B640" s="31">
        <v>13611</v>
      </c>
      <c r="C640" s="1" t="s">
        <v>40</v>
      </c>
      <c r="D640" s="1" t="s">
        <v>112</v>
      </c>
      <c r="E640" s="1" t="s">
        <v>431</v>
      </c>
      <c r="F640" s="1" t="s">
        <v>432</v>
      </c>
      <c r="G640" s="1" t="s">
        <v>433</v>
      </c>
      <c r="H640" s="1">
        <v>5</v>
      </c>
      <c r="I640" s="1" t="s">
        <v>1263</v>
      </c>
      <c r="J640" s="4">
        <v>627</v>
      </c>
      <c r="K640" s="4">
        <v>144</v>
      </c>
      <c r="L640" s="4">
        <v>59</v>
      </c>
      <c r="AA640" s="12" t="str">
        <f>_xlfn.XLOOKUP(HsgLista[[#This Row],[Lakó-népesség]],hsgméret[limit],hsgméret[név],,-1)</f>
        <v>mikro</v>
      </c>
      <c r="AB640" s="12" t="str">
        <f>IFERROR(_xlfn.XLOOKUP(HsgLista[[#This Row],[Vármegye]],Régiók[Vármegye],Régiók[Régió]),"")</f>
        <v>Dél-Dunántúl</v>
      </c>
      <c r="AC640" s="12" t="str">
        <f>IFERROR(_xlfn.XLOOKUP(HsgLista[[#This Row],[Vármegye]],Régiók[Vármegye],Régiók[NUTS2]),"")</f>
        <v>HU23</v>
      </c>
      <c r="AD640" s="12" t="str" cm="1">
        <f t="array" ref="AD640">_xlfn.XLOOKUP(HsgLista[[#This Row],[Helység jogállása]],_xlfn.ANCHORARRAY($AG$12),$AH$12:$AH$18)</f>
        <v>1 község</v>
      </c>
      <c r="AE640" s="4">
        <f>HsgLista[[#This Row],[Lakó-népesség]]*HsgLista[[#This Row],[Lakó-népesség]]</f>
        <v>20736</v>
      </c>
      <c r="AF640" s="1"/>
      <c r="AG640" s="4"/>
      <c r="AJ640" s="8"/>
      <c r="AK640" s="4"/>
      <c r="AS640" s="8"/>
      <c r="AT640" s="4"/>
      <c r="BJ640" s="1"/>
    </row>
    <row r="641" spans="1:62" x14ac:dyDescent="0.3">
      <c r="A641" s="33" t="s">
        <v>1357</v>
      </c>
      <c r="B641" s="31">
        <v>32391</v>
      </c>
      <c r="C641" s="1" t="s">
        <v>40</v>
      </c>
      <c r="D641" s="1" t="s">
        <v>41</v>
      </c>
      <c r="E641" s="1" t="s">
        <v>130</v>
      </c>
      <c r="F641" s="1" t="s">
        <v>131</v>
      </c>
      <c r="G641" s="1" t="s">
        <v>132</v>
      </c>
      <c r="H641" s="1">
        <v>5</v>
      </c>
      <c r="I641" s="1" t="s">
        <v>132</v>
      </c>
      <c r="J641" s="4">
        <v>1101</v>
      </c>
      <c r="K641" s="4">
        <v>154</v>
      </c>
      <c r="L641" s="4">
        <v>82</v>
      </c>
      <c r="T641" s="1">
        <v>1</v>
      </c>
      <c r="AA641" s="12" t="str">
        <f>_xlfn.XLOOKUP(HsgLista[[#This Row],[Lakó-népesség]],hsgméret[limit],hsgméret[név],,-1)</f>
        <v>mikro</v>
      </c>
      <c r="AB641" s="12" t="str">
        <f>IFERROR(_xlfn.XLOOKUP(HsgLista[[#This Row],[Vármegye]],Régiók[Vármegye],Régiók[Régió]),"")</f>
        <v>Dél-Dunántúl</v>
      </c>
      <c r="AC641" s="12" t="str">
        <f>IFERROR(_xlfn.XLOOKUP(HsgLista[[#This Row],[Vármegye]],Régiók[Vármegye],Régiók[NUTS2]),"")</f>
        <v>HU23</v>
      </c>
      <c r="AD641" s="12" t="str" cm="1">
        <f t="array" ref="AD641">_xlfn.XLOOKUP(HsgLista[[#This Row],[Helység jogállása]],_xlfn.ANCHORARRAY($AG$12),$AH$12:$AH$18)</f>
        <v>1 község</v>
      </c>
      <c r="AE641" s="4">
        <f>HsgLista[[#This Row],[Lakó-népesség]]*HsgLista[[#This Row],[Lakó-népesség]]</f>
        <v>23716</v>
      </c>
      <c r="AF641" s="1"/>
      <c r="AG641" s="4"/>
      <c r="AJ641" s="8"/>
      <c r="AK641" s="4"/>
      <c r="AS641" s="8"/>
      <c r="AT641" s="4"/>
      <c r="BJ641" s="1"/>
    </row>
    <row r="642" spans="1:62" x14ac:dyDescent="0.3">
      <c r="A642" s="33" t="s">
        <v>1358</v>
      </c>
      <c r="B642" s="32">
        <v>9159</v>
      </c>
      <c r="C642" s="1" t="s">
        <v>40</v>
      </c>
      <c r="D642" s="1" t="s">
        <v>41</v>
      </c>
      <c r="E642" s="1" t="s">
        <v>130</v>
      </c>
      <c r="F642" s="1" t="s">
        <v>131</v>
      </c>
      <c r="G642" s="1" t="s">
        <v>132</v>
      </c>
      <c r="H642" s="1">
        <v>5</v>
      </c>
      <c r="I642" s="1" t="s">
        <v>132</v>
      </c>
      <c r="J642" s="4">
        <v>1297</v>
      </c>
      <c r="K642" s="4">
        <v>115</v>
      </c>
      <c r="L642" s="4">
        <v>98</v>
      </c>
      <c r="P642" s="1">
        <v>1</v>
      </c>
      <c r="AA642" s="12" t="str">
        <f>_xlfn.XLOOKUP(HsgLista[[#This Row],[Lakó-népesség]],hsgméret[limit],hsgméret[név],,-1)</f>
        <v>mikro</v>
      </c>
      <c r="AB642" s="12" t="str">
        <f>IFERROR(_xlfn.XLOOKUP(HsgLista[[#This Row],[Vármegye]],Régiók[Vármegye],Régiók[Régió]),"")</f>
        <v>Dél-Dunántúl</v>
      </c>
      <c r="AC642" s="12" t="str">
        <f>IFERROR(_xlfn.XLOOKUP(HsgLista[[#This Row],[Vármegye]],Régiók[Vármegye],Régiók[NUTS2]),"")</f>
        <v>HU23</v>
      </c>
      <c r="AD642" s="12" t="str" cm="1">
        <f t="array" ref="AD642">_xlfn.XLOOKUP(HsgLista[[#This Row],[Helység jogállása]],_xlfn.ANCHORARRAY($AG$12),$AH$12:$AH$18)</f>
        <v>1 község</v>
      </c>
      <c r="AE642" s="4">
        <f>HsgLista[[#This Row],[Lakó-népesség]]*HsgLista[[#This Row],[Lakó-népesség]]</f>
        <v>13225</v>
      </c>
      <c r="AF642" s="1"/>
      <c r="AG642" s="4"/>
      <c r="AJ642" s="8"/>
      <c r="AK642" s="4"/>
      <c r="AS642" s="8"/>
      <c r="AT642" s="4"/>
      <c r="BJ642" s="1"/>
    </row>
    <row r="643" spans="1:62" x14ac:dyDescent="0.3">
      <c r="A643" s="33" t="s">
        <v>1359</v>
      </c>
      <c r="B643" s="31">
        <v>22734</v>
      </c>
      <c r="C643" s="1" t="s">
        <v>40</v>
      </c>
      <c r="D643" s="1" t="s">
        <v>41</v>
      </c>
      <c r="E643" s="1" t="s">
        <v>289</v>
      </c>
      <c r="F643" s="1" t="s">
        <v>290</v>
      </c>
      <c r="G643" s="1" t="s">
        <v>291</v>
      </c>
      <c r="H643" s="1">
        <v>5</v>
      </c>
      <c r="I643" s="1" t="s">
        <v>1096</v>
      </c>
      <c r="J643" s="4">
        <v>1013</v>
      </c>
      <c r="K643" s="4">
        <v>278</v>
      </c>
      <c r="L643" s="4">
        <v>107</v>
      </c>
      <c r="T643" s="1">
        <v>1</v>
      </c>
      <c r="AA643" s="12" t="str">
        <f>_xlfn.XLOOKUP(HsgLista[[#This Row],[Lakó-népesség]],hsgméret[limit],hsgméret[név],,-1)</f>
        <v>mikro</v>
      </c>
      <c r="AB643" s="12" t="str">
        <f>IFERROR(_xlfn.XLOOKUP(HsgLista[[#This Row],[Vármegye]],Régiók[Vármegye],Régiók[Régió]),"")</f>
        <v>Dél-Dunántúl</v>
      </c>
      <c r="AC643" s="12" t="str">
        <f>IFERROR(_xlfn.XLOOKUP(HsgLista[[#This Row],[Vármegye]],Régiók[Vármegye],Régiók[NUTS2]),"")</f>
        <v>HU23</v>
      </c>
      <c r="AD643" s="12" t="str" cm="1">
        <f t="array" ref="AD643">_xlfn.XLOOKUP(HsgLista[[#This Row],[Helység jogállása]],_xlfn.ANCHORARRAY($AG$12),$AH$12:$AH$18)</f>
        <v>1 község</v>
      </c>
      <c r="AE643" s="4">
        <f>HsgLista[[#This Row],[Lakó-népesség]]*HsgLista[[#This Row],[Lakó-népesség]]</f>
        <v>77284</v>
      </c>
      <c r="AF643" s="1"/>
      <c r="AG643" s="4"/>
      <c r="AJ643" s="8"/>
      <c r="AK643" s="4"/>
      <c r="AS643" s="8"/>
      <c r="AT643" s="4"/>
      <c r="BJ643" s="1"/>
    </row>
    <row r="644" spans="1:62" x14ac:dyDescent="0.3">
      <c r="A644" s="33" t="s">
        <v>1360</v>
      </c>
      <c r="B644" s="31">
        <v>12380</v>
      </c>
      <c r="C644" s="1" t="s">
        <v>40</v>
      </c>
      <c r="D644" s="1" t="s">
        <v>41</v>
      </c>
      <c r="E644" s="1" t="s">
        <v>289</v>
      </c>
      <c r="F644" s="1" t="s">
        <v>290</v>
      </c>
      <c r="G644" s="1" t="s">
        <v>291</v>
      </c>
      <c r="H644" s="1">
        <v>5</v>
      </c>
      <c r="I644" s="1" t="s">
        <v>1096</v>
      </c>
      <c r="J644" s="4">
        <v>491</v>
      </c>
      <c r="K644" s="4">
        <v>107</v>
      </c>
      <c r="L644" s="4">
        <v>42</v>
      </c>
      <c r="AA644" s="12" t="str">
        <f>_xlfn.XLOOKUP(HsgLista[[#This Row],[Lakó-népesség]],hsgméret[limit],hsgméret[név],,-1)</f>
        <v>mikro</v>
      </c>
      <c r="AB644" s="12" t="str">
        <f>IFERROR(_xlfn.XLOOKUP(HsgLista[[#This Row],[Vármegye]],Régiók[Vármegye],Régiók[Régió]),"")</f>
        <v>Dél-Dunántúl</v>
      </c>
      <c r="AC644" s="12" t="str">
        <f>IFERROR(_xlfn.XLOOKUP(HsgLista[[#This Row],[Vármegye]],Régiók[Vármegye],Régiók[NUTS2]),"")</f>
        <v>HU23</v>
      </c>
      <c r="AD644" s="12" t="str" cm="1">
        <f t="array" ref="AD644">_xlfn.XLOOKUP(HsgLista[[#This Row],[Helység jogállása]],_xlfn.ANCHORARRAY($AG$12),$AH$12:$AH$18)</f>
        <v>1 község</v>
      </c>
      <c r="AE644" s="4">
        <f>HsgLista[[#This Row],[Lakó-népesség]]*HsgLista[[#This Row],[Lakó-népesség]]</f>
        <v>11449</v>
      </c>
      <c r="AF644" s="1"/>
      <c r="AG644" s="4"/>
      <c r="AJ644" s="8"/>
      <c r="AK644" s="4"/>
      <c r="AS644" s="8"/>
      <c r="AT644" s="4"/>
      <c r="BJ644" s="1"/>
    </row>
    <row r="645" spans="1:62" x14ac:dyDescent="0.3">
      <c r="A645" s="33" t="s">
        <v>1361</v>
      </c>
      <c r="B645" s="31">
        <v>28608</v>
      </c>
      <c r="C645" s="1" t="s">
        <v>40</v>
      </c>
      <c r="D645" s="1" t="s">
        <v>41</v>
      </c>
      <c r="E645" s="1" t="s">
        <v>289</v>
      </c>
      <c r="F645" s="1" t="s">
        <v>290</v>
      </c>
      <c r="G645" s="1" t="s">
        <v>291</v>
      </c>
      <c r="H645" s="1">
        <v>5</v>
      </c>
      <c r="I645" s="1" t="s">
        <v>1096</v>
      </c>
      <c r="J645" s="4">
        <v>1122</v>
      </c>
      <c r="K645" s="4">
        <v>673</v>
      </c>
      <c r="L645" s="4">
        <v>287</v>
      </c>
      <c r="T645" s="1">
        <v>1</v>
      </c>
      <c r="AA645" s="12" t="str">
        <f>_xlfn.XLOOKUP(HsgLista[[#This Row],[Lakó-népesség]],hsgméret[limit],hsgméret[név],,-1)</f>
        <v>apró</v>
      </c>
      <c r="AB645" s="12" t="str">
        <f>IFERROR(_xlfn.XLOOKUP(HsgLista[[#This Row],[Vármegye]],Régiók[Vármegye],Régiók[Régió]),"")</f>
        <v>Dél-Dunántúl</v>
      </c>
      <c r="AC645" s="12" t="str">
        <f>IFERROR(_xlfn.XLOOKUP(HsgLista[[#This Row],[Vármegye]],Régiók[Vármegye],Régiók[NUTS2]),"")</f>
        <v>HU23</v>
      </c>
      <c r="AD645" s="12" t="str" cm="1">
        <f t="array" ref="AD645">_xlfn.XLOOKUP(HsgLista[[#This Row],[Helység jogállása]],_xlfn.ANCHORARRAY($AG$12),$AH$12:$AH$18)</f>
        <v>1 község</v>
      </c>
      <c r="AE645" s="4">
        <f>HsgLista[[#This Row],[Lakó-népesség]]*HsgLista[[#This Row],[Lakó-népesség]]</f>
        <v>452929</v>
      </c>
      <c r="AF645" s="1"/>
      <c r="AG645" s="4"/>
      <c r="AJ645" s="8"/>
      <c r="AK645" s="4"/>
      <c r="AS645" s="8"/>
      <c r="AT645" s="4"/>
      <c r="BJ645" s="1"/>
    </row>
    <row r="646" spans="1:62" x14ac:dyDescent="0.3">
      <c r="A646" s="33" t="s">
        <v>1362</v>
      </c>
      <c r="B646" s="31">
        <v>30030</v>
      </c>
      <c r="C646" s="1" t="s">
        <v>40</v>
      </c>
      <c r="D646" s="1" t="s">
        <v>41</v>
      </c>
      <c r="E646" s="1" t="s">
        <v>289</v>
      </c>
      <c r="F646" s="1" t="s">
        <v>290</v>
      </c>
      <c r="G646" s="1" t="s">
        <v>291</v>
      </c>
      <c r="H646" s="1">
        <v>5</v>
      </c>
      <c r="I646" s="1" t="s">
        <v>1096</v>
      </c>
      <c r="J646" s="4">
        <v>624</v>
      </c>
      <c r="K646" s="4">
        <v>149</v>
      </c>
      <c r="L646" s="4">
        <v>76</v>
      </c>
      <c r="AA646" s="12" t="str">
        <f>_xlfn.XLOOKUP(HsgLista[[#This Row],[Lakó-népesség]],hsgméret[limit],hsgméret[név],,-1)</f>
        <v>mikro</v>
      </c>
      <c r="AB646" s="12" t="str">
        <f>IFERROR(_xlfn.XLOOKUP(HsgLista[[#This Row],[Vármegye]],Régiók[Vármegye],Régiók[Régió]),"")</f>
        <v>Dél-Dunántúl</v>
      </c>
      <c r="AC646" s="12" t="str">
        <f>IFERROR(_xlfn.XLOOKUP(HsgLista[[#This Row],[Vármegye]],Régiók[Vármegye],Régiók[NUTS2]),"")</f>
        <v>HU23</v>
      </c>
      <c r="AD646" s="12" t="str" cm="1">
        <f t="array" ref="AD646">_xlfn.XLOOKUP(HsgLista[[#This Row],[Helység jogállása]],_xlfn.ANCHORARRAY($AG$12),$AH$12:$AH$18)</f>
        <v>1 község</v>
      </c>
      <c r="AE646" s="4">
        <f>HsgLista[[#This Row],[Lakó-népesség]]*HsgLista[[#This Row],[Lakó-népesség]]</f>
        <v>22201</v>
      </c>
      <c r="AF646" s="1"/>
      <c r="AG646" s="4"/>
      <c r="AJ646" s="8"/>
      <c r="AK646" s="4"/>
      <c r="AS646" s="8"/>
      <c r="AT646" s="4"/>
      <c r="BJ646" s="1"/>
    </row>
    <row r="647" spans="1:62" x14ac:dyDescent="0.3">
      <c r="A647" s="33" t="s">
        <v>1363</v>
      </c>
      <c r="B647" s="31">
        <v>21698</v>
      </c>
      <c r="C647" s="1" t="s">
        <v>40</v>
      </c>
      <c r="D647" s="1" t="s">
        <v>41</v>
      </c>
      <c r="E647" s="1" t="s">
        <v>130</v>
      </c>
      <c r="F647" s="1" t="s">
        <v>131</v>
      </c>
      <c r="G647" s="1" t="s">
        <v>132</v>
      </c>
      <c r="H647" s="1">
        <v>5</v>
      </c>
      <c r="I647" s="1" t="s">
        <v>132</v>
      </c>
      <c r="J647" s="4">
        <v>1818</v>
      </c>
      <c r="K647" s="4">
        <v>365</v>
      </c>
      <c r="L647" s="4">
        <v>216</v>
      </c>
      <c r="P647" s="1">
        <v>1</v>
      </c>
      <c r="AA647" s="12" t="str">
        <f>_xlfn.XLOOKUP(HsgLista[[#This Row],[Lakó-népesség]],hsgméret[limit],hsgméret[név],,-1)</f>
        <v>mikro</v>
      </c>
      <c r="AB647" s="12" t="str">
        <f>IFERROR(_xlfn.XLOOKUP(HsgLista[[#This Row],[Vármegye]],Régiók[Vármegye],Régiók[Régió]),"")</f>
        <v>Dél-Dunántúl</v>
      </c>
      <c r="AC647" s="12" t="str">
        <f>IFERROR(_xlfn.XLOOKUP(HsgLista[[#This Row],[Vármegye]],Régiók[Vármegye],Régiók[NUTS2]),"")</f>
        <v>HU23</v>
      </c>
      <c r="AD647" s="12" t="str" cm="1">
        <f t="array" ref="AD647">_xlfn.XLOOKUP(HsgLista[[#This Row],[Helység jogállása]],_xlfn.ANCHORARRAY($AG$12),$AH$12:$AH$18)</f>
        <v>1 község</v>
      </c>
      <c r="AE647" s="4">
        <f>HsgLista[[#This Row],[Lakó-népesség]]*HsgLista[[#This Row],[Lakó-népesség]]</f>
        <v>133225</v>
      </c>
      <c r="AF647" s="1"/>
      <c r="AG647" s="4"/>
      <c r="AJ647" s="8"/>
      <c r="AK647" s="4"/>
      <c r="AS647" s="8"/>
      <c r="AT647" s="4"/>
      <c r="BJ647" s="1"/>
    </row>
    <row r="648" spans="1:62" x14ac:dyDescent="0.3">
      <c r="A648" s="33" t="s">
        <v>1364</v>
      </c>
      <c r="B648" s="31">
        <v>15884</v>
      </c>
      <c r="C648" s="1" t="s">
        <v>40</v>
      </c>
      <c r="D648" s="1" t="s">
        <v>112</v>
      </c>
      <c r="E648" s="1" t="s">
        <v>431</v>
      </c>
      <c r="F648" s="1" t="s">
        <v>432</v>
      </c>
      <c r="G648" s="1" t="s">
        <v>433</v>
      </c>
      <c r="H648" s="1">
        <v>5</v>
      </c>
      <c r="I648" s="1" t="s">
        <v>1263</v>
      </c>
      <c r="J648" s="4">
        <v>845</v>
      </c>
      <c r="K648" s="4">
        <v>303</v>
      </c>
      <c r="L648" s="4">
        <v>103</v>
      </c>
      <c r="P648" s="1">
        <v>1</v>
      </c>
      <c r="AA648" s="12" t="str">
        <f>_xlfn.XLOOKUP(HsgLista[[#This Row],[Lakó-népesség]],hsgméret[limit],hsgméret[név],,-1)</f>
        <v>mikro</v>
      </c>
      <c r="AB648" s="12" t="str">
        <f>IFERROR(_xlfn.XLOOKUP(HsgLista[[#This Row],[Vármegye]],Régiók[Vármegye],Régiók[Régió]),"")</f>
        <v>Dél-Dunántúl</v>
      </c>
      <c r="AC648" s="12" t="str">
        <f>IFERROR(_xlfn.XLOOKUP(HsgLista[[#This Row],[Vármegye]],Régiók[Vármegye],Régiók[NUTS2]),"")</f>
        <v>HU23</v>
      </c>
      <c r="AD648" s="12" t="str" cm="1">
        <f t="array" ref="AD648">_xlfn.XLOOKUP(HsgLista[[#This Row],[Helység jogállása]],_xlfn.ANCHORARRAY($AG$12),$AH$12:$AH$18)</f>
        <v>1 község</v>
      </c>
      <c r="AE648" s="4">
        <f>HsgLista[[#This Row],[Lakó-népesség]]*HsgLista[[#This Row],[Lakó-népesség]]</f>
        <v>91809</v>
      </c>
      <c r="AF648" s="1"/>
      <c r="AG648" s="4"/>
      <c r="AJ648" s="8"/>
      <c r="AK648" s="4"/>
      <c r="AS648" s="8"/>
      <c r="AT648" s="4"/>
      <c r="BJ648" s="1"/>
    </row>
    <row r="649" spans="1:62" x14ac:dyDescent="0.3">
      <c r="A649" s="33" t="s">
        <v>1284</v>
      </c>
      <c r="B649" s="32">
        <v>8156</v>
      </c>
      <c r="C649" s="1" t="s">
        <v>40</v>
      </c>
      <c r="D649" s="1" t="s">
        <v>272</v>
      </c>
      <c r="E649" s="1" t="s">
        <v>698</v>
      </c>
      <c r="F649" s="1" t="s">
        <v>536</v>
      </c>
      <c r="G649" s="1" t="s">
        <v>534</v>
      </c>
      <c r="H649" s="1">
        <v>2</v>
      </c>
      <c r="I649" s="1" t="s">
        <v>38</v>
      </c>
      <c r="J649" s="4">
        <v>2218</v>
      </c>
      <c r="K649" s="4">
        <v>1342</v>
      </c>
      <c r="L649" s="4">
        <v>631</v>
      </c>
      <c r="T649" s="1">
        <v>1</v>
      </c>
      <c r="AA649" s="12" t="str">
        <f>_xlfn.XLOOKUP(HsgLista[[#This Row],[Lakó-népesség]],hsgméret[limit],hsgméret[név],,-1)</f>
        <v>apró</v>
      </c>
      <c r="AB649" s="12" t="str">
        <f>IFERROR(_xlfn.XLOOKUP(HsgLista[[#This Row],[Vármegye]],Régiók[Vármegye],Régiók[Régió]),"")</f>
        <v>Észak-Magyarország</v>
      </c>
      <c r="AC649" s="12" t="str">
        <f>IFERROR(_xlfn.XLOOKUP(HsgLista[[#This Row],[Vármegye]],Régiók[Vármegye],Régiók[NUTS2]),"")</f>
        <v>HU31</v>
      </c>
      <c r="AD649" s="12" t="str" cm="1">
        <f t="array" ref="AD649">_xlfn.XLOOKUP(HsgLista[[#This Row],[Helység jogállása]],_xlfn.ANCHORARRAY($AG$12),$AH$12:$AH$18)</f>
        <v>1 község</v>
      </c>
      <c r="AE649" s="4">
        <f>HsgLista[[#This Row],[Lakó-népesség]]*HsgLista[[#This Row],[Lakó-népesség]]</f>
        <v>1800964</v>
      </c>
      <c r="AF649" s="1"/>
      <c r="AG649" s="4"/>
      <c r="AJ649" s="8"/>
      <c r="AK649" s="4"/>
      <c r="AS649" s="8"/>
      <c r="AT649" s="4"/>
      <c r="BJ649" s="1"/>
    </row>
    <row r="650" spans="1:62" x14ac:dyDescent="0.3">
      <c r="A650" s="33" t="s">
        <v>1365</v>
      </c>
      <c r="B650" s="31">
        <v>27669</v>
      </c>
      <c r="C650" s="1" t="s">
        <v>40</v>
      </c>
      <c r="D650" s="1" t="s">
        <v>52</v>
      </c>
      <c r="E650" s="1" t="s">
        <v>149</v>
      </c>
      <c r="F650" s="1" t="s">
        <v>150</v>
      </c>
      <c r="G650" s="1" t="s">
        <v>151</v>
      </c>
      <c r="H650" s="1">
        <v>5</v>
      </c>
      <c r="I650" s="1" t="s">
        <v>151</v>
      </c>
      <c r="J650" s="4">
        <v>1300</v>
      </c>
      <c r="K650" s="4">
        <v>241</v>
      </c>
      <c r="L650" s="4">
        <v>115</v>
      </c>
      <c r="AA650" s="12" t="str">
        <f>_xlfn.XLOOKUP(HsgLista[[#This Row],[Lakó-népesség]],hsgméret[limit],hsgméret[név],,-1)</f>
        <v>mikro</v>
      </c>
      <c r="AB650" s="12" t="str">
        <f>IFERROR(_xlfn.XLOOKUP(HsgLista[[#This Row],[Vármegye]],Régiók[Vármegye],Régiók[Régió]),"")</f>
        <v>Észak-Magyarország</v>
      </c>
      <c r="AC650" s="12" t="str">
        <f>IFERROR(_xlfn.XLOOKUP(HsgLista[[#This Row],[Vármegye]],Régiók[Vármegye],Régiók[NUTS2]),"")</f>
        <v>HU31</v>
      </c>
      <c r="AD650" s="12" t="str" cm="1">
        <f t="array" ref="AD650">_xlfn.XLOOKUP(HsgLista[[#This Row],[Helység jogállása]],_xlfn.ANCHORARRAY($AG$12),$AH$12:$AH$18)</f>
        <v>1 község</v>
      </c>
      <c r="AE650" s="4">
        <f>HsgLista[[#This Row],[Lakó-népesség]]*HsgLista[[#This Row],[Lakó-népesség]]</f>
        <v>58081</v>
      </c>
      <c r="AF650" s="1"/>
      <c r="AG650" s="4"/>
      <c r="AJ650" s="8"/>
      <c r="AK650" s="4"/>
      <c r="AS650" s="8"/>
      <c r="AT650" s="4"/>
      <c r="BJ650" s="1"/>
    </row>
    <row r="651" spans="1:62" x14ac:dyDescent="0.3">
      <c r="A651" s="33" t="s">
        <v>1366</v>
      </c>
      <c r="B651" s="32">
        <v>2936</v>
      </c>
      <c r="C651" s="1" t="s">
        <v>40</v>
      </c>
      <c r="D651" s="1" t="s">
        <v>80</v>
      </c>
      <c r="E651" s="1" t="s">
        <v>491</v>
      </c>
      <c r="F651" s="1" t="s">
        <v>492</v>
      </c>
      <c r="G651" s="1" t="s">
        <v>493</v>
      </c>
      <c r="H651" s="1">
        <v>2</v>
      </c>
      <c r="I651" s="1" t="s">
        <v>38</v>
      </c>
      <c r="J651" s="4">
        <v>2458</v>
      </c>
      <c r="K651" s="4">
        <v>1649</v>
      </c>
      <c r="L651" s="4">
        <v>653</v>
      </c>
      <c r="AA651" s="12" t="str">
        <f>_xlfn.XLOOKUP(HsgLista[[#This Row],[Lakó-népesség]],hsgméret[limit],hsgméret[név],,-1)</f>
        <v>apró</v>
      </c>
      <c r="AB651" s="12" t="str">
        <f>IFERROR(_xlfn.XLOOKUP(HsgLista[[#This Row],[Vármegye]],Régiók[Vármegye],Régiók[Régió]),"")</f>
        <v>Közép-Dunántúl</v>
      </c>
      <c r="AC651" s="12" t="str">
        <f>IFERROR(_xlfn.XLOOKUP(HsgLista[[#This Row],[Vármegye]],Régiók[Vármegye],Régiók[NUTS2]),"")</f>
        <v>HU21</v>
      </c>
      <c r="AD651" s="12" t="str" cm="1">
        <f t="array" ref="AD651">_xlfn.XLOOKUP(HsgLista[[#This Row],[Helység jogállása]],_xlfn.ANCHORARRAY($AG$12),$AH$12:$AH$18)</f>
        <v>1 község</v>
      </c>
      <c r="AE651" s="4">
        <f>HsgLista[[#This Row],[Lakó-népesség]]*HsgLista[[#This Row],[Lakó-népesség]]</f>
        <v>2719201</v>
      </c>
      <c r="AF651" s="1"/>
      <c r="AG651" s="4"/>
      <c r="AJ651" s="8"/>
      <c r="AK651" s="4"/>
      <c r="AS651" s="8"/>
      <c r="AT651" s="4"/>
      <c r="BJ651" s="1"/>
    </row>
    <row r="652" spans="1:62" x14ac:dyDescent="0.3">
      <c r="A652" s="33" t="s">
        <v>1367</v>
      </c>
      <c r="B652" s="32">
        <v>2927</v>
      </c>
      <c r="C652" s="1" t="s">
        <v>40</v>
      </c>
      <c r="D652" s="1" t="s">
        <v>95</v>
      </c>
      <c r="E652" s="1" t="s">
        <v>850</v>
      </c>
      <c r="F652" s="1" t="s">
        <v>851</v>
      </c>
      <c r="G652" s="1" t="s">
        <v>852</v>
      </c>
      <c r="H652" s="1">
        <v>5</v>
      </c>
      <c r="I652" s="1" t="s">
        <v>853</v>
      </c>
      <c r="J652" s="4">
        <v>1524</v>
      </c>
      <c r="K652" s="4">
        <v>231</v>
      </c>
      <c r="L652" s="4">
        <v>156</v>
      </c>
      <c r="AA652" s="12" t="str">
        <f>_xlfn.XLOOKUP(HsgLista[[#This Row],[Lakó-népesség]],hsgméret[limit],hsgméret[név],,-1)</f>
        <v>mikro</v>
      </c>
      <c r="AB652" s="12" t="str">
        <f>IFERROR(_xlfn.XLOOKUP(HsgLista[[#This Row],[Vármegye]],Régiók[Vármegye],Régiók[Régió]),"")</f>
        <v>Nyugat-Dunántúl</v>
      </c>
      <c r="AC652" s="12" t="str">
        <f>IFERROR(_xlfn.XLOOKUP(HsgLista[[#This Row],[Vármegye]],Régiók[Vármegye],Régiók[NUTS2]),"")</f>
        <v>HU22</v>
      </c>
      <c r="AD652" s="12" t="str" cm="1">
        <f t="array" ref="AD652">_xlfn.XLOOKUP(HsgLista[[#This Row],[Helység jogállása]],_xlfn.ANCHORARRAY($AG$12),$AH$12:$AH$18)</f>
        <v>1 község</v>
      </c>
      <c r="AE652" s="4">
        <f>HsgLista[[#This Row],[Lakó-népesség]]*HsgLista[[#This Row],[Lakó-népesség]]</f>
        <v>53361</v>
      </c>
      <c r="AF652" s="1"/>
      <c r="AG652" s="4"/>
      <c r="AJ652" s="8"/>
      <c r="AK652" s="4"/>
      <c r="AS652" s="8"/>
      <c r="AT652" s="4"/>
      <c r="BJ652" s="1"/>
    </row>
    <row r="653" spans="1:62" x14ac:dyDescent="0.3">
      <c r="A653" s="33" t="s">
        <v>1368</v>
      </c>
      <c r="B653" s="31">
        <v>33835</v>
      </c>
      <c r="C653" s="1" t="s">
        <v>40</v>
      </c>
      <c r="D653" s="1" t="s">
        <v>86</v>
      </c>
      <c r="E653" s="1" t="s">
        <v>465</v>
      </c>
      <c r="F653" s="1" t="s">
        <v>466</v>
      </c>
      <c r="G653" s="1" t="s">
        <v>467</v>
      </c>
      <c r="H653" s="1">
        <v>5</v>
      </c>
      <c r="I653" s="1" t="s">
        <v>467</v>
      </c>
      <c r="J653" s="4">
        <v>1483</v>
      </c>
      <c r="K653" s="4">
        <v>1792</v>
      </c>
      <c r="L653" s="4">
        <v>738</v>
      </c>
      <c r="AA653" s="12" t="str">
        <f>_xlfn.XLOOKUP(HsgLista[[#This Row],[Lakó-népesség]],hsgméret[limit],hsgméret[név],,-1)</f>
        <v>apró</v>
      </c>
      <c r="AB653" s="12" t="str">
        <f>IFERROR(_xlfn.XLOOKUP(HsgLista[[#This Row],[Vármegye]],Régiók[Vármegye],Régiók[Régió]),"")</f>
        <v>Közép-Dunántúl</v>
      </c>
      <c r="AC653" s="12" t="str">
        <f>IFERROR(_xlfn.XLOOKUP(HsgLista[[#This Row],[Vármegye]],Régiók[Vármegye],Régiók[NUTS2]),"")</f>
        <v>HU21</v>
      </c>
      <c r="AD653" s="12" t="str" cm="1">
        <f t="array" ref="AD653">_xlfn.XLOOKUP(HsgLista[[#This Row],[Helység jogállása]],_xlfn.ANCHORARRAY($AG$12),$AH$12:$AH$18)</f>
        <v>1 község</v>
      </c>
      <c r="AE653" s="4">
        <f>HsgLista[[#This Row],[Lakó-népesség]]*HsgLista[[#This Row],[Lakó-népesség]]</f>
        <v>3211264</v>
      </c>
      <c r="AF653" s="1"/>
      <c r="AG653" s="4"/>
      <c r="AJ653" s="8"/>
      <c r="AK653" s="4"/>
      <c r="AS653" s="8"/>
      <c r="AT653" s="4"/>
      <c r="BJ653" s="1"/>
    </row>
    <row r="654" spans="1:62" x14ac:dyDescent="0.3">
      <c r="A654" s="33" t="s">
        <v>1369</v>
      </c>
      <c r="B654" s="31">
        <v>25362</v>
      </c>
      <c r="C654" s="1" t="s">
        <v>40</v>
      </c>
      <c r="D654" s="1" t="s">
        <v>75</v>
      </c>
      <c r="E654" s="1" t="s">
        <v>988</v>
      </c>
      <c r="F654" s="1" t="s">
        <v>989</v>
      </c>
      <c r="G654" s="1" t="s">
        <v>990</v>
      </c>
      <c r="H654" s="1">
        <v>1</v>
      </c>
      <c r="I654" s="1" t="s">
        <v>32</v>
      </c>
      <c r="J654" s="4">
        <v>2550</v>
      </c>
      <c r="K654" s="4">
        <v>3282</v>
      </c>
      <c r="L654" s="4">
        <v>1446</v>
      </c>
      <c r="R654" s="1">
        <v>1</v>
      </c>
      <c r="AA654" s="12" t="str">
        <f>_xlfn.XLOOKUP(HsgLista[[#This Row],[Lakó-népesség]],hsgméret[limit],hsgméret[név],,-1)</f>
        <v>kicsi</v>
      </c>
      <c r="AB654" s="12" t="str">
        <f>IFERROR(_xlfn.XLOOKUP(HsgLista[[#This Row],[Vármegye]],Régiók[Vármegye],Régiók[Régió]),"")</f>
        <v>Pest</v>
      </c>
      <c r="AC654" s="12" t="str">
        <f>IFERROR(_xlfn.XLOOKUP(HsgLista[[#This Row],[Vármegye]],Régiók[Vármegye],Régiók[NUTS2]),"")</f>
        <v>HU12</v>
      </c>
      <c r="AD654" s="12" t="str" cm="1">
        <f t="array" ref="AD654">_xlfn.XLOOKUP(HsgLista[[#This Row],[Helység jogállása]],_xlfn.ANCHORARRAY($AG$12),$AH$12:$AH$18)</f>
        <v>1 község</v>
      </c>
      <c r="AE654" s="4">
        <f>HsgLista[[#This Row],[Lakó-népesség]]*HsgLista[[#This Row],[Lakó-népesség]]</f>
        <v>10771524</v>
      </c>
      <c r="AF654" s="1"/>
      <c r="AG654" s="4"/>
      <c r="AJ654" s="8"/>
      <c r="AK654" s="4"/>
      <c r="AS654" s="8"/>
      <c r="AT654" s="4"/>
      <c r="BJ654" s="1"/>
    </row>
    <row r="655" spans="1:62" x14ac:dyDescent="0.3">
      <c r="A655" s="33" t="s">
        <v>1370</v>
      </c>
      <c r="B655" s="31">
        <v>21069</v>
      </c>
      <c r="C655" s="1" t="s">
        <v>40</v>
      </c>
      <c r="D655" s="1" t="s">
        <v>140</v>
      </c>
      <c r="E655" s="1" t="s">
        <v>364</v>
      </c>
      <c r="F655" s="1" t="s">
        <v>365</v>
      </c>
      <c r="G655" s="1" t="s">
        <v>366</v>
      </c>
      <c r="H655" s="1">
        <v>5</v>
      </c>
      <c r="I655" s="1" t="s">
        <v>363</v>
      </c>
      <c r="J655" s="4">
        <v>1012</v>
      </c>
      <c r="K655" s="4">
        <v>1474</v>
      </c>
      <c r="L655" s="4">
        <v>723</v>
      </c>
      <c r="T655" s="1">
        <v>1</v>
      </c>
      <c r="X655" s="1">
        <v>1</v>
      </c>
      <c r="AA655" s="12" t="str">
        <f>_xlfn.XLOOKUP(HsgLista[[#This Row],[Lakó-népesség]],hsgméret[limit],hsgméret[név],,-1)</f>
        <v>apró</v>
      </c>
      <c r="AB655" s="12" t="str">
        <f>IFERROR(_xlfn.XLOOKUP(HsgLista[[#This Row],[Vármegye]],Régiók[Vármegye],Régiók[Régió]),"")</f>
        <v>Dél-Alföld</v>
      </c>
      <c r="AC655" s="12" t="str">
        <f>IFERROR(_xlfn.XLOOKUP(HsgLista[[#This Row],[Vármegye]],Régiók[Vármegye],Régiók[NUTS2]),"")</f>
        <v>HU33</v>
      </c>
      <c r="AD655" s="12" t="str" cm="1">
        <f t="array" ref="AD655">_xlfn.XLOOKUP(HsgLista[[#This Row],[Helység jogállása]],_xlfn.ANCHORARRAY($AG$12),$AH$12:$AH$18)</f>
        <v>1 község</v>
      </c>
      <c r="AE655" s="4">
        <f>HsgLista[[#This Row],[Lakó-népesség]]*HsgLista[[#This Row],[Lakó-népesség]]</f>
        <v>2172676</v>
      </c>
      <c r="AF655" s="1"/>
      <c r="AG655" s="4"/>
      <c r="AJ655" s="8"/>
      <c r="AK655" s="4"/>
      <c r="AS655" s="8"/>
      <c r="AT655" s="4"/>
      <c r="BJ655" s="1"/>
    </row>
    <row r="656" spans="1:62" x14ac:dyDescent="0.3">
      <c r="A656" s="33" t="s">
        <v>1371</v>
      </c>
      <c r="B656" s="31">
        <v>12566</v>
      </c>
      <c r="C656" s="1" t="s">
        <v>40</v>
      </c>
      <c r="D656" s="1" t="s">
        <v>140</v>
      </c>
      <c r="E656" s="1" t="s">
        <v>449</v>
      </c>
      <c r="F656" s="1" t="s">
        <v>450</v>
      </c>
      <c r="G656" s="1" t="s">
        <v>451</v>
      </c>
      <c r="H656" s="1">
        <v>5</v>
      </c>
      <c r="I656" s="1" t="s">
        <v>1372</v>
      </c>
      <c r="J656" s="4">
        <v>5790</v>
      </c>
      <c r="K656" s="4">
        <v>812</v>
      </c>
      <c r="L656" s="4">
        <v>567</v>
      </c>
      <c r="R656" s="1">
        <v>1</v>
      </c>
      <c r="T656" s="1">
        <v>1</v>
      </c>
      <c r="AA656" s="12" t="str">
        <f>_xlfn.XLOOKUP(HsgLista[[#This Row],[Lakó-népesség]],hsgméret[limit],hsgméret[név],,-1)</f>
        <v>apró</v>
      </c>
      <c r="AB656" s="12" t="str">
        <f>IFERROR(_xlfn.XLOOKUP(HsgLista[[#This Row],[Vármegye]],Régiók[Vármegye],Régiók[Régió]),"")</f>
        <v>Dél-Alföld</v>
      </c>
      <c r="AC656" s="12" t="str">
        <f>IFERROR(_xlfn.XLOOKUP(HsgLista[[#This Row],[Vármegye]],Régiók[Vármegye],Régiók[NUTS2]),"")</f>
        <v>HU33</v>
      </c>
      <c r="AD656" s="12" t="str" cm="1">
        <f t="array" ref="AD656">_xlfn.XLOOKUP(HsgLista[[#This Row],[Helység jogállása]],_xlfn.ANCHORARRAY($AG$12),$AH$12:$AH$18)</f>
        <v>1 község</v>
      </c>
      <c r="AE656" s="4">
        <f>HsgLista[[#This Row],[Lakó-népesség]]*HsgLista[[#This Row],[Lakó-népesség]]</f>
        <v>659344</v>
      </c>
      <c r="AF656" s="1"/>
      <c r="AG656" s="4"/>
      <c r="AJ656" s="8"/>
      <c r="AK656" s="4"/>
      <c r="AS656" s="8"/>
      <c r="AT656" s="4"/>
      <c r="BJ656" s="1"/>
    </row>
    <row r="657" spans="1:62" x14ac:dyDescent="0.3">
      <c r="A657" s="33" t="s">
        <v>1373</v>
      </c>
      <c r="B657" s="31">
        <v>31501</v>
      </c>
      <c r="C657" s="1" t="s">
        <v>27</v>
      </c>
      <c r="D657" s="1" t="s">
        <v>251</v>
      </c>
      <c r="E657" s="1" t="s">
        <v>836</v>
      </c>
      <c r="F657" s="1" t="s">
        <v>837</v>
      </c>
      <c r="G657" s="1" t="s">
        <v>838</v>
      </c>
      <c r="H657" s="1">
        <v>1</v>
      </c>
      <c r="I657" s="1" t="s">
        <v>32</v>
      </c>
      <c r="J657" s="4">
        <v>11142</v>
      </c>
      <c r="K657" s="4">
        <v>8134</v>
      </c>
      <c r="L657" s="4">
        <v>4008</v>
      </c>
      <c r="T657" s="1">
        <v>1</v>
      </c>
      <c r="AA657" s="12" t="str">
        <f>_xlfn.XLOOKUP(HsgLista[[#This Row],[Lakó-népesség]],hsgméret[limit],hsgméret[név],,-1)</f>
        <v>kicsi</v>
      </c>
      <c r="AB657" s="12" t="str">
        <f>IFERROR(_xlfn.XLOOKUP(HsgLista[[#This Row],[Vármegye]],Régiók[Vármegye],Régiók[Régió]),"")</f>
        <v>Dél-Dunántúl</v>
      </c>
      <c r="AC657" s="12" t="str">
        <f>IFERROR(_xlfn.XLOOKUP(HsgLista[[#This Row],[Vármegye]],Régiók[Vármegye],Régiók[NUTS2]),"")</f>
        <v>HU23</v>
      </c>
      <c r="AD657" s="12" t="str" cm="1">
        <f t="array" ref="AD657">_xlfn.XLOOKUP(HsgLista[[#This Row],[Helység jogállása]],_xlfn.ANCHORARRAY($AG$12),$AH$12:$AH$18)</f>
        <v>2 város</v>
      </c>
      <c r="AE657" s="4">
        <f>HsgLista[[#This Row],[Lakó-népesség]]*HsgLista[[#This Row],[Lakó-népesség]]</f>
        <v>66161956</v>
      </c>
      <c r="AF657" s="1"/>
      <c r="AG657" s="4"/>
      <c r="AJ657" s="8"/>
      <c r="AK657" s="4"/>
      <c r="AS657" s="8"/>
      <c r="AT657" s="4"/>
      <c r="BJ657" s="1"/>
    </row>
    <row r="658" spans="1:62" x14ac:dyDescent="0.3">
      <c r="A658" s="33" t="s">
        <v>1374</v>
      </c>
      <c r="B658" s="32">
        <v>9584</v>
      </c>
      <c r="C658" s="1" t="s">
        <v>27</v>
      </c>
      <c r="D658" s="1" t="s">
        <v>75</v>
      </c>
      <c r="E658" s="1" t="s">
        <v>1286</v>
      </c>
      <c r="F658" s="1" t="s">
        <v>1287</v>
      </c>
      <c r="G658" s="1" t="s">
        <v>1288</v>
      </c>
      <c r="H658" s="1">
        <v>1</v>
      </c>
      <c r="I658" s="1" t="s">
        <v>32</v>
      </c>
      <c r="J658" s="4">
        <v>2917</v>
      </c>
      <c r="K658" s="4">
        <v>23604</v>
      </c>
      <c r="L658" s="4">
        <v>9133</v>
      </c>
      <c r="N658" s="1">
        <v>1</v>
      </c>
      <c r="R658" s="1">
        <v>1</v>
      </c>
      <c r="T658" s="1">
        <v>1</v>
      </c>
      <c r="AA658" s="12" t="str">
        <f>_xlfn.XLOOKUP(HsgLista[[#This Row],[Lakó-népesség]],hsgméret[limit],hsgméret[név],,-1)</f>
        <v>közép</v>
      </c>
      <c r="AB658" s="12" t="str">
        <f>IFERROR(_xlfn.XLOOKUP(HsgLista[[#This Row],[Vármegye]],Régiók[Vármegye],Régiók[Régió]),"")</f>
        <v>Pest</v>
      </c>
      <c r="AC658" s="12" t="str">
        <f>IFERROR(_xlfn.XLOOKUP(HsgLista[[#This Row],[Vármegye]],Régiók[Vármegye],Régiók[NUTS2]),"")</f>
        <v>HU12</v>
      </c>
      <c r="AD658" s="12" t="str" cm="1">
        <f t="array" ref="AD658">_xlfn.XLOOKUP(HsgLista[[#This Row],[Helység jogállása]],_xlfn.ANCHORARRAY($AG$12),$AH$12:$AH$18)</f>
        <v>2 város</v>
      </c>
      <c r="AE658" s="4">
        <f>HsgLista[[#This Row],[Lakó-népesség]]*HsgLista[[#This Row],[Lakó-népesség]]</f>
        <v>557148816</v>
      </c>
      <c r="AF658" s="1"/>
      <c r="AG658" s="4"/>
      <c r="AJ658" s="8"/>
      <c r="AK658" s="4"/>
      <c r="AS658" s="8"/>
      <c r="AT658" s="4"/>
      <c r="BJ658" s="1"/>
    </row>
    <row r="659" spans="1:62" x14ac:dyDescent="0.3">
      <c r="A659" s="33" t="s">
        <v>1217</v>
      </c>
      <c r="B659" s="31">
        <v>18616</v>
      </c>
      <c r="C659" s="1" t="s">
        <v>27</v>
      </c>
      <c r="D659" s="1" t="s">
        <v>75</v>
      </c>
      <c r="E659" s="1" t="s">
        <v>1375</v>
      </c>
      <c r="F659" s="1" t="s">
        <v>1217</v>
      </c>
      <c r="G659" s="1" t="s">
        <v>1217</v>
      </c>
      <c r="H659" s="1">
        <v>1</v>
      </c>
      <c r="I659" s="1" t="s">
        <v>32</v>
      </c>
      <c r="J659" s="4">
        <v>3106</v>
      </c>
      <c r="K659" s="4">
        <v>42747</v>
      </c>
      <c r="L659" s="4">
        <v>18576</v>
      </c>
      <c r="N659" s="1">
        <v>1</v>
      </c>
      <c r="R659" s="1">
        <v>1</v>
      </c>
      <c r="AA659" s="12" t="str">
        <f>_xlfn.XLOOKUP(HsgLista[[#This Row],[Lakó-népesség]],hsgméret[limit],hsgméret[név],,-1)</f>
        <v>közép</v>
      </c>
      <c r="AB659" s="12" t="str">
        <f>IFERROR(_xlfn.XLOOKUP(HsgLista[[#This Row],[Vármegye]],Régiók[Vármegye],Régiók[Régió]),"")</f>
        <v>Pest</v>
      </c>
      <c r="AC659" s="12" t="str">
        <f>IFERROR(_xlfn.XLOOKUP(HsgLista[[#This Row],[Vármegye]],Régiók[Vármegye],Régiók[NUTS2]),"")</f>
        <v>HU12</v>
      </c>
      <c r="AD659" s="12" t="str" cm="1">
        <f t="array" ref="AD659">_xlfn.XLOOKUP(HsgLista[[#This Row],[Helység jogállása]],_xlfn.ANCHORARRAY($AG$12),$AH$12:$AH$18)</f>
        <v>2 város</v>
      </c>
      <c r="AE659" s="4">
        <f>HsgLista[[#This Row],[Lakó-népesség]]*HsgLista[[#This Row],[Lakó-népesség]]</f>
        <v>1827306009</v>
      </c>
      <c r="AF659" s="1"/>
      <c r="AG659" s="4"/>
      <c r="AJ659" s="8"/>
      <c r="AK659" s="4"/>
      <c r="AS659" s="8"/>
      <c r="AT659" s="4"/>
      <c r="BJ659" s="1"/>
    </row>
    <row r="660" spans="1:62" x14ac:dyDescent="0.3">
      <c r="A660" s="33" t="s">
        <v>1376</v>
      </c>
      <c r="B660" s="31">
        <v>27739</v>
      </c>
      <c r="C660" s="1" t="s">
        <v>40</v>
      </c>
      <c r="D660" s="1" t="s">
        <v>66</v>
      </c>
      <c r="E660" s="1" t="s">
        <v>403</v>
      </c>
      <c r="F660" s="1" t="s">
        <v>404</v>
      </c>
      <c r="G660" s="1" t="s">
        <v>405</v>
      </c>
      <c r="H660" s="1">
        <v>2</v>
      </c>
      <c r="I660" s="1" t="s">
        <v>38</v>
      </c>
      <c r="J660" s="4">
        <v>3364</v>
      </c>
      <c r="K660" s="4">
        <v>2125</v>
      </c>
      <c r="L660" s="4">
        <v>875</v>
      </c>
      <c r="AA660" s="12" t="str">
        <f>_xlfn.XLOOKUP(HsgLista[[#This Row],[Lakó-népesség]],hsgméret[limit],hsgméret[név],,-1)</f>
        <v>kicsi</v>
      </c>
      <c r="AB660" s="12" t="str">
        <f>IFERROR(_xlfn.XLOOKUP(HsgLista[[#This Row],[Vármegye]],Régiók[Vármegye],Régiók[Régió]),"")</f>
        <v>Nyugat-Dunántúl</v>
      </c>
      <c r="AC660" s="12" t="str">
        <f>IFERROR(_xlfn.XLOOKUP(HsgLista[[#This Row],[Vármegye]],Régiók[Vármegye],Régiók[NUTS2]),"")</f>
        <v>HU22</v>
      </c>
      <c r="AD660" s="12" t="str" cm="1">
        <f t="array" ref="AD660">_xlfn.XLOOKUP(HsgLista[[#This Row],[Helység jogállása]],_xlfn.ANCHORARRAY($AG$12),$AH$12:$AH$18)</f>
        <v>1 község</v>
      </c>
      <c r="AE660" s="4">
        <f>HsgLista[[#This Row],[Lakó-népesség]]*HsgLista[[#This Row],[Lakó-népesség]]</f>
        <v>4515625</v>
      </c>
      <c r="AF660" s="1"/>
      <c r="AG660" s="4"/>
      <c r="AJ660" s="8"/>
      <c r="AK660" s="4"/>
      <c r="AS660" s="8"/>
      <c r="AT660" s="4"/>
      <c r="BJ660" s="1"/>
    </row>
    <row r="661" spans="1:62" x14ac:dyDescent="0.3">
      <c r="A661" s="33" t="s">
        <v>1377</v>
      </c>
      <c r="B661" s="32">
        <v>7861</v>
      </c>
      <c r="C661" s="1" t="s">
        <v>196</v>
      </c>
      <c r="D661" s="1" t="s">
        <v>140</v>
      </c>
      <c r="E661" s="1" t="s">
        <v>681</v>
      </c>
      <c r="F661" s="1" t="s">
        <v>682</v>
      </c>
      <c r="G661" s="1" t="s">
        <v>683</v>
      </c>
      <c r="H661" s="1">
        <v>1</v>
      </c>
      <c r="I661" s="1" t="s">
        <v>32</v>
      </c>
      <c r="J661" s="4">
        <v>9047</v>
      </c>
      <c r="K661" s="4">
        <v>3003</v>
      </c>
      <c r="L661" s="4">
        <v>1635</v>
      </c>
      <c r="T661" s="1">
        <v>1</v>
      </c>
      <c r="AA661" s="12" t="str">
        <f>_xlfn.XLOOKUP(HsgLista[[#This Row],[Lakó-népesség]],hsgméret[limit],hsgméret[név],,-1)</f>
        <v>kicsi</v>
      </c>
      <c r="AB661" s="12" t="str">
        <f>IFERROR(_xlfn.XLOOKUP(HsgLista[[#This Row],[Vármegye]],Régiók[Vármegye],Régiók[Régió]),"")</f>
        <v>Dél-Alföld</v>
      </c>
      <c r="AC661" s="12" t="str">
        <f>IFERROR(_xlfn.XLOOKUP(HsgLista[[#This Row],[Vármegye]],Régiók[Vármegye],Régiók[NUTS2]),"")</f>
        <v>HU33</v>
      </c>
      <c r="AD661" s="12" t="str" cm="1">
        <f t="array" ref="AD661">_xlfn.XLOOKUP(HsgLista[[#This Row],[Helység jogállása]],_xlfn.ANCHORARRAY($AG$12),$AH$12:$AH$18)</f>
        <v>1 község</v>
      </c>
      <c r="AE661" s="4">
        <f>HsgLista[[#This Row],[Lakó-népesség]]*HsgLista[[#This Row],[Lakó-népesség]]</f>
        <v>9018009</v>
      </c>
      <c r="AF661" s="1"/>
      <c r="AG661" s="4"/>
      <c r="AJ661" s="8"/>
      <c r="AK661" s="4"/>
      <c r="AS661" s="8"/>
      <c r="AT661" s="4"/>
      <c r="BJ661" s="1"/>
    </row>
    <row r="662" spans="1:62" x14ac:dyDescent="0.3">
      <c r="A662" s="33" t="s">
        <v>1378</v>
      </c>
      <c r="B662" s="32">
        <v>2079</v>
      </c>
      <c r="C662" s="1" t="s">
        <v>40</v>
      </c>
      <c r="D662" s="1" t="s">
        <v>66</v>
      </c>
      <c r="E662" s="1" t="s">
        <v>403</v>
      </c>
      <c r="F662" s="1" t="s">
        <v>404</v>
      </c>
      <c r="G662" s="1" t="s">
        <v>405</v>
      </c>
      <c r="H662" s="1">
        <v>5</v>
      </c>
      <c r="I662" s="1" t="s">
        <v>1265</v>
      </c>
      <c r="J662" s="4">
        <v>436</v>
      </c>
      <c r="K662" s="4">
        <v>259</v>
      </c>
      <c r="L662" s="4">
        <v>114</v>
      </c>
      <c r="AA662" s="12" t="str">
        <f>_xlfn.XLOOKUP(HsgLista[[#This Row],[Lakó-népesség]],hsgméret[limit],hsgméret[név],,-1)</f>
        <v>mikro</v>
      </c>
      <c r="AB662" s="12" t="str">
        <f>IFERROR(_xlfn.XLOOKUP(HsgLista[[#This Row],[Vármegye]],Régiók[Vármegye],Régiók[Régió]),"")</f>
        <v>Nyugat-Dunántúl</v>
      </c>
      <c r="AC662" s="12" t="str">
        <f>IFERROR(_xlfn.XLOOKUP(HsgLista[[#This Row],[Vármegye]],Régiók[Vármegye],Régiók[NUTS2]),"")</f>
        <v>HU22</v>
      </c>
      <c r="AD662" s="12" t="str" cm="1">
        <f t="array" ref="AD662">_xlfn.XLOOKUP(HsgLista[[#This Row],[Helység jogállása]],_xlfn.ANCHORARRAY($AG$12),$AH$12:$AH$18)</f>
        <v>1 község</v>
      </c>
      <c r="AE662" s="4">
        <f>HsgLista[[#This Row],[Lakó-népesség]]*HsgLista[[#This Row],[Lakó-népesség]]</f>
        <v>67081</v>
      </c>
      <c r="AF662" s="1"/>
      <c r="AG662" s="4"/>
      <c r="AJ662" s="8"/>
      <c r="AK662" s="4"/>
      <c r="AS662" s="8"/>
      <c r="AT662" s="4"/>
      <c r="BJ662" s="1"/>
    </row>
    <row r="663" spans="1:62" x14ac:dyDescent="0.3">
      <c r="A663" s="33" t="s">
        <v>1379</v>
      </c>
      <c r="B663" s="31">
        <v>21078</v>
      </c>
      <c r="C663" s="1" t="s">
        <v>40</v>
      </c>
      <c r="D663" s="1" t="s">
        <v>66</v>
      </c>
      <c r="E663" s="1" t="s">
        <v>67</v>
      </c>
      <c r="F663" s="1" t="s">
        <v>68</v>
      </c>
      <c r="G663" s="1" t="s">
        <v>69</v>
      </c>
      <c r="H663" s="1">
        <v>2</v>
      </c>
      <c r="I663" s="1" t="s">
        <v>38</v>
      </c>
      <c r="J663" s="4">
        <v>1726</v>
      </c>
      <c r="K663" s="4">
        <v>2309</v>
      </c>
      <c r="L663" s="4">
        <v>867</v>
      </c>
      <c r="AA663" s="12" t="str">
        <f>_xlfn.XLOOKUP(HsgLista[[#This Row],[Lakó-népesség]],hsgméret[limit],hsgméret[név],,-1)</f>
        <v>kicsi</v>
      </c>
      <c r="AB663" s="12" t="str">
        <f>IFERROR(_xlfn.XLOOKUP(HsgLista[[#This Row],[Vármegye]],Régiók[Vármegye],Régiók[Régió]),"")</f>
        <v>Nyugat-Dunántúl</v>
      </c>
      <c r="AC663" s="12" t="str">
        <f>IFERROR(_xlfn.XLOOKUP(HsgLista[[#This Row],[Vármegye]],Régiók[Vármegye],Régiók[NUTS2]),"")</f>
        <v>HU22</v>
      </c>
      <c r="AD663" s="12" t="str" cm="1">
        <f t="array" ref="AD663">_xlfn.XLOOKUP(HsgLista[[#This Row],[Helység jogállása]],_xlfn.ANCHORARRAY($AG$12),$AH$12:$AH$18)</f>
        <v>1 község</v>
      </c>
      <c r="AE663" s="4">
        <f>HsgLista[[#This Row],[Lakó-népesség]]*HsgLista[[#This Row],[Lakó-népesség]]</f>
        <v>5331481</v>
      </c>
      <c r="AF663" s="1"/>
      <c r="AG663" s="4"/>
      <c r="AJ663" s="8"/>
      <c r="AK663" s="4"/>
      <c r="AS663" s="8"/>
      <c r="AT663" s="4"/>
      <c r="BJ663" s="1"/>
    </row>
    <row r="664" spans="1:62" x14ac:dyDescent="0.3">
      <c r="A664" s="33" t="s">
        <v>630</v>
      </c>
      <c r="B664" s="32">
        <v>9186</v>
      </c>
      <c r="C664" s="1" t="s">
        <v>40</v>
      </c>
      <c r="D664" s="1" t="s">
        <v>41</v>
      </c>
      <c r="E664" s="1" t="s">
        <v>627</v>
      </c>
      <c r="F664" s="1" t="s">
        <v>628</v>
      </c>
      <c r="G664" s="1" t="s">
        <v>629</v>
      </c>
      <c r="H664" s="1">
        <v>2</v>
      </c>
      <c r="I664" s="1" t="s">
        <v>38</v>
      </c>
      <c r="J664" s="4">
        <v>3675</v>
      </c>
      <c r="K664" s="4">
        <v>1727</v>
      </c>
      <c r="L664" s="4">
        <v>920</v>
      </c>
      <c r="R664" s="1">
        <v>1</v>
      </c>
      <c r="T664" s="1">
        <v>1</v>
      </c>
      <c r="AA664" s="12" t="str">
        <f>_xlfn.XLOOKUP(HsgLista[[#This Row],[Lakó-népesség]],hsgméret[limit],hsgméret[név],,-1)</f>
        <v>apró</v>
      </c>
      <c r="AB664" s="12" t="str">
        <f>IFERROR(_xlfn.XLOOKUP(HsgLista[[#This Row],[Vármegye]],Régiók[Vármegye],Régiók[Régió]),"")</f>
        <v>Dél-Dunántúl</v>
      </c>
      <c r="AC664" s="12" t="str">
        <f>IFERROR(_xlfn.XLOOKUP(HsgLista[[#This Row],[Vármegye]],Régiók[Vármegye],Régiók[NUTS2]),"")</f>
        <v>HU23</v>
      </c>
      <c r="AD664" s="12" t="str" cm="1">
        <f t="array" ref="AD664">_xlfn.XLOOKUP(HsgLista[[#This Row],[Helység jogállása]],_xlfn.ANCHORARRAY($AG$12),$AH$12:$AH$18)</f>
        <v>1 község</v>
      </c>
      <c r="AE664" s="4">
        <f>HsgLista[[#This Row],[Lakó-népesség]]*HsgLista[[#This Row],[Lakó-népesség]]</f>
        <v>2982529</v>
      </c>
      <c r="AF664" s="1"/>
      <c r="AG664" s="4"/>
      <c r="AJ664" s="8"/>
      <c r="AK664" s="4"/>
      <c r="AS664" s="8"/>
      <c r="AT664" s="4"/>
      <c r="BJ664" s="1"/>
    </row>
    <row r="665" spans="1:62" x14ac:dyDescent="0.3">
      <c r="A665" s="33" t="s">
        <v>1380</v>
      </c>
      <c r="B665" s="31">
        <v>11606</v>
      </c>
      <c r="C665" s="1" t="s">
        <v>40</v>
      </c>
      <c r="D665" s="1" t="s">
        <v>140</v>
      </c>
      <c r="E665" s="1" t="s">
        <v>681</v>
      </c>
      <c r="F665" s="1" t="s">
        <v>682</v>
      </c>
      <c r="G665" s="1" t="s">
        <v>683</v>
      </c>
      <c r="H665" s="1">
        <v>5</v>
      </c>
      <c r="I665" s="1" t="s">
        <v>1381</v>
      </c>
      <c r="J665" s="4">
        <v>2324</v>
      </c>
      <c r="K665" s="4">
        <v>724</v>
      </c>
      <c r="L665" s="4">
        <v>415</v>
      </c>
      <c r="T665" s="1">
        <v>1</v>
      </c>
      <c r="AA665" s="12" t="str">
        <f>_xlfn.XLOOKUP(HsgLista[[#This Row],[Lakó-népesség]],hsgméret[limit],hsgméret[név],,-1)</f>
        <v>apró</v>
      </c>
      <c r="AB665" s="12" t="str">
        <f>IFERROR(_xlfn.XLOOKUP(HsgLista[[#This Row],[Vármegye]],Régiók[Vármegye],Régiók[Régió]),"")</f>
        <v>Dél-Alföld</v>
      </c>
      <c r="AC665" s="12" t="str">
        <f>IFERROR(_xlfn.XLOOKUP(HsgLista[[#This Row],[Vármegye]],Régiók[Vármegye],Régiók[NUTS2]),"")</f>
        <v>HU33</v>
      </c>
      <c r="AD665" s="12" t="str" cm="1">
        <f t="array" ref="AD665">_xlfn.XLOOKUP(HsgLista[[#This Row],[Helység jogállása]],_xlfn.ANCHORARRAY($AG$12),$AH$12:$AH$18)</f>
        <v>1 község</v>
      </c>
      <c r="AE665" s="4">
        <f>HsgLista[[#This Row],[Lakó-népesség]]*HsgLista[[#This Row],[Lakó-népesség]]</f>
        <v>524176</v>
      </c>
      <c r="AF665" s="1"/>
      <c r="AG665" s="4"/>
      <c r="AJ665" s="8"/>
      <c r="AK665" s="4"/>
      <c r="AS665" s="8"/>
      <c r="AT665" s="4"/>
      <c r="BJ665" s="1"/>
    </row>
    <row r="666" spans="1:62" x14ac:dyDescent="0.3">
      <c r="A666" s="33" t="s">
        <v>1382</v>
      </c>
      <c r="B666" s="32">
        <v>9539</v>
      </c>
      <c r="C666" s="1" t="s">
        <v>40</v>
      </c>
      <c r="D666" s="1" t="s">
        <v>251</v>
      </c>
      <c r="E666" s="1" t="s">
        <v>836</v>
      </c>
      <c r="F666" s="1" t="s">
        <v>837</v>
      </c>
      <c r="G666" s="1" t="s">
        <v>838</v>
      </c>
      <c r="H666" s="1">
        <v>2</v>
      </c>
      <c r="I666" s="1" t="s">
        <v>38</v>
      </c>
      <c r="J666" s="4">
        <v>3763</v>
      </c>
      <c r="K666" s="4">
        <v>2408</v>
      </c>
      <c r="L666" s="4">
        <v>1041</v>
      </c>
      <c r="T666" s="1">
        <v>1</v>
      </c>
      <c r="AA666" s="12" t="str">
        <f>_xlfn.XLOOKUP(HsgLista[[#This Row],[Lakó-népesség]],hsgméret[limit],hsgméret[név],,-1)</f>
        <v>kicsi</v>
      </c>
      <c r="AB666" s="12" t="str">
        <f>IFERROR(_xlfn.XLOOKUP(HsgLista[[#This Row],[Vármegye]],Régiók[Vármegye],Régiók[Régió]),"")</f>
        <v>Dél-Dunántúl</v>
      </c>
      <c r="AC666" s="12" t="str">
        <f>IFERROR(_xlfn.XLOOKUP(HsgLista[[#This Row],[Vármegye]],Régiók[Vármegye],Régiók[NUTS2]),"")</f>
        <v>HU23</v>
      </c>
      <c r="AD666" s="12" t="str" cm="1">
        <f t="array" ref="AD666">_xlfn.XLOOKUP(HsgLista[[#This Row],[Helység jogállása]],_xlfn.ANCHORARRAY($AG$12),$AH$12:$AH$18)</f>
        <v>1 község</v>
      </c>
      <c r="AE666" s="4">
        <f>HsgLista[[#This Row],[Lakó-népesség]]*HsgLista[[#This Row],[Lakó-népesség]]</f>
        <v>5798464</v>
      </c>
      <c r="AF666" s="1"/>
      <c r="AG666" s="4"/>
      <c r="AJ666" s="8"/>
      <c r="AK666" s="4"/>
      <c r="AS666" s="8"/>
      <c r="AT666" s="4"/>
      <c r="BJ666" s="1"/>
    </row>
    <row r="667" spans="1:62" x14ac:dyDescent="0.3">
      <c r="A667" s="33" t="s">
        <v>1383</v>
      </c>
      <c r="B667" s="31">
        <v>24101</v>
      </c>
      <c r="C667" s="1" t="s">
        <v>40</v>
      </c>
      <c r="D667" s="1" t="s">
        <v>86</v>
      </c>
      <c r="E667" s="1" t="s">
        <v>465</v>
      </c>
      <c r="F667" s="1" t="s">
        <v>466</v>
      </c>
      <c r="G667" s="1" t="s">
        <v>467</v>
      </c>
      <c r="H667" s="1">
        <v>5</v>
      </c>
      <c r="I667" s="1" t="s">
        <v>467</v>
      </c>
      <c r="J667" s="4">
        <v>778</v>
      </c>
      <c r="K667" s="4">
        <v>545</v>
      </c>
      <c r="L667" s="4">
        <v>264</v>
      </c>
      <c r="R667" s="1">
        <v>1</v>
      </c>
      <c r="AA667" s="12" t="str">
        <f>_xlfn.XLOOKUP(HsgLista[[#This Row],[Lakó-népesség]],hsgméret[limit],hsgméret[név],,-1)</f>
        <v>apró</v>
      </c>
      <c r="AB667" s="12" t="str">
        <f>IFERROR(_xlfn.XLOOKUP(HsgLista[[#This Row],[Vármegye]],Régiók[Vármegye],Régiók[Régió]),"")</f>
        <v>Közép-Dunántúl</v>
      </c>
      <c r="AC667" s="12" t="str">
        <f>IFERROR(_xlfn.XLOOKUP(HsgLista[[#This Row],[Vármegye]],Régiók[Vármegye],Régiók[NUTS2]),"")</f>
        <v>HU21</v>
      </c>
      <c r="AD667" s="12" t="str" cm="1">
        <f t="array" ref="AD667">_xlfn.XLOOKUP(HsgLista[[#This Row],[Helység jogállása]],_xlfn.ANCHORARRAY($AG$12),$AH$12:$AH$18)</f>
        <v>1 község</v>
      </c>
      <c r="AE667" s="4">
        <f>HsgLista[[#This Row],[Lakó-népesség]]*HsgLista[[#This Row],[Lakó-népesség]]</f>
        <v>297025</v>
      </c>
      <c r="AF667" s="1"/>
      <c r="AG667" s="4"/>
      <c r="AJ667" s="8"/>
      <c r="AK667" s="4"/>
      <c r="AS667" s="8"/>
      <c r="AT667" s="4"/>
      <c r="BJ667" s="1"/>
    </row>
    <row r="668" spans="1:62" x14ac:dyDescent="0.3">
      <c r="A668" s="33" t="s">
        <v>1384</v>
      </c>
      <c r="B668" s="31">
        <v>15875</v>
      </c>
      <c r="C668" s="1" t="s">
        <v>40</v>
      </c>
      <c r="D668" s="1" t="s">
        <v>66</v>
      </c>
      <c r="E668" s="1" t="s">
        <v>67</v>
      </c>
      <c r="F668" s="1" t="s">
        <v>68</v>
      </c>
      <c r="G668" s="1" t="s">
        <v>69</v>
      </c>
      <c r="H668" s="1">
        <v>2</v>
      </c>
      <c r="I668" s="1" t="s">
        <v>38</v>
      </c>
      <c r="J668" s="4">
        <v>981</v>
      </c>
      <c r="K668" s="4">
        <v>739</v>
      </c>
      <c r="L668" s="4">
        <v>280</v>
      </c>
      <c r="AA668" s="12" t="str">
        <f>_xlfn.XLOOKUP(HsgLista[[#This Row],[Lakó-népesség]],hsgméret[limit],hsgméret[név],,-1)</f>
        <v>apró</v>
      </c>
      <c r="AB668" s="12" t="str">
        <f>IFERROR(_xlfn.XLOOKUP(HsgLista[[#This Row],[Vármegye]],Régiók[Vármegye],Régiók[Régió]),"")</f>
        <v>Nyugat-Dunántúl</v>
      </c>
      <c r="AC668" s="12" t="str">
        <f>IFERROR(_xlfn.XLOOKUP(HsgLista[[#This Row],[Vármegye]],Régiók[Vármegye],Régiók[NUTS2]),"")</f>
        <v>HU22</v>
      </c>
      <c r="AD668" s="12" t="str" cm="1">
        <f t="array" ref="AD668">_xlfn.XLOOKUP(HsgLista[[#This Row],[Helység jogállása]],_xlfn.ANCHORARRAY($AG$12),$AH$12:$AH$18)</f>
        <v>1 község</v>
      </c>
      <c r="AE668" s="4">
        <f>HsgLista[[#This Row],[Lakó-népesség]]*HsgLista[[#This Row],[Lakó-népesség]]</f>
        <v>546121</v>
      </c>
      <c r="AF668" s="1"/>
      <c r="AG668" s="4"/>
      <c r="AJ668" s="8"/>
      <c r="AK668" s="4"/>
      <c r="AS668" s="8"/>
      <c r="AT668" s="4"/>
      <c r="BJ668" s="1"/>
    </row>
    <row r="669" spans="1:62" x14ac:dyDescent="0.3">
      <c r="A669" s="33" t="s">
        <v>1385</v>
      </c>
      <c r="B669" s="31">
        <v>10454</v>
      </c>
      <c r="C669" s="1" t="s">
        <v>40</v>
      </c>
      <c r="D669" s="1" t="s">
        <v>66</v>
      </c>
      <c r="E669" s="1" t="s">
        <v>403</v>
      </c>
      <c r="F669" s="1" t="s">
        <v>404</v>
      </c>
      <c r="G669" s="1" t="s">
        <v>405</v>
      </c>
      <c r="H669" s="1">
        <v>5</v>
      </c>
      <c r="I669" s="1" t="s">
        <v>1386</v>
      </c>
      <c r="J669" s="4">
        <v>3588</v>
      </c>
      <c r="K669" s="4">
        <v>1828</v>
      </c>
      <c r="L669" s="4">
        <v>748</v>
      </c>
      <c r="AA669" s="12" t="str">
        <f>_xlfn.XLOOKUP(HsgLista[[#This Row],[Lakó-népesség]],hsgméret[limit],hsgméret[név],,-1)</f>
        <v>apró</v>
      </c>
      <c r="AB669" s="12" t="str">
        <f>IFERROR(_xlfn.XLOOKUP(HsgLista[[#This Row],[Vármegye]],Régiók[Vármegye],Régiók[Régió]),"")</f>
        <v>Nyugat-Dunántúl</v>
      </c>
      <c r="AC669" s="12" t="str">
        <f>IFERROR(_xlfn.XLOOKUP(HsgLista[[#This Row],[Vármegye]],Régiók[Vármegye],Régiók[NUTS2]),"")</f>
        <v>HU22</v>
      </c>
      <c r="AD669" s="12" t="str" cm="1">
        <f t="array" ref="AD669">_xlfn.XLOOKUP(HsgLista[[#This Row],[Helység jogállása]],_xlfn.ANCHORARRAY($AG$12),$AH$12:$AH$18)</f>
        <v>1 község</v>
      </c>
      <c r="AE669" s="4">
        <f>HsgLista[[#This Row],[Lakó-népesség]]*HsgLista[[#This Row],[Lakó-népesség]]</f>
        <v>3341584</v>
      </c>
      <c r="AF669" s="1"/>
      <c r="AG669" s="4"/>
      <c r="AJ669" s="8"/>
      <c r="AK669" s="4"/>
      <c r="AS669" s="8"/>
      <c r="AT669" s="4"/>
      <c r="BJ669" s="1"/>
    </row>
    <row r="670" spans="1:62" x14ac:dyDescent="0.3">
      <c r="A670" s="33" t="s">
        <v>1387</v>
      </c>
      <c r="B670" s="31">
        <v>14766</v>
      </c>
      <c r="C670" s="1" t="s">
        <v>40</v>
      </c>
      <c r="D670" s="1" t="s">
        <v>140</v>
      </c>
      <c r="E670" s="1" t="s">
        <v>681</v>
      </c>
      <c r="F670" s="1" t="s">
        <v>682</v>
      </c>
      <c r="G670" s="1" t="s">
        <v>683</v>
      </c>
      <c r="H670" s="1">
        <v>5</v>
      </c>
      <c r="I670" s="1" t="s">
        <v>1388</v>
      </c>
      <c r="J670" s="4">
        <v>4319</v>
      </c>
      <c r="K670" s="4">
        <v>512</v>
      </c>
      <c r="L670" s="4">
        <v>256</v>
      </c>
      <c r="AA670" s="12" t="str">
        <f>_xlfn.XLOOKUP(HsgLista[[#This Row],[Lakó-népesség]],hsgméret[limit],hsgméret[név],,-1)</f>
        <v>apró</v>
      </c>
      <c r="AB670" s="12" t="str">
        <f>IFERROR(_xlfn.XLOOKUP(HsgLista[[#This Row],[Vármegye]],Régiók[Vármegye],Régiók[Régió]),"")</f>
        <v>Dél-Alföld</v>
      </c>
      <c r="AC670" s="12" t="str">
        <f>IFERROR(_xlfn.XLOOKUP(HsgLista[[#This Row],[Vármegye]],Régiók[Vármegye],Régiók[NUTS2]),"")</f>
        <v>HU33</v>
      </c>
      <c r="AD670" s="12" t="str" cm="1">
        <f t="array" ref="AD670">_xlfn.XLOOKUP(HsgLista[[#This Row],[Helység jogállása]],_xlfn.ANCHORARRAY($AG$12),$AH$12:$AH$18)</f>
        <v>1 község</v>
      </c>
      <c r="AE670" s="4">
        <f>HsgLista[[#This Row],[Lakó-népesség]]*HsgLista[[#This Row],[Lakó-népesség]]</f>
        <v>262144</v>
      </c>
      <c r="AF670" s="1"/>
      <c r="AG670" s="4"/>
      <c r="AJ670" s="8"/>
      <c r="AK670" s="4"/>
      <c r="AS670" s="8"/>
      <c r="AT670" s="4"/>
      <c r="BJ670" s="1"/>
    </row>
    <row r="671" spans="1:62" x14ac:dyDescent="0.3">
      <c r="A671" s="33" t="s">
        <v>123</v>
      </c>
      <c r="B671" s="32">
        <v>3115</v>
      </c>
      <c r="C671" s="1" t="s">
        <v>468</v>
      </c>
      <c r="D671" s="1" t="s">
        <v>28</v>
      </c>
      <c r="E671" s="1" t="s">
        <v>1389</v>
      </c>
      <c r="F671" s="1" t="s">
        <v>122</v>
      </c>
      <c r="G671" s="1" t="s">
        <v>123</v>
      </c>
      <c r="H671" s="1">
        <v>1</v>
      </c>
      <c r="I671" s="1" t="s">
        <v>32</v>
      </c>
      <c r="J671" s="4">
        <v>5283</v>
      </c>
      <c r="K671" s="4">
        <v>41394</v>
      </c>
      <c r="L671" s="4">
        <v>23054</v>
      </c>
      <c r="P671" s="1">
        <v>1</v>
      </c>
      <c r="Q671" s="1">
        <v>1</v>
      </c>
      <c r="T671" s="1">
        <v>1</v>
      </c>
      <c r="V671" s="1">
        <v>1</v>
      </c>
      <c r="W671" s="1">
        <v>1</v>
      </c>
      <c r="Z671" s="1">
        <v>1</v>
      </c>
      <c r="AA671" s="12" t="str">
        <f>_xlfn.XLOOKUP(HsgLista[[#This Row],[Lakó-népesség]],hsgméret[limit],hsgméret[név],,-1)</f>
        <v>közép</v>
      </c>
      <c r="AB671" s="12" t="str">
        <f>IFERROR(_xlfn.XLOOKUP(HsgLista[[#This Row],[Vármegye]],Régiók[Vármegye],Régiók[Régió]),"")</f>
        <v>Közép-Dunántúl</v>
      </c>
      <c r="AC671" s="12" t="str">
        <f>IFERROR(_xlfn.XLOOKUP(HsgLista[[#This Row],[Vármegye]],Régiók[Vármegye],Régiók[NUTS2]),"")</f>
        <v>HU21</v>
      </c>
      <c r="AD671" s="12" t="str" cm="1">
        <f t="array" ref="AD671">_xlfn.XLOOKUP(HsgLista[[#This Row],[Helység jogállása]],_xlfn.ANCHORARRAY($AG$12),$AH$12:$AH$18)</f>
        <v>3 m.j.város</v>
      </c>
      <c r="AE671" s="4">
        <f>HsgLista[[#This Row],[Lakó-népesség]]*HsgLista[[#This Row],[Lakó-népesség]]</f>
        <v>1713463236</v>
      </c>
      <c r="AF671" s="1"/>
      <c r="AG671" s="4"/>
      <c r="AJ671" s="8"/>
      <c r="AK671" s="4"/>
      <c r="AS671" s="8"/>
      <c r="AT671" s="4"/>
      <c r="BJ671" s="1"/>
    </row>
    <row r="672" spans="1:62" x14ac:dyDescent="0.3">
      <c r="A672" s="33" t="s">
        <v>1390</v>
      </c>
      <c r="B672" s="31">
        <v>20534</v>
      </c>
      <c r="C672" s="1" t="s">
        <v>27</v>
      </c>
      <c r="D672" s="1" t="s">
        <v>75</v>
      </c>
      <c r="E672" s="1" t="s">
        <v>1286</v>
      </c>
      <c r="F672" s="1" t="s">
        <v>1287</v>
      </c>
      <c r="G672" s="1" t="s">
        <v>1288</v>
      </c>
      <c r="H672" s="1">
        <v>2</v>
      </c>
      <c r="I672" s="1" t="s">
        <v>38</v>
      </c>
      <c r="J672" s="4">
        <v>2252</v>
      </c>
      <c r="K672" s="4">
        <v>8909</v>
      </c>
      <c r="L672" s="4">
        <v>3359</v>
      </c>
      <c r="R672" s="1">
        <v>1</v>
      </c>
      <c r="T672" s="1">
        <v>1</v>
      </c>
      <c r="AA672" s="12" t="str">
        <f>_xlfn.XLOOKUP(HsgLista[[#This Row],[Lakó-népesség]],hsgméret[limit],hsgméret[név],,-1)</f>
        <v>kicsi</v>
      </c>
      <c r="AB672" s="12" t="str">
        <f>IFERROR(_xlfn.XLOOKUP(HsgLista[[#This Row],[Vármegye]],Régiók[Vármegye],Régiók[Régió]),"")</f>
        <v>Pest</v>
      </c>
      <c r="AC672" s="12" t="str">
        <f>IFERROR(_xlfn.XLOOKUP(HsgLista[[#This Row],[Vármegye]],Régiók[Vármegye],Régiók[NUTS2]),"")</f>
        <v>HU12</v>
      </c>
      <c r="AD672" s="12" t="str" cm="1">
        <f t="array" ref="AD672">_xlfn.XLOOKUP(HsgLista[[#This Row],[Helység jogállása]],_xlfn.ANCHORARRAY($AG$12),$AH$12:$AH$18)</f>
        <v>2 város</v>
      </c>
      <c r="AE672" s="4">
        <f>HsgLista[[#This Row],[Lakó-népesség]]*HsgLista[[#This Row],[Lakó-népesség]]</f>
        <v>79370281</v>
      </c>
      <c r="AF672" s="1"/>
      <c r="AG672" s="4"/>
      <c r="AJ672" s="8"/>
      <c r="AK672" s="4"/>
      <c r="AS672" s="8"/>
      <c r="AT672" s="4"/>
      <c r="BJ672" s="1"/>
    </row>
    <row r="673" spans="1:62" x14ac:dyDescent="0.3">
      <c r="A673" s="33" t="s">
        <v>1391</v>
      </c>
      <c r="B673" s="32">
        <v>7612</v>
      </c>
      <c r="C673" s="1" t="s">
        <v>27</v>
      </c>
      <c r="D673" s="1" t="s">
        <v>140</v>
      </c>
      <c r="E673" s="1" t="s">
        <v>364</v>
      </c>
      <c r="F673" s="1" t="s">
        <v>365</v>
      </c>
      <c r="G673" s="1" t="s">
        <v>366</v>
      </c>
      <c r="H673" s="1">
        <v>1</v>
      </c>
      <c r="I673" s="1" t="s">
        <v>32</v>
      </c>
      <c r="J673" s="4">
        <v>6677</v>
      </c>
      <c r="K673" s="4">
        <v>3878</v>
      </c>
      <c r="L673" s="4">
        <v>1681</v>
      </c>
      <c r="T673" s="1">
        <v>1</v>
      </c>
      <c r="AA673" s="12" t="str">
        <f>_xlfn.XLOOKUP(HsgLista[[#This Row],[Lakó-népesség]],hsgméret[limit],hsgméret[név],,-1)</f>
        <v>kicsi</v>
      </c>
      <c r="AB673" s="12" t="str">
        <f>IFERROR(_xlfn.XLOOKUP(HsgLista[[#This Row],[Vármegye]],Régiók[Vármegye],Régiók[Régió]),"")</f>
        <v>Dél-Alföld</v>
      </c>
      <c r="AC673" s="12" t="str">
        <f>IFERROR(_xlfn.XLOOKUP(HsgLista[[#This Row],[Vármegye]],Régiók[Vármegye],Régiók[NUTS2]),"")</f>
        <v>HU33</v>
      </c>
      <c r="AD673" s="12" t="str" cm="1">
        <f t="array" ref="AD673">_xlfn.XLOOKUP(HsgLista[[#This Row],[Helység jogállása]],_xlfn.ANCHORARRAY($AG$12),$AH$12:$AH$18)</f>
        <v>2 város</v>
      </c>
      <c r="AE673" s="4">
        <f>HsgLista[[#This Row],[Lakó-népesség]]*HsgLista[[#This Row],[Lakó-népesség]]</f>
        <v>15038884</v>
      </c>
      <c r="AF673" s="1"/>
      <c r="AG673" s="4"/>
      <c r="AJ673" s="8"/>
      <c r="AK673" s="4"/>
      <c r="AS673" s="8"/>
      <c r="AT673" s="4"/>
      <c r="BJ673" s="1"/>
    </row>
    <row r="674" spans="1:62" x14ac:dyDescent="0.3">
      <c r="A674" s="33" t="s">
        <v>1392</v>
      </c>
      <c r="B674" s="32">
        <v>4109</v>
      </c>
      <c r="C674" s="1" t="s">
        <v>40</v>
      </c>
      <c r="D674" s="1" t="s">
        <v>140</v>
      </c>
      <c r="E674" s="1" t="s">
        <v>681</v>
      </c>
      <c r="F674" s="1" t="s">
        <v>682</v>
      </c>
      <c r="G674" s="1" t="s">
        <v>683</v>
      </c>
      <c r="H674" s="1">
        <v>1</v>
      </c>
      <c r="I674" s="1" t="s">
        <v>32</v>
      </c>
      <c r="J674" s="4">
        <v>5747</v>
      </c>
      <c r="K674" s="4">
        <v>2612</v>
      </c>
      <c r="L674" s="4">
        <v>1234</v>
      </c>
      <c r="P674" s="1">
        <v>1</v>
      </c>
      <c r="R674" s="1">
        <v>1</v>
      </c>
      <c r="T674" s="1">
        <v>1</v>
      </c>
      <c r="AA674" s="12" t="str">
        <f>_xlfn.XLOOKUP(HsgLista[[#This Row],[Lakó-népesség]],hsgméret[limit],hsgméret[név],,-1)</f>
        <v>kicsi</v>
      </c>
      <c r="AB674" s="12" t="str">
        <f>IFERROR(_xlfn.XLOOKUP(HsgLista[[#This Row],[Vármegye]],Régiók[Vármegye],Régiók[Régió]),"")</f>
        <v>Dél-Alföld</v>
      </c>
      <c r="AC674" s="12" t="str">
        <f>IFERROR(_xlfn.XLOOKUP(HsgLista[[#This Row],[Vármegye]],Régiók[Vármegye],Régiók[NUTS2]),"")</f>
        <v>HU33</v>
      </c>
      <c r="AD674" s="12" t="str" cm="1">
        <f t="array" ref="AD674">_xlfn.XLOOKUP(HsgLista[[#This Row],[Helység jogállása]],_xlfn.ANCHORARRAY($AG$12),$AH$12:$AH$18)</f>
        <v>1 község</v>
      </c>
      <c r="AE674" s="4">
        <f>HsgLista[[#This Row],[Lakó-népesség]]*HsgLista[[#This Row],[Lakó-népesség]]</f>
        <v>6822544</v>
      </c>
      <c r="AF674" s="1"/>
      <c r="AG674" s="4"/>
      <c r="AJ674" s="8"/>
      <c r="AK674" s="4"/>
      <c r="AS674" s="8"/>
      <c r="AT674" s="4"/>
      <c r="BJ674" s="1"/>
    </row>
    <row r="675" spans="1:62" x14ac:dyDescent="0.3">
      <c r="A675" s="33" t="s">
        <v>1393</v>
      </c>
      <c r="B675" s="31">
        <v>19202</v>
      </c>
      <c r="C675" s="1" t="s">
        <v>40</v>
      </c>
      <c r="D675" s="1" t="s">
        <v>251</v>
      </c>
      <c r="E675" s="1" t="s">
        <v>734</v>
      </c>
      <c r="F675" s="1" t="s">
        <v>735</v>
      </c>
      <c r="G675" s="1" t="s">
        <v>735</v>
      </c>
      <c r="H675" s="1">
        <v>5</v>
      </c>
      <c r="I675" s="1" t="s">
        <v>1394</v>
      </c>
      <c r="J675" s="4">
        <v>1127</v>
      </c>
      <c r="K675" s="4">
        <v>218</v>
      </c>
      <c r="L675" s="4">
        <v>110</v>
      </c>
      <c r="AA675" s="12" t="str">
        <f>_xlfn.XLOOKUP(HsgLista[[#This Row],[Lakó-népesség]],hsgméret[limit],hsgméret[név],,-1)</f>
        <v>mikro</v>
      </c>
      <c r="AB675" s="12" t="str">
        <f>IFERROR(_xlfn.XLOOKUP(HsgLista[[#This Row],[Vármegye]],Régiók[Vármegye],Régiók[Régió]),"")</f>
        <v>Dél-Dunántúl</v>
      </c>
      <c r="AC675" s="12" t="str">
        <f>IFERROR(_xlfn.XLOOKUP(HsgLista[[#This Row],[Vármegye]],Régiók[Vármegye],Régiók[NUTS2]),"")</f>
        <v>HU23</v>
      </c>
      <c r="AD675" s="12" t="str" cm="1">
        <f t="array" ref="AD675">_xlfn.XLOOKUP(HsgLista[[#This Row],[Helység jogállása]],_xlfn.ANCHORARRAY($AG$12),$AH$12:$AH$18)</f>
        <v>1 község</v>
      </c>
      <c r="AE675" s="4">
        <f>HsgLista[[#This Row],[Lakó-népesség]]*HsgLista[[#This Row],[Lakó-népesség]]</f>
        <v>47524</v>
      </c>
      <c r="AF675" s="1"/>
      <c r="AG675" s="4"/>
      <c r="AJ675" s="8"/>
      <c r="AK675" s="4"/>
      <c r="AS675" s="8"/>
      <c r="AT675" s="4"/>
      <c r="BJ675" s="1"/>
    </row>
    <row r="676" spans="1:62" x14ac:dyDescent="0.3">
      <c r="A676" s="33" t="s">
        <v>1395</v>
      </c>
      <c r="B676" s="31">
        <v>26347</v>
      </c>
      <c r="C676" s="1" t="s">
        <v>40</v>
      </c>
      <c r="D676" s="1" t="s">
        <v>66</v>
      </c>
      <c r="E676" s="1" t="s">
        <v>145</v>
      </c>
      <c r="F676" s="1" t="s">
        <v>146</v>
      </c>
      <c r="G676" s="1" t="s">
        <v>147</v>
      </c>
      <c r="H676" s="1">
        <v>5</v>
      </c>
      <c r="I676" s="1" t="s">
        <v>1396</v>
      </c>
      <c r="J676" s="4">
        <v>502</v>
      </c>
      <c r="K676" s="4">
        <v>151</v>
      </c>
      <c r="L676" s="4">
        <v>83</v>
      </c>
      <c r="AA676" s="12" t="str">
        <f>_xlfn.XLOOKUP(HsgLista[[#This Row],[Lakó-népesség]],hsgméret[limit],hsgméret[név],,-1)</f>
        <v>mikro</v>
      </c>
      <c r="AB676" s="12" t="str">
        <f>IFERROR(_xlfn.XLOOKUP(HsgLista[[#This Row],[Vármegye]],Régiók[Vármegye],Régiók[Régió]),"")</f>
        <v>Nyugat-Dunántúl</v>
      </c>
      <c r="AC676" s="12" t="str">
        <f>IFERROR(_xlfn.XLOOKUP(HsgLista[[#This Row],[Vármegye]],Régiók[Vármegye],Régiók[NUTS2]),"")</f>
        <v>HU22</v>
      </c>
      <c r="AD676" s="12" t="str" cm="1">
        <f t="array" ref="AD676">_xlfn.XLOOKUP(HsgLista[[#This Row],[Helység jogállása]],_xlfn.ANCHORARRAY($AG$12),$AH$12:$AH$18)</f>
        <v>1 község</v>
      </c>
      <c r="AE676" s="4">
        <f>HsgLista[[#This Row],[Lakó-népesség]]*HsgLista[[#This Row],[Lakó-népesség]]</f>
        <v>22801</v>
      </c>
      <c r="AF676" s="1"/>
      <c r="AG676" s="4"/>
      <c r="AJ676" s="8"/>
      <c r="AK676" s="4"/>
      <c r="AS676" s="8"/>
      <c r="AT676" s="4"/>
      <c r="BJ676" s="1"/>
    </row>
    <row r="677" spans="1:62" x14ac:dyDescent="0.3">
      <c r="A677" s="33" t="s">
        <v>1397</v>
      </c>
      <c r="B677" s="31">
        <v>14614</v>
      </c>
      <c r="C677" s="1" t="s">
        <v>40</v>
      </c>
      <c r="D677" s="1" t="s">
        <v>224</v>
      </c>
      <c r="E677" s="1" t="s">
        <v>1398</v>
      </c>
      <c r="F677" s="1" t="s">
        <v>1399</v>
      </c>
      <c r="G677" s="1" t="s">
        <v>1400</v>
      </c>
      <c r="H677" s="1">
        <v>1</v>
      </c>
      <c r="I677" s="1" t="s">
        <v>32</v>
      </c>
      <c r="J677" s="4">
        <v>7730</v>
      </c>
      <c r="K677" s="4">
        <v>4636</v>
      </c>
      <c r="L677" s="4">
        <v>1702</v>
      </c>
      <c r="AA677" s="12" t="str">
        <f>_xlfn.XLOOKUP(HsgLista[[#This Row],[Lakó-népesség]],hsgméret[limit],hsgméret[név],,-1)</f>
        <v>kicsi</v>
      </c>
      <c r="AB677" s="12" t="str">
        <f>IFERROR(_xlfn.XLOOKUP(HsgLista[[#This Row],[Vármegye]],Régiók[Vármegye],Régiók[Régió]),"")</f>
        <v>Észak-Alföld</v>
      </c>
      <c r="AC677" s="12" t="str">
        <f>IFERROR(_xlfn.XLOOKUP(HsgLista[[#This Row],[Vármegye]],Régiók[Vármegye],Régiók[NUTS2]),"")</f>
        <v>HU32</v>
      </c>
      <c r="AD677" s="12" t="str" cm="1">
        <f t="array" ref="AD677">_xlfn.XLOOKUP(HsgLista[[#This Row],[Helység jogállása]],_xlfn.ANCHORARRAY($AG$12),$AH$12:$AH$18)</f>
        <v>1 község</v>
      </c>
      <c r="AE677" s="4">
        <f>HsgLista[[#This Row],[Lakó-népesség]]*HsgLista[[#This Row],[Lakó-népesség]]</f>
        <v>21492496</v>
      </c>
      <c r="AF677" s="1"/>
      <c r="AG677" s="4"/>
      <c r="AJ677" s="8"/>
      <c r="AK677" s="4"/>
      <c r="AS677" s="8"/>
      <c r="AT677" s="4"/>
      <c r="BJ677" s="1"/>
    </row>
    <row r="678" spans="1:62" x14ac:dyDescent="0.3">
      <c r="A678" s="33" t="s">
        <v>512</v>
      </c>
      <c r="B678" s="31">
        <v>16708</v>
      </c>
      <c r="C678" s="1" t="s">
        <v>40</v>
      </c>
      <c r="D678" s="1" t="s">
        <v>66</v>
      </c>
      <c r="E678" s="1" t="s">
        <v>499</v>
      </c>
      <c r="F678" s="1" t="s">
        <v>500</v>
      </c>
      <c r="G678" s="1" t="s">
        <v>501</v>
      </c>
      <c r="H678" s="1">
        <v>2</v>
      </c>
      <c r="I678" s="1" t="s">
        <v>38</v>
      </c>
      <c r="J678" s="4">
        <v>1984</v>
      </c>
      <c r="K678" s="4">
        <v>2249</v>
      </c>
      <c r="L678" s="4">
        <v>857</v>
      </c>
      <c r="AA678" s="12" t="str">
        <f>_xlfn.XLOOKUP(HsgLista[[#This Row],[Lakó-népesség]],hsgméret[limit],hsgméret[név],,-1)</f>
        <v>kicsi</v>
      </c>
      <c r="AB678" s="12" t="str">
        <f>IFERROR(_xlfn.XLOOKUP(HsgLista[[#This Row],[Vármegye]],Régiók[Vármegye],Régiók[Régió]),"")</f>
        <v>Nyugat-Dunántúl</v>
      </c>
      <c r="AC678" s="12" t="str">
        <f>IFERROR(_xlfn.XLOOKUP(HsgLista[[#This Row],[Vármegye]],Régiók[Vármegye],Régiók[NUTS2]),"")</f>
        <v>HU22</v>
      </c>
      <c r="AD678" s="12" t="str" cm="1">
        <f t="array" ref="AD678">_xlfn.XLOOKUP(HsgLista[[#This Row],[Helység jogállása]],_xlfn.ANCHORARRAY($AG$12),$AH$12:$AH$18)</f>
        <v>1 község</v>
      </c>
      <c r="AE678" s="4">
        <f>HsgLista[[#This Row],[Lakó-népesség]]*HsgLista[[#This Row],[Lakó-népesség]]</f>
        <v>5058001</v>
      </c>
      <c r="AF678" s="1"/>
      <c r="AG678" s="4"/>
      <c r="AJ678" s="8"/>
      <c r="AK678" s="4"/>
      <c r="AS678" s="8"/>
      <c r="AT678" s="4"/>
      <c r="BJ678" s="1"/>
    </row>
    <row r="679" spans="1:62" x14ac:dyDescent="0.3">
      <c r="A679" s="33" t="s">
        <v>1401</v>
      </c>
      <c r="B679" s="31">
        <v>17181</v>
      </c>
      <c r="C679" s="1" t="s">
        <v>40</v>
      </c>
      <c r="D679" s="1" t="s">
        <v>47</v>
      </c>
      <c r="E679" s="1" t="s">
        <v>360</v>
      </c>
      <c r="F679" s="1" t="s">
        <v>361</v>
      </c>
      <c r="G679" s="1" t="s">
        <v>362</v>
      </c>
      <c r="H679" s="1">
        <v>1</v>
      </c>
      <c r="I679" s="1" t="s">
        <v>32</v>
      </c>
      <c r="J679" s="4">
        <v>4160</v>
      </c>
      <c r="K679" s="4">
        <v>3070</v>
      </c>
      <c r="L679" s="4">
        <v>1405</v>
      </c>
      <c r="AA679" s="12" t="str">
        <f>_xlfn.XLOOKUP(HsgLista[[#This Row],[Lakó-népesség]],hsgméret[limit],hsgméret[név],,-1)</f>
        <v>kicsi</v>
      </c>
      <c r="AB679" s="12" t="str">
        <f>IFERROR(_xlfn.XLOOKUP(HsgLista[[#This Row],[Vármegye]],Régiók[Vármegye],Régiók[Régió]),"")</f>
        <v>Észak-Magyarország</v>
      </c>
      <c r="AC679" s="12" t="str">
        <f>IFERROR(_xlfn.XLOOKUP(HsgLista[[#This Row],[Vármegye]],Régiók[Vármegye],Régiók[NUTS2]),"")</f>
        <v>HU31</v>
      </c>
      <c r="AD679" s="12" t="str" cm="1">
        <f t="array" ref="AD679">_xlfn.XLOOKUP(HsgLista[[#This Row],[Helység jogállása]],_xlfn.ANCHORARRAY($AG$12),$AH$12:$AH$18)</f>
        <v>1 község</v>
      </c>
      <c r="AE679" s="4">
        <f>HsgLista[[#This Row],[Lakó-népesség]]*HsgLista[[#This Row],[Lakó-népesség]]</f>
        <v>9424900</v>
      </c>
      <c r="AF679" s="1"/>
      <c r="AG679" s="4"/>
      <c r="AJ679" s="8"/>
      <c r="AK679" s="4"/>
      <c r="AS679" s="8"/>
      <c r="AT679" s="4"/>
      <c r="BJ679" s="1"/>
    </row>
    <row r="680" spans="1:62" x14ac:dyDescent="0.3">
      <c r="A680" s="33" t="s">
        <v>1148</v>
      </c>
      <c r="B680" s="32">
        <v>4251</v>
      </c>
      <c r="C680" s="1" t="s">
        <v>40</v>
      </c>
      <c r="D680" s="1" t="s">
        <v>272</v>
      </c>
      <c r="E680" s="1" t="s">
        <v>301</v>
      </c>
      <c r="F680" s="1" t="s">
        <v>302</v>
      </c>
      <c r="G680" s="1" t="s">
        <v>303</v>
      </c>
      <c r="H680" s="1">
        <v>2</v>
      </c>
      <c r="I680" s="1" t="s">
        <v>38</v>
      </c>
      <c r="J680" s="4">
        <v>2410</v>
      </c>
      <c r="K680" s="4">
        <v>1148</v>
      </c>
      <c r="L680" s="4">
        <v>512</v>
      </c>
      <c r="T680" s="1">
        <v>1</v>
      </c>
      <c r="AA680" s="12" t="str">
        <f>_xlfn.XLOOKUP(HsgLista[[#This Row],[Lakó-népesség]],hsgméret[limit],hsgméret[név],,-1)</f>
        <v>apró</v>
      </c>
      <c r="AB680" s="12" t="str">
        <f>IFERROR(_xlfn.XLOOKUP(HsgLista[[#This Row],[Vármegye]],Régiók[Vármegye],Régiók[Régió]),"")</f>
        <v>Észak-Magyarország</v>
      </c>
      <c r="AC680" s="12" t="str">
        <f>IFERROR(_xlfn.XLOOKUP(HsgLista[[#This Row],[Vármegye]],Régiók[Vármegye],Régiók[NUTS2]),"")</f>
        <v>HU31</v>
      </c>
      <c r="AD680" s="12" t="str" cm="1">
        <f t="array" ref="AD680">_xlfn.XLOOKUP(HsgLista[[#This Row],[Helység jogállása]],_xlfn.ANCHORARRAY($AG$12),$AH$12:$AH$18)</f>
        <v>1 község</v>
      </c>
      <c r="AE680" s="4">
        <f>HsgLista[[#This Row],[Lakó-népesség]]*HsgLista[[#This Row],[Lakó-népesség]]</f>
        <v>1317904</v>
      </c>
      <c r="AF680" s="1"/>
      <c r="AG680" s="4"/>
      <c r="AJ680" s="8"/>
      <c r="AK680" s="4"/>
      <c r="AS680" s="8"/>
      <c r="AT680" s="4"/>
      <c r="BJ680" s="1"/>
    </row>
    <row r="681" spans="1:62" x14ac:dyDescent="0.3">
      <c r="A681" s="33" t="s">
        <v>1402</v>
      </c>
      <c r="B681" s="32">
        <v>9432</v>
      </c>
      <c r="C681" s="1" t="s">
        <v>40</v>
      </c>
      <c r="D681" s="1" t="s">
        <v>216</v>
      </c>
      <c r="E681" s="1" t="s">
        <v>1127</v>
      </c>
      <c r="F681" s="1" t="s">
        <v>1128</v>
      </c>
      <c r="G681" s="1" t="s">
        <v>1129</v>
      </c>
      <c r="H681" s="1">
        <v>5</v>
      </c>
      <c r="I681" s="1" t="s">
        <v>1300</v>
      </c>
      <c r="J681" s="4">
        <v>7899</v>
      </c>
      <c r="K681" s="4">
        <v>1009</v>
      </c>
      <c r="L681" s="4">
        <v>504</v>
      </c>
      <c r="AA681" s="12" t="str">
        <f>_xlfn.XLOOKUP(HsgLista[[#This Row],[Lakó-népesség]],hsgméret[limit],hsgméret[név],,-1)</f>
        <v>apró</v>
      </c>
      <c r="AB681" s="12" t="str">
        <f>IFERROR(_xlfn.XLOOKUP(HsgLista[[#This Row],[Vármegye]],Régiók[Vármegye],Régiók[Régió]),"")</f>
        <v>Dél-Alföld</v>
      </c>
      <c r="AC681" s="12" t="str">
        <f>IFERROR(_xlfn.XLOOKUP(HsgLista[[#This Row],[Vármegye]],Régiók[Vármegye],Régiók[NUTS2]),"")</f>
        <v>HU33</v>
      </c>
      <c r="AD681" s="12" t="str" cm="1">
        <f t="array" ref="AD681">_xlfn.XLOOKUP(HsgLista[[#This Row],[Helység jogállása]],_xlfn.ANCHORARRAY($AG$12),$AH$12:$AH$18)</f>
        <v>1 község</v>
      </c>
      <c r="AE681" s="4">
        <f>HsgLista[[#This Row],[Lakó-népesség]]*HsgLista[[#This Row],[Lakó-népesség]]</f>
        <v>1018081</v>
      </c>
      <c r="AF681" s="1"/>
      <c r="AG681" s="4"/>
      <c r="AJ681" s="8"/>
      <c r="AK681" s="4"/>
      <c r="AS681" s="8"/>
      <c r="AT681" s="4"/>
      <c r="BJ681" s="1"/>
    </row>
    <row r="682" spans="1:62" x14ac:dyDescent="0.3">
      <c r="A682" s="33" t="s">
        <v>1403</v>
      </c>
      <c r="B682" s="31">
        <v>10861</v>
      </c>
      <c r="C682" s="1" t="s">
        <v>40</v>
      </c>
      <c r="D682" s="1" t="s">
        <v>112</v>
      </c>
      <c r="E682" s="1" t="s">
        <v>234</v>
      </c>
      <c r="F682" s="1" t="s">
        <v>235</v>
      </c>
      <c r="G682" s="1" t="s">
        <v>236</v>
      </c>
      <c r="H682" s="1">
        <v>5</v>
      </c>
      <c r="I682" s="1" t="s">
        <v>1404</v>
      </c>
      <c r="J682" s="4">
        <v>1292</v>
      </c>
      <c r="K682" s="4">
        <v>201</v>
      </c>
      <c r="L682" s="4">
        <v>152</v>
      </c>
      <c r="R682" s="1">
        <v>1</v>
      </c>
      <c r="AA682" s="12" t="str">
        <f>_xlfn.XLOOKUP(HsgLista[[#This Row],[Lakó-népesség]],hsgméret[limit],hsgméret[név],,-1)</f>
        <v>mikro</v>
      </c>
      <c r="AB682" s="12" t="str">
        <f>IFERROR(_xlfn.XLOOKUP(HsgLista[[#This Row],[Vármegye]],Régiók[Vármegye],Régiók[Régió]),"")</f>
        <v>Dél-Dunántúl</v>
      </c>
      <c r="AC682" s="12" t="str">
        <f>IFERROR(_xlfn.XLOOKUP(HsgLista[[#This Row],[Vármegye]],Régiók[Vármegye],Régiók[NUTS2]),"")</f>
        <v>HU23</v>
      </c>
      <c r="AD682" s="12" t="str" cm="1">
        <f t="array" ref="AD682">_xlfn.XLOOKUP(HsgLista[[#This Row],[Helység jogállása]],_xlfn.ANCHORARRAY($AG$12),$AH$12:$AH$18)</f>
        <v>1 község</v>
      </c>
      <c r="AE682" s="4">
        <f>HsgLista[[#This Row],[Lakó-népesség]]*HsgLista[[#This Row],[Lakó-népesség]]</f>
        <v>40401</v>
      </c>
      <c r="AF682" s="1"/>
      <c r="AG682" s="4"/>
      <c r="AJ682" s="8"/>
      <c r="AK682" s="4"/>
      <c r="AS682" s="8"/>
      <c r="AT682" s="4"/>
      <c r="BJ682" s="1"/>
    </row>
    <row r="683" spans="1:62" x14ac:dyDescent="0.3">
      <c r="A683" s="33" t="s">
        <v>1405</v>
      </c>
      <c r="B683" s="31">
        <v>24518</v>
      </c>
      <c r="C683" s="1" t="s">
        <v>196</v>
      </c>
      <c r="D683" s="1" t="s">
        <v>75</v>
      </c>
      <c r="E683" s="1" t="s">
        <v>1406</v>
      </c>
      <c r="F683" s="1" t="s">
        <v>1407</v>
      </c>
      <c r="G683" s="1" t="s">
        <v>1408</v>
      </c>
      <c r="H683" s="1">
        <v>1</v>
      </c>
      <c r="I683" s="1" t="s">
        <v>32</v>
      </c>
      <c r="J683" s="4">
        <v>1310</v>
      </c>
      <c r="K683" s="4">
        <v>4092</v>
      </c>
      <c r="L683" s="4">
        <v>1661</v>
      </c>
      <c r="X683" s="1">
        <v>1</v>
      </c>
      <c r="AA683" s="12" t="str">
        <f>_xlfn.XLOOKUP(HsgLista[[#This Row],[Lakó-népesség]],hsgméret[limit],hsgméret[név],,-1)</f>
        <v>kicsi</v>
      </c>
      <c r="AB683" s="12" t="str">
        <f>IFERROR(_xlfn.XLOOKUP(HsgLista[[#This Row],[Vármegye]],Régiók[Vármegye],Régiók[Régió]),"")</f>
        <v>Pest</v>
      </c>
      <c r="AC683" s="12" t="str">
        <f>IFERROR(_xlfn.XLOOKUP(HsgLista[[#This Row],[Vármegye]],Régiók[Vármegye],Régiók[NUTS2]),"")</f>
        <v>HU12</v>
      </c>
      <c r="AD683" s="12" t="str" cm="1">
        <f t="array" ref="AD683">_xlfn.XLOOKUP(HsgLista[[#This Row],[Helység jogállása]],_xlfn.ANCHORARRAY($AG$12),$AH$12:$AH$18)</f>
        <v>1 község</v>
      </c>
      <c r="AE683" s="4">
        <f>HsgLista[[#This Row],[Lakó-népesség]]*HsgLista[[#This Row],[Lakó-népesség]]</f>
        <v>16744464</v>
      </c>
      <c r="AF683" s="1"/>
      <c r="AG683" s="4"/>
      <c r="AJ683" s="8"/>
      <c r="AK683" s="4"/>
      <c r="AS683" s="8"/>
      <c r="AT683" s="4"/>
      <c r="BJ683" s="1"/>
    </row>
    <row r="684" spans="1:62" x14ac:dyDescent="0.3">
      <c r="A684" s="33" t="s">
        <v>1409</v>
      </c>
      <c r="B684" s="32">
        <v>3489</v>
      </c>
      <c r="C684" s="1" t="s">
        <v>40</v>
      </c>
      <c r="D684" s="1" t="s">
        <v>112</v>
      </c>
      <c r="E684" s="1" t="s">
        <v>234</v>
      </c>
      <c r="F684" s="1" t="s">
        <v>235</v>
      </c>
      <c r="G684" s="1" t="s">
        <v>236</v>
      </c>
      <c r="H684" s="1">
        <v>5</v>
      </c>
      <c r="I684" s="1" t="s">
        <v>237</v>
      </c>
      <c r="J684" s="4">
        <v>851</v>
      </c>
      <c r="K684" s="4">
        <v>154</v>
      </c>
      <c r="L684" s="4">
        <v>83</v>
      </c>
      <c r="T684" s="1">
        <v>1</v>
      </c>
      <c r="AA684" s="12" t="str">
        <f>_xlfn.XLOOKUP(HsgLista[[#This Row],[Lakó-népesség]],hsgméret[limit],hsgméret[név],,-1)</f>
        <v>mikro</v>
      </c>
      <c r="AB684" s="12" t="str">
        <f>IFERROR(_xlfn.XLOOKUP(HsgLista[[#This Row],[Vármegye]],Régiók[Vármegye],Régiók[Régió]),"")</f>
        <v>Dél-Dunántúl</v>
      </c>
      <c r="AC684" s="12" t="str">
        <f>IFERROR(_xlfn.XLOOKUP(HsgLista[[#This Row],[Vármegye]],Régiók[Vármegye],Régiók[NUTS2]),"")</f>
        <v>HU23</v>
      </c>
      <c r="AD684" s="12" t="str" cm="1">
        <f t="array" ref="AD684">_xlfn.XLOOKUP(HsgLista[[#This Row],[Helység jogállása]],_xlfn.ANCHORARRAY($AG$12),$AH$12:$AH$18)</f>
        <v>1 község</v>
      </c>
      <c r="AE684" s="4">
        <f>HsgLista[[#This Row],[Lakó-népesség]]*HsgLista[[#This Row],[Lakó-népesség]]</f>
        <v>23716</v>
      </c>
      <c r="AF684" s="1"/>
      <c r="AG684" s="4"/>
      <c r="AJ684" s="8"/>
      <c r="AK684" s="4"/>
      <c r="AS684" s="8"/>
      <c r="AT684" s="4"/>
      <c r="BJ684" s="1"/>
    </row>
    <row r="685" spans="1:62" x14ac:dyDescent="0.3">
      <c r="A685" s="33" t="s">
        <v>73</v>
      </c>
      <c r="B685" s="31">
        <v>10728</v>
      </c>
      <c r="C685" s="1" t="s">
        <v>27</v>
      </c>
      <c r="D685" s="1" t="s">
        <v>52</v>
      </c>
      <c r="E685" s="1" t="s">
        <v>1410</v>
      </c>
      <c r="F685" s="1" t="s">
        <v>72</v>
      </c>
      <c r="G685" s="1" t="s">
        <v>73</v>
      </c>
      <c r="H685" s="1">
        <v>2</v>
      </c>
      <c r="I685" s="1" t="s">
        <v>38</v>
      </c>
      <c r="J685" s="4">
        <v>5682</v>
      </c>
      <c r="K685" s="4">
        <v>9198</v>
      </c>
      <c r="L685" s="4">
        <v>3474</v>
      </c>
      <c r="Q685" s="1">
        <v>1</v>
      </c>
      <c r="T685" s="1">
        <v>1</v>
      </c>
      <c r="V685" s="1">
        <v>1</v>
      </c>
      <c r="AA685" s="12" t="str">
        <f>_xlfn.XLOOKUP(HsgLista[[#This Row],[Lakó-népesség]],hsgméret[limit],hsgméret[név],,-1)</f>
        <v>kicsi</v>
      </c>
      <c r="AB685" s="12" t="str">
        <f>IFERROR(_xlfn.XLOOKUP(HsgLista[[#This Row],[Vármegye]],Régiók[Vármegye],Régiók[Régió]),"")</f>
        <v>Észak-Magyarország</v>
      </c>
      <c r="AC685" s="12" t="str">
        <f>IFERROR(_xlfn.XLOOKUP(HsgLista[[#This Row],[Vármegye]],Régiók[Vármegye],Régiók[NUTS2]),"")</f>
        <v>HU31</v>
      </c>
      <c r="AD685" s="12" t="str" cm="1">
        <f t="array" ref="AD685">_xlfn.XLOOKUP(HsgLista[[#This Row],[Helység jogállása]],_xlfn.ANCHORARRAY($AG$12),$AH$12:$AH$18)</f>
        <v>2 város</v>
      </c>
      <c r="AE685" s="4">
        <f>HsgLista[[#This Row],[Lakó-népesség]]*HsgLista[[#This Row],[Lakó-népesség]]</f>
        <v>84603204</v>
      </c>
      <c r="AF685" s="1"/>
      <c r="AG685" s="4"/>
      <c r="AJ685" s="8"/>
      <c r="AK685" s="4"/>
      <c r="AS685" s="8"/>
      <c r="AT685" s="4"/>
      <c r="BJ685" s="1"/>
    </row>
    <row r="686" spans="1:62" x14ac:dyDescent="0.3">
      <c r="A686" s="33" t="s">
        <v>1411</v>
      </c>
      <c r="B686" s="31">
        <v>22442</v>
      </c>
      <c r="C686" s="1" t="s">
        <v>40</v>
      </c>
      <c r="D686" s="1" t="s">
        <v>66</v>
      </c>
      <c r="E686" s="1" t="s">
        <v>154</v>
      </c>
      <c r="F686" s="1" t="s">
        <v>155</v>
      </c>
      <c r="G686" s="1" t="s">
        <v>156</v>
      </c>
      <c r="H686" s="1">
        <v>5</v>
      </c>
      <c r="I686" s="1" t="s">
        <v>737</v>
      </c>
      <c r="J686" s="4">
        <v>505</v>
      </c>
      <c r="K686" s="4">
        <v>102</v>
      </c>
      <c r="L686" s="4">
        <v>72</v>
      </c>
      <c r="AA686" s="12" t="str">
        <f>_xlfn.XLOOKUP(HsgLista[[#This Row],[Lakó-népesség]],hsgméret[limit],hsgméret[név],,-1)</f>
        <v>mikro</v>
      </c>
      <c r="AB686" s="12" t="str">
        <f>IFERROR(_xlfn.XLOOKUP(HsgLista[[#This Row],[Vármegye]],Régiók[Vármegye],Régiók[Régió]),"")</f>
        <v>Nyugat-Dunántúl</v>
      </c>
      <c r="AC686" s="12" t="str">
        <f>IFERROR(_xlfn.XLOOKUP(HsgLista[[#This Row],[Vármegye]],Régiók[Vármegye],Régiók[NUTS2]),"")</f>
        <v>HU22</v>
      </c>
      <c r="AD686" s="12" t="str" cm="1">
        <f t="array" ref="AD686">_xlfn.XLOOKUP(HsgLista[[#This Row],[Helység jogállása]],_xlfn.ANCHORARRAY($AG$12),$AH$12:$AH$18)</f>
        <v>1 község</v>
      </c>
      <c r="AE686" s="4">
        <f>HsgLista[[#This Row],[Lakó-népesség]]*HsgLista[[#This Row],[Lakó-népesség]]</f>
        <v>10404</v>
      </c>
      <c r="AF686" s="1"/>
      <c r="AG686" s="4"/>
      <c r="AJ686" s="8"/>
      <c r="AK686" s="4"/>
      <c r="AS686" s="8"/>
      <c r="AT686" s="4"/>
      <c r="BJ686" s="1"/>
    </row>
    <row r="687" spans="1:62" x14ac:dyDescent="0.3">
      <c r="A687" s="33" t="s">
        <v>330</v>
      </c>
      <c r="B687" s="31">
        <v>20491</v>
      </c>
      <c r="C687" s="1" t="s">
        <v>719</v>
      </c>
      <c r="D687" s="1" t="s">
        <v>47</v>
      </c>
      <c r="E687" s="1" t="s">
        <v>1412</v>
      </c>
      <c r="F687" s="1" t="s">
        <v>329</v>
      </c>
      <c r="G687" s="1" t="s">
        <v>330</v>
      </c>
      <c r="H687" s="1">
        <v>1</v>
      </c>
      <c r="I687" s="1" t="s">
        <v>32</v>
      </c>
      <c r="J687" s="4">
        <v>9221</v>
      </c>
      <c r="K687" s="4">
        <v>49499</v>
      </c>
      <c r="L687" s="4">
        <v>27261</v>
      </c>
      <c r="O687" s="1">
        <v>1</v>
      </c>
      <c r="Q687" s="1">
        <v>1</v>
      </c>
      <c r="R687" s="1">
        <v>1</v>
      </c>
      <c r="T687" s="1">
        <v>1</v>
      </c>
      <c r="V687" s="1">
        <v>1</v>
      </c>
      <c r="AA687" s="12" t="str">
        <f>_xlfn.XLOOKUP(HsgLista[[#This Row],[Lakó-népesség]],hsgméret[limit],hsgméret[név],,-1)</f>
        <v>közép</v>
      </c>
      <c r="AB687" s="12" t="str">
        <f>IFERROR(_xlfn.XLOOKUP(HsgLista[[#This Row],[Vármegye]],Régiók[Vármegye],Régiók[Régió]),"")</f>
        <v>Észak-Magyarország</v>
      </c>
      <c r="AC687" s="12" t="str">
        <f>IFERROR(_xlfn.XLOOKUP(HsgLista[[#This Row],[Vármegye]],Régiók[Vármegye],Régiók[NUTS2]),"")</f>
        <v>HU31</v>
      </c>
      <c r="AD687" s="12" t="str" cm="1">
        <f t="array" ref="AD687">_xlfn.XLOOKUP(HsgLista[[#This Row],[Helység jogállása]],_xlfn.ANCHORARRAY($AG$12),$AH$12:$AH$18)</f>
        <v>3 m.j.város</v>
      </c>
      <c r="AE687" s="4">
        <f>HsgLista[[#This Row],[Lakó-népesség]]*HsgLista[[#This Row],[Lakó-népesség]]</f>
        <v>2450151001</v>
      </c>
      <c r="AF687" s="1"/>
      <c r="AG687" s="4"/>
      <c r="AJ687" s="8"/>
      <c r="AK687" s="4"/>
      <c r="AS687" s="8"/>
      <c r="AT687" s="4"/>
      <c r="BJ687" s="1"/>
    </row>
    <row r="688" spans="1:62" x14ac:dyDescent="0.3">
      <c r="A688" s="33" t="s">
        <v>1413</v>
      </c>
      <c r="B688" s="31">
        <v>28918</v>
      </c>
      <c r="C688" s="1" t="s">
        <v>40</v>
      </c>
      <c r="D688" s="1" t="s">
        <v>41</v>
      </c>
      <c r="E688" s="1" t="s">
        <v>42</v>
      </c>
      <c r="F688" s="1" t="s">
        <v>43</v>
      </c>
      <c r="G688" s="1" t="s">
        <v>44</v>
      </c>
      <c r="H688" s="1">
        <v>5</v>
      </c>
      <c r="I688" s="1" t="s">
        <v>1414</v>
      </c>
      <c r="J688" s="4">
        <v>1301</v>
      </c>
      <c r="K688" s="4">
        <v>946</v>
      </c>
      <c r="L688" s="4">
        <v>356</v>
      </c>
      <c r="AA688" s="12" t="str">
        <f>_xlfn.XLOOKUP(HsgLista[[#This Row],[Lakó-népesség]],hsgméret[limit],hsgméret[név],,-1)</f>
        <v>apró</v>
      </c>
      <c r="AB688" s="12" t="str">
        <f>IFERROR(_xlfn.XLOOKUP(HsgLista[[#This Row],[Vármegye]],Régiók[Vármegye],Régiók[Régió]),"")</f>
        <v>Dél-Dunántúl</v>
      </c>
      <c r="AC688" s="12" t="str">
        <f>IFERROR(_xlfn.XLOOKUP(HsgLista[[#This Row],[Vármegye]],Régiók[Vármegye],Régiók[NUTS2]),"")</f>
        <v>HU23</v>
      </c>
      <c r="AD688" s="12" t="str" cm="1">
        <f t="array" ref="AD688">_xlfn.XLOOKUP(HsgLista[[#This Row],[Helység jogállása]],_xlfn.ANCHORARRAY($AG$12),$AH$12:$AH$18)</f>
        <v>1 község</v>
      </c>
      <c r="AE688" s="4">
        <f>HsgLista[[#This Row],[Lakó-népesség]]*HsgLista[[#This Row],[Lakó-népesség]]</f>
        <v>894916</v>
      </c>
      <c r="AF688" s="1"/>
      <c r="AG688" s="4"/>
      <c r="AJ688" s="8"/>
      <c r="AK688" s="4"/>
      <c r="AS688" s="8"/>
      <c r="AT688" s="4"/>
      <c r="BJ688" s="1"/>
    </row>
    <row r="689" spans="1:62" x14ac:dyDescent="0.3">
      <c r="A689" s="33" t="s">
        <v>1415</v>
      </c>
      <c r="B689" s="31">
        <v>33871</v>
      </c>
      <c r="C689" s="1" t="s">
        <v>40</v>
      </c>
      <c r="D689" s="1" t="s">
        <v>80</v>
      </c>
      <c r="E689" s="1" t="s">
        <v>125</v>
      </c>
      <c r="F689" s="1" t="s">
        <v>126</v>
      </c>
      <c r="G689" s="1" t="s">
        <v>127</v>
      </c>
      <c r="H689" s="1">
        <v>5</v>
      </c>
      <c r="I689" s="1" t="s">
        <v>128</v>
      </c>
      <c r="J689" s="4">
        <v>893</v>
      </c>
      <c r="K689" s="4">
        <v>211</v>
      </c>
      <c r="L689" s="4">
        <v>112</v>
      </c>
      <c r="AA689" s="12" t="str">
        <f>_xlfn.XLOOKUP(HsgLista[[#This Row],[Lakó-népesség]],hsgméret[limit],hsgméret[név],,-1)</f>
        <v>mikro</v>
      </c>
      <c r="AB689" s="12" t="str">
        <f>IFERROR(_xlfn.XLOOKUP(HsgLista[[#This Row],[Vármegye]],Régiók[Vármegye],Régiók[Régió]),"")</f>
        <v>Közép-Dunántúl</v>
      </c>
      <c r="AC689" s="12" t="str">
        <f>IFERROR(_xlfn.XLOOKUP(HsgLista[[#This Row],[Vármegye]],Régiók[Vármegye],Régiók[NUTS2]),"")</f>
        <v>HU21</v>
      </c>
      <c r="AD689" s="12" t="str" cm="1">
        <f t="array" ref="AD689">_xlfn.XLOOKUP(HsgLista[[#This Row],[Helység jogállása]],_xlfn.ANCHORARRAY($AG$12),$AH$12:$AH$18)</f>
        <v>1 község</v>
      </c>
      <c r="AE689" s="4">
        <f>HsgLista[[#This Row],[Lakó-népesség]]*HsgLista[[#This Row],[Lakó-népesség]]</f>
        <v>44521</v>
      </c>
      <c r="AF689" s="1"/>
      <c r="AG689" s="4"/>
      <c r="AJ689" s="8"/>
      <c r="AK689" s="4"/>
      <c r="AS689" s="8"/>
      <c r="AT689" s="4"/>
      <c r="BJ689" s="1"/>
    </row>
    <row r="690" spans="1:62" x14ac:dyDescent="0.3">
      <c r="A690" s="33" t="s">
        <v>1416</v>
      </c>
      <c r="B690" s="31">
        <v>24262</v>
      </c>
      <c r="C690" s="1" t="s">
        <v>40</v>
      </c>
      <c r="D690" s="1" t="s">
        <v>202</v>
      </c>
      <c r="E690" s="1" t="s">
        <v>268</v>
      </c>
      <c r="F690" s="1" t="s">
        <v>269</v>
      </c>
      <c r="G690" s="1" t="s">
        <v>270</v>
      </c>
      <c r="H690" s="1">
        <v>5</v>
      </c>
      <c r="I690" s="1" t="s">
        <v>907</v>
      </c>
      <c r="J690" s="4">
        <v>703</v>
      </c>
      <c r="K690" s="4">
        <v>322</v>
      </c>
      <c r="L690" s="4">
        <v>167</v>
      </c>
      <c r="AA690" s="12" t="str">
        <f>_xlfn.XLOOKUP(HsgLista[[#This Row],[Lakó-népesség]],hsgméret[limit],hsgméret[név],,-1)</f>
        <v>mikro</v>
      </c>
      <c r="AB690" s="12" t="str">
        <f>IFERROR(_xlfn.XLOOKUP(HsgLista[[#This Row],[Vármegye]],Régiók[Vármegye],Régiók[Régió]),"")</f>
        <v>Nyugat-Dunántúl</v>
      </c>
      <c r="AC690" s="12" t="str">
        <f>IFERROR(_xlfn.XLOOKUP(HsgLista[[#This Row],[Vármegye]],Régiók[Vármegye],Régiók[NUTS2]),"")</f>
        <v>HU22</v>
      </c>
      <c r="AD690" s="12" t="str" cm="1">
        <f t="array" ref="AD690">_xlfn.XLOOKUP(HsgLista[[#This Row],[Helység jogállása]],_xlfn.ANCHORARRAY($AG$12),$AH$12:$AH$18)</f>
        <v>1 község</v>
      </c>
      <c r="AE690" s="4">
        <f>HsgLista[[#This Row],[Lakó-népesség]]*HsgLista[[#This Row],[Lakó-népesség]]</f>
        <v>103684</v>
      </c>
      <c r="AF690" s="1"/>
      <c r="AG690" s="4"/>
      <c r="AJ690" s="8"/>
      <c r="AK690" s="4"/>
      <c r="AS690" s="8"/>
      <c r="AT690" s="4"/>
      <c r="BJ690" s="1"/>
    </row>
    <row r="691" spans="1:62" x14ac:dyDescent="0.3">
      <c r="A691" s="33" t="s">
        <v>673</v>
      </c>
      <c r="B691" s="31">
        <v>12821</v>
      </c>
      <c r="C691" s="1" t="s">
        <v>40</v>
      </c>
      <c r="D691" s="1" t="s">
        <v>47</v>
      </c>
      <c r="E691" s="1" t="s">
        <v>328</v>
      </c>
      <c r="F691" s="1" t="s">
        <v>329</v>
      </c>
      <c r="G691" s="1" t="s">
        <v>330</v>
      </c>
      <c r="H691" s="1">
        <v>2</v>
      </c>
      <c r="I691" s="1" t="s">
        <v>38</v>
      </c>
      <c r="J691" s="4">
        <v>3237</v>
      </c>
      <c r="K691" s="4">
        <v>1396</v>
      </c>
      <c r="L691" s="4">
        <v>525</v>
      </c>
      <c r="T691" s="1">
        <v>1</v>
      </c>
      <c r="AA691" s="12" t="str">
        <f>_xlfn.XLOOKUP(HsgLista[[#This Row],[Lakó-népesség]],hsgméret[limit],hsgméret[név],,-1)</f>
        <v>apró</v>
      </c>
      <c r="AB691" s="12" t="str">
        <f>IFERROR(_xlfn.XLOOKUP(HsgLista[[#This Row],[Vármegye]],Régiók[Vármegye],Régiók[Régió]),"")</f>
        <v>Észak-Magyarország</v>
      </c>
      <c r="AC691" s="12" t="str">
        <f>IFERROR(_xlfn.XLOOKUP(HsgLista[[#This Row],[Vármegye]],Régiók[Vármegye],Régiók[NUTS2]),"")</f>
        <v>HU31</v>
      </c>
      <c r="AD691" s="12" t="str" cm="1">
        <f t="array" ref="AD691">_xlfn.XLOOKUP(HsgLista[[#This Row],[Helység jogállása]],_xlfn.ANCHORARRAY($AG$12),$AH$12:$AH$18)</f>
        <v>1 község</v>
      </c>
      <c r="AE691" s="4">
        <f>HsgLista[[#This Row],[Lakó-népesség]]*HsgLista[[#This Row],[Lakó-népesség]]</f>
        <v>1948816</v>
      </c>
      <c r="AF691" s="1"/>
      <c r="AG691" s="4"/>
      <c r="AJ691" s="8"/>
      <c r="AK691" s="4"/>
      <c r="AS691" s="8"/>
      <c r="AT691" s="4"/>
      <c r="BJ691" s="1"/>
    </row>
    <row r="692" spans="1:62" x14ac:dyDescent="0.3">
      <c r="A692" s="33" t="s">
        <v>1417</v>
      </c>
      <c r="B692" s="31">
        <v>26019</v>
      </c>
      <c r="C692" s="1" t="s">
        <v>40</v>
      </c>
      <c r="D692" s="1" t="s">
        <v>47</v>
      </c>
      <c r="E692" s="1" t="s">
        <v>328</v>
      </c>
      <c r="F692" s="1" t="s">
        <v>329</v>
      </c>
      <c r="G692" s="1" t="s">
        <v>330</v>
      </c>
      <c r="H692" s="1">
        <v>5</v>
      </c>
      <c r="I692" s="1" t="s">
        <v>1418</v>
      </c>
      <c r="J692" s="4">
        <v>1595</v>
      </c>
      <c r="K692" s="4">
        <v>496</v>
      </c>
      <c r="L692" s="4">
        <v>266</v>
      </c>
      <c r="AA692" s="12" t="str">
        <f>_xlfn.XLOOKUP(HsgLista[[#This Row],[Lakó-népesség]],hsgméret[limit],hsgméret[név],,-1)</f>
        <v>mikro</v>
      </c>
      <c r="AB692" s="12" t="str">
        <f>IFERROR(_xlfn.XLOOKUP(HsgLista[[#This Row],[Vármegye]],Régiók[Vármegye],Régiók[Régió]),"")</f>
        <v>Észak-Magyarország</v>
      </c>
      <c r="AC692" s="12" t="str">
        <f>IFERROR(_xlfn.XLOOKUP(HsgLista[[#This Row],[Vármegye]],Régiók[Vármegye],Régiók[NUTS2]),"")</f>
        <v>HU31</v>
      </c>
      <c r="AD692" s="12" t="str" cm="1">
        <f t="array" ref="AD692">_xlfn.XLOOKUP(HsgLista[[#This Row],[Helység jogállása]],_xlfn.ANCHORARRAY($AG$12),$AH$12:$AH$18)</f>
        <v>1 község</v>
      </c>
      <c r="AE692" s="4">
        <f>HsgLista[[#This Row],[Lakó-népesség]]*HsgLista[[#This Row],[Lakó-népesség]]</f>
        <v>246016</v>
      </c>
      <c r="AF692" s="1"/>
      <c r="AG692" s="4"/>
      <c r="AJ692" s="8"/>
      <c r="AK692" s="4"/>
      <c r="AS692" s="8"/>
      <c r="AT692" s="4"/>
      <c r="BJ692" s="1"/>
    </row>
    <row r="693" spans="1:62" x14ac:dyDescent="0.3">
      <c r="A693" s="33" t="s">
        <v>1418</v>
      </c>
      <c r="B693" s="31">
        <v>16610</v>
      </c>
      <c r="C693" s="1" t="s">
        <v>40</v>
      </c>
      <c r="D693" s="1" t="s">
        <v>47</v>
      </c>
      <c r="E693" s="1" t="s">
        <v>328</v>
      </c>
      <c r="F693" s="1" t="s">
        <v>329</v>
      </c>
      <c r="G693" s="1" t="s">
        <v>330</v>
      </c>
      <c r="H693" s="1">
        <v>2</v>
      </c>
      <c r="I693" s="1" t="s">
        <v>38</v>
      </c>
      <c r="J693" s="4">
        <v>1039</v>
      </c>
      <c r="K693" s="4">
        <v>1241</v>
      </c>
      <c r="L693" s="4">
        <v>635</v>
      </c>
      <c r="T693" s="1">
        <v>1</v>
      </c>
      <c r="AA693" s="12" t="str">
        <f>_xlfn.XLOOKUP(HsgLista[[#This Row],[Lakó-népesség]],hsgméret[limit],hsgméret[név],,-1)</f>
        <v>apró</v>
      </c>
      <c r="AB693" s="12" t="str">
        <f>IFERROR(_xlfn.XLOOKUP(HsgLista[[#This Row],[Vármegye]],Régiók[Vármegye],Régiók[Régió]),"")</f>
        <v>Észak-Magyarország</v>
      </c>
      <c r="AC693" s="12" t="str">
        <f>IFERROR(_xlfn.XLOOKUP(HsgLista[[#This Row],[Vármegye]],Régiók[Vármegye],Régiók[NUTS2]),"")</f>
        <v>HU31</v>
      </c>
      <c r="AD693" s="12" t="str" cm="1">
        <f t="array" ref="AD693">_xlfn.XLOOKUP(HsgLista[[#This Row],[Helység jogállása]],_xlfn.ANCHORARRAY($AG$12),$AH$12:$AH$18)</f>
        <v>1 község</v>
      </c>
      <c r="AE693" s="4">
        <f>HsgLista[[#This Row],[Lakó-népesség]]*HsgLista[[#This Row],[Lakó-népesség]]</f>
        <v>1540081</v>
      </c>
      <c r="AF693" s="1"/>
      <c r="AG693" s="4"/>
      <c r="AJ693" s="8"/>
      <c r="AK693" s="4"/>
      <c r="AS693" s="8"/>
      <c r="AT693" s="4"/>
      <c r="BJ693" s="1"/>
    </row>
    <row r="694" spans="1:62" x14ac:dyDescent="0.3">
      <c r="A694" s="33" t="s">
        <v>1419</v>
      </c>
      <c r="B694" s="32">
        <v>2981</v>
      </c>
      <c r="C694" s="1" t="s">
        <v>40</v>
      </c>
      <c r="D694" s="1" t="s">
        <v>47</v>
      </c>
      <c r="E694" s="1" t="s">
        <v>191</v>
      </c>
      <c r="F694" s="1" t="s">
        <v>192</v>
      </c>
      <c r="G694" s="1" t="s">
        <v>193</v>
      </c>
      <c r="H694" s="1">
        <v>5</v>
      </c>
      <c r="I694" s="1" t="s">
        <v>1420</v>
      </c>
      <c r="J694" s="4">
        <v>2380</v>
      </c>
      <c r="K694" s="4">
        <v>669</v>
      </c>
      <c r="L694" s="4">
        <v>320</v>
      </c>
      <c r="AA694" s="12" t="str">
        <f>_xlfn.XLOOKUP(HsgLista[[#This Row],[Lakó-népesség]],hsgméret[limit],hsgméret[név],,-1)</f>
        <v>apró</v>
      </c>
      <c r="AB694" s="12" t="str">
        <f>IFERROR(_xlfn.XLOOKUP(HsgLista[[#This Row],[Vármegye]],Régiók[Vármegye],Régiók[Régió]),"")</f>
        <v>Észak-Magyarország</v>
      </c>
      <c r="AC694" s="12" t="str">
        <f>IFERROR(_xlfn.XLOOKUP(HsgLista[[#This Row],[Vármegye]],Régiók[Vármegye],Régiók[NUTS2]),"")</f>
        <v>HU31</v>
      </c>
      <c r="AD694" s="12" t="str" cm="1">
        <f t="array" ref="AD694">_xlfn.XLOOKUP(HsgLista[[#This Row],[Helység jogállása]],_xlfn.ANCHORARRAY($AG$12),$AH$12:$AH$18)</f>
        <v>1 község</v>
      </c>
      <c r="AE694" s="4">
        <f>HsgLista[[#This Row],[Lakó-népesség]]*HsgLista[[#This Row],[Lakó-népesség]]</f>
        <v>447561</v>
      </c>
      <c r="AF694" s="1"/>
      <c r="AG694" s="4"/>
      <c r="AJ694" s="8"/>
      <c r="AK694" s="4"/>
      <c r="AS694" s="8"/>
      <c r="AT694" s="4"/>
      <c r="BJ694" s="1"/>
    </row>
    <row r="695" spans="1:62" x14ac:dyDescent="0.3">
      <c r="A695" s="33" t="s">
        <v>1421</v>
      </c>
      <c r="B695" s="32">
        <v>5865</v>
      </c>
      <c r="C695" s="1" t="s">
        <v>40</v>
      </c>
      <c r="D695" s="1" t="s">
        <v>52</v>
      </c>
      <c r="E695" s="1" t="s">
        <v>895</v>
      </c>
      <c r="F695" s="1" t="s">
        <v>896</v>
      </c>
      <c r="G695" s="1" t="s">
        <v>897</v>
      </c>
      <c r="H695" s="1">
        <v>5</v>
      </c>
      <c r="I695" s="1" t="s">
        <v>897</v>
      </c>
      <c r="J695" s="4">
        <v>1978</v>
      </c>
      <c r="K695" s="4">
        <v>504</v>
      </c>
      <c r="L695" s="4">
        <v>279</v>
      </c>
      <c r="AA695" s="12" t="str">
        <f>_xlfn.XLOOKUP(HsgLista[[#This Row],[Lakó-népesség]],hsgméret[limit],hsgméret[név],,-1)</f>
        <v>apró</v>
      </c>
      <c r="AB695" s="12" t="str">
        <f>IFERROR(_xlfn.XLOOKUP(HsgLista[[#This Row],[Vármegye]],Régiók[Vármegye],Régiók[Régió]),"")</f>
        <v>Észak-Magyarország</v>
      </c>
      <c r="AC695" s="12" t="str">
        <f>IFERROR(_xlfn.XLOOKUP(HsgLista[[#This Row],[Vármegye]],Régiók[Vármegye],Régiók[NUTS2]),"")</f>
        <v>HU31</v>
      </c>
      <c r="AD695" s="12" t="str" cm="1">
        <f t="array" ref="AD695">_xlfn.XLOOKUP(HsgLista[[#This Row],[Helység jogállása]],_xlfn.ANCHORARRAY($AG$12),$AH$12:$AH$18)</f>
        <v>1 község</v>
      </c>
      <c r="AE695" s="4">
        <f>HsgLista[[#This Row],[Lakó-népesség]]*HsgLista[[#This Row],[Lakó-népesség]]</f>
        <v>254016</v>
      </c>
      <c r="AF695" s="1"/>
      <c r="AG695" s="4"/>
      <c r="AJ695" s="8"/>
      <c r="AK695" s="4"/>
      <c r="AS695" s="8"/>
      <c r="AT695" s="4"/>
      <c r="BJ695" s="1"/>
    </row>
    <row r="696" spans="1:62" x14ac:dyDescent="0.3">
      <c r="A696" s="33" t="s">
        <v>1422</v>
      </c>
      <c r="B696" s="31">
        <v>24758</v>
      </c>
      <c r="C696" s="1" t="s">
        <v>40</v>
      </c>
      <c r="D696" s="1" t="s">
        <v>47</v>
      </c>
      <c r="E696" s="1" t="s">
        <v>328</v>
      </c>
      <c r="F696" s="1" t="s">
        <v>329</v>
      </c>
      <c r="G696" s="1" t="s">
        <v>330</v>
      </c>
      <c r="H696" s="1">
        <v>2</v>
      </c>
      <c r="I696" s="1" t="s">
        <v>38</v>
      </c>
      <c r="J696" s="4">
        <v>2311</v>
      </c>
      <c r="K696" s="4">
        <v>1976</v>
      </c>
      <c r="L696" s="4">
        <v>812</v>
      </c>
      <c r="T696" s="1">
        <v>1</v>
      </c>
      <c r="AA696" s="12" t="str">
        <f>_xlfn.XLOOKUP(HsgLista[[#This Row],[Lakó-népesség]],hsgméret[limit],hsgméret[név],,-1)</f>
        <v>apró</v>
      </c>
      <c r="AB696" s="12" t="str">
        <f>IFERROR(_xlfn.XLOOKUP(HsgLista[[#This Row],[Vármegye]],Régiók[Vármegye],Régiók[Régió]),"")</f>
        <v>Észak-Magyarország</v>
      </c>
      <c r="AC696" s="12" t="str">
        <f>IFERROR(_xlfn.XLOOKUP(HsgLista[[#This Row],[Vármegye]],Régiók[Vármegye],Régiók[NUTS2]),"")</f>
        <v>HU31</v>
      </c>
      <c r="AD696" s="12" t="str" cm="1">
        <f t="array" ref="AD696">_xlfn.XLOOKUP(HsgLista[[#This Row],[Helység jogállása]],_xlfn.ANCHORARRAY($AG$12),$AH$12:$AH$18)</f>
        <v>1 község</v>
      </c>
      <c r="AE696" s="4">
        <f>HsgLista[[#This Row],[Lakó-népesség]]*HsgLista[[#This Row],[Lakó-népesség]]</f>
        <v>3904576</v>
      </c>
      <c r="AF696" s="1"/>
      <c r="AG696" s="4"/>
      <c r="AJ696" s="8"/>
      <c r="AK696" s="4"/>
      <c r="AS696" s="8"/>
      <c r="AT696" s="4"/>
      <c r="BJ696" s="1"/>
    </row>
    <row r="697" spans="1:62" x14ac:dyDescent="0.3">
      <c r="A697" s="33" t="s">
        <v>1423</v>
      </c>
      <c r="B697" s="31">
        <v>13648</v>
      </c>
      <c r="C697" s="1" t="s">
        <v>40</v>
      </c>
      <c r="D697" s="1" t="s">
        <v>47</v>
      </c>
      <c r="E697" s="1" t="s">
        <v>328</v>
      </c>
      <c r="F697" s="1" t="s">
        <v>329</v>
      </c>
      <c r="G697" s="1" t="s">
        <v>330</v>
      </c>
      <c r="H697" s="1">
        <v>5</v>
      </c>
      <c r="I697" s="1" t="s">
        <v>1422</v>
      </c>
      <c r="J697" s="4">
        <v>2610</v>
      </c>
      <c r="K697" s="4">
        <v>1008</v>
      </c>
      <c r="L697" s="4">
        <v>447</v>
      </c>
      <c r="AA697" s="12" t="str">
        <f>_xlfn.XLOOKUP(HsgLista[[#This Row],[Lakó-népesség]],hsgméret[limit],hsgméret[név],,-1)</f>
        <v>apró</v>
      </c>
      <c r="AB697" s="12" t="str">
        <f>IFERROR(_xlfn.XLOOKUP(HsgLista[[#This Row],[Vármegye]],Régiók[Vármegye],Régiók[Régió]),"")</f>
        <v>Észak-Magyarország</v>
      </c>
      <c r="AC697" s="12" t="str">
        <f>IFERROR(_xlfn.XLOOKUP(HsgLista[[#This Row],[Vármegye]],Régiók[Vármegye],Régiók[NUTS2]),"")</f>
        <v>HU31</v>
      </c>
      <c r="AD697" s="12" t="str" cm="1">
        <f t="array" ref="AD697">_xlfn.XLOOKUP(HsgLista[[#This Row],[Helység jogállása]],_xlfn.ANCHORARRAY($AG$12),$AH$12:$AH$18)</f>
        <v>1 község</v>
      </c>
      <c r="AE697" s="4">
        <f>HsgLista[[#This Row],[Lakó-népesség]]*HsgLista[[#This Row],[Lakó-népesség]]</f>
        <v>1016064</v>
      </c>
      <c r="AF697" s="1"/>
      <c r="AG697" s="4"/>
      <c r="AJ697" s="8"/>
      <c r="AK697" s="4"/>
      <c r="AS697" s="8"/>
      <c r="AT697" s="4"/>
      <c r="BJ697" s="1"/>
    </row>
    <row r="698" spans="1:62" x14ac:dyDescent="0.3">
      <c r="A698" s="33" t="s">
        <v>1424</v>
      </c>
      <c r="B698" s="31">
        <v>13356</v>
      </c>
      <c r="C698" s="1" t="s">
        <v>40</v>
      </c>
      <c r="D698" s="1" t="s">
        <v>52</v>
      </c>
      <c r="E698" s="1" t="s">
        <v>71</v>
      </c>
      <c r="F698" s="1" t="s">
        <v>72</v>
      </c>
      <c r="G698" s="1" t="s">
        <v>73</v>
      </c>
      <c r="H698" s="1">
        <v>5</v>
      </c>
      <c r="I698" s="1" t="s">
        <v>893</v>
      </c>
      <c r="J698" s="4">
        <v>1077</v>
      </c>
      <c r="K698" s="4">
        <v>46</v>
      </c>
      <c r="L698" s="4">
        <v>46</v>
      </c>
      <c r="AA698" s="12" t="str">
        <f>_xlfn.XLOOKUP(HsgLista[[#This Row],[Lakó-népesség]],hsgméret[limit],hsgméret[név],,-1)</f>
        <v>mikro</v>
      </c>
      <c r="AB698" s="12" t="str">
        <f>IFERROR(_xlfn.XLOOKUP(HsgLista[[#This Row],[Vármegye]],Régiók[Vármegye],Régiók[Régió]),"")</f>
        <v>Észak-Magyarország</v>
      </c>
      <c r="AC698" s="12" t="str">
        <f>IFERROR(_xlfn.XLOOKUP(HsgLista[[#This Row],[Vármegye]],Régiók[Vármegye],Régiók[NUTS2]),"")</f>
        <v>HU31</v>
      </c>
      <c r="AD698" s="12" t="str" cm="1">
        <f t="array" ref="AD698">_xlfn.XLOOKUP(HsgLista[[#This Row],[Helység jogállása]],_xlfn.ANCHORARRAY($AG$12),$AH$12:$AH$18)</f>
        <v>1 község</v>
      </c>
      <c r="AE698" s="4">
        <f>HsgLista[[#This Row],[Lakó-népesség]]*HsgLista[[#This Row],[Lakó-népesség]]</f>
        <v>2116</v>
      </c>
      <c r="AF698" s="1"/>
      <c r="AG698" s="4"/>
      <c r="AJ698" s="8"/>
      <c r="AK698" s="4"/>
      <c r="AS698" s="8"/>
      <c r="AT698" s="4"/>
      <c r="BJ698" s="1"/>
    </row>
    <row r="699" spans="1:62" x14ac:dyDescent="0.3">
      <c r="A699" s="33" t="s">
        <v>1140</v>
      </c>
      <c r="B699" s="31">
        <v>33428</v>
      </c>
      <c r="C699" s="1" t="s">
        <v>40</v>
      </c>
      <c r="D699" s="1" t="s">
        <v>202</v>
      </c>
      <c r="E699" s="1" t="s">
        <v>203</v>
      </c>
      <c r="F699" s="1" t="s">
        <v>204</v>
      </c>
      <c r="G699" s="1" t="s">
        <v>205</v>
      </c>
      <c r="H699" s="1">
        <v>2</v>
      </c>
      <c r="I699" s="1" t="s">
        <v>38</v>
      </c>
      <c r="J699" s="4">
        <v>1028</v>
      </c>
      <c r="K699" s="4">
        <v>1049</v>
      </c>
      <c r="L699" s="4">
        <v>397</v>
      </c>
      <c r="AA699" s="12" t="str">
        <f>_xlfn.XLOOKUP(HsgLista[[#This Row],[Lakó-népesség]],hsgméret[limit],hsgméret[név],,-1)</f>
        <v>apró</v>
      </c>
      <c r="AB699" s="12" t="str">
        <f>IFERROR(_xlfn.XLOOKUP(HsgLista[[#This Row],[Vármegye]],Régiók[Vármegye],Régiók[Régió]),"")</f>
        <v>Nyugat-Dunántúl</v>
      </c>
      <c r="AC699" s="12" t="str">
        <f>IFERROR(_xlfn.XLOOKUP(HsgLista[[#This Row],[Vármegye]],Régiók[Vármegye],Régiók[NUTS2]),"")</f>
        <v>HU22</v>
      </c>
      <c r="AD699" s="12" t="str" cm="1">
        <f t="array" ref="AD699">_xlfn.XLOOKUP(HsgLista[[#This Row],[Helység jogállása]],_xlfn.ANCHORARRAY($AG$12),$AH$12:$AH$18)</f>
        <v>1 község</v>
      </c>
      <c r="AE699" s="4">
        <f>HsgLista[[#This Row],[Lakó-népesség]]*HsgLista[[#This Row],[Lakó-népesség]]</f>
        <v>1100401</v>
      </c>
      <c r="AF699" s="1"/>
      <c r="AG699" s="4"/>
      <c r="AJ699" s="8"/>
      <c r="AK699" s="4"/>
      <c r="AS699" s="8"/>
      <c r="AT699" s="4"/>
      <c r="BJ699" s="1"/>
    </row>
    <row r="700" spans="1:62" x14ac:dyDescent="0.3">
      <c r="A700" s="33" t="s">
        <v>1425</v>
      </c>
      <c r="B700" s="31">
        <v>28796</v>
      </c>
      <c r="C700" s="1" t="s">
        <v>40</v>
      </c>
      <c r="D700" s="1" t="s">
        <v>95</v>
      </c>
      <c r="E700" s="1" t="s">
        <v>306</v>
      </c>
      <c r="F700" s="1" t="s">
        <v>307</v>
      </c>
      <c r="G700" s="1" t="s">
        <v>308</v>
      </c>
      <c r="H700" s="1">
        <v>5</v>
      </c>
      <c r="I700" s="1" t="s">
        <v>309</v>
      </c>
      <c r="J700" s="4">
        <v>886</v>
      </c>
      <c r="K700" s="4">
        <v>342</v>
      </c>
      <c r="L700" s="4">
        <v>219</v>
      </c>
      <c r="AA700" s="12" t="str">
        <f>_xlfn.XLOOKUP(HsgLista[[#This Row],[Lakó-népesség]],hsgméret[limit],hsgméret[név],,-1)</f>
        <v>mikro</v>
      </c>
      <c r="AB700" s="12" t="str">
        <f>IFERROR(_xlfn.XLOOKUP(HsgLista[[#This Row],[Vármegye]],Régiók[Vármegye],Régiók[Régió]),"")</f>
        <v>Nyugat-Dunántúl</v>
      </c>
      <c r="AC700" s="12" t="str">
        <f>IFERROR(_xlfn.XLOOKUP(HsgLista[[#This Row],[Vármegye]],Régiók[Vármegye],Régiók[NUTS2]),"")</f>
        <v>HU22</v>
      </c>
      <c r="AD700" s="12" t="str" cm="1">
        <f t="array" ref="AD700">_xlfn.XLOOKUP(HsgLista[[#This Row],[Helység jogállása]],_xlfn.ANCHORARRAY($AG$12),$AH$12:$AH$18)</f>
        <v>1 község</v>
      </c>
      <c r="AE700" s="4">
        <f>HsgLista[[#This Row],[Lakó-népesség]]*HsgLista[[#This Row],[Lakó-népesség]]</f>
        <v>116964</v>
      </c>
      <c r="AF700" s="1"/>
      <c r="AG700" s="4"/>
      <c r="AJ700" s="8"/>
      <c r="AK700" s="4"/>
      <c r="AS700" s="8"/>
      <c r="AT700" s="4"/>
      <c r="BJ700" s="1"/>
    </row>
    <row r="701" spans="1:62" x14ac:dyDescent="0.3">
      <c r="A701" s="33" t="s">
        <v>1426</v>
      </c>
      <c r="B701" s="31">
        <v>20288</v>
      </c>
      <c r="C701" s="1" t="s">
        <v>40</v>
      </c>
      <c r="D701" s="1" t="s">
        <v>66</v>
      </c>
      <c r="E701" s="1" t="s">
        <v>101</v>
      </c>
      <c r="F701" s="1" t="s">
        <v>102</v>
      </c>
      <c r="G701" s="1" t="s">
        <v>103</v>
      </c>
      <c r="H701" s="1">
        <v>5</v>
      </c>
      <c r="I701" s="1" t="s">
        <v>1427</v>
      </c>
      <c r="J701" s="4">
        <v>1343</v>
      </c>
      <c r="K701" s="4">
        <v>485</v>
      </c>
      <c r="L701" s="4">
        <v>229</v>
      </c>
      <c r="AA701" s="12" t="str">
        <f>_xlfn.XLOOKUP(HsgLista[[#This Row],[Lakó-népesség]],hsgméret[limit],hsgméret[név],,-1)</f>
        <v>mikro</v>
      </c>
      <c r="AB701" s="12" t="str">
        <f>IFERROR(_xlfn.XLOOKUP(HsgLista[[#This Row],[Vármegye]],Régiók[Vármegye],Régiók[Régió]),"")</f>
        <v>Nyugat-Dunántúl</v>
      </c>
      <c r="AC701" s="12" t="str">
        <f>IFERROR(_xlfn.XLOOKUP(HsgLista[[#This Row],[Vármegye]],Régiók[Vármegye],Régiók[NUTS2]),"")</f>
        <v>HU22</v>
      </c>
      <c r="AD701" s="12" t="str" cm="1">
        <f t="array" ref="AD701">_xlfn.XLOOKUP(HsgLista[[#This Row],[Helység jogállása]],_xlfn.ANCHORARRAY($AG$12),$AH$12:$AH$18)</f>
        <v>1 község</v>
      </c>
      <c r="AE701" s="4">
        <f>HsgLista[[#This Row],[Lakó-népesség]]*HsgLista[[#This Row],[Lakó-népesség]]</f>
        <v>235225</v>
      </c>
      <c r="AF701" s="1"/>
      <c r="AG701" s="4"/>
      <c r="AJ701" s="8"/>
      <c r="AK701" s="4"/>
      <c r="AS701" s="8"/>
      <c r="AT701" s="4"/>
      <c r="BJ701" s="1"/>
    </row>
    <row r="702" spans="1:62" x14ac:dyDescent="0.3">
      <c r="A702" s="33" t="s">
        <v>1428</v>
      </c>
      <c r="B702" s="31">
        <v>15741</v>
      </c>
      <c r="C702" s="1" t="s">
        <v>196</v>
      </c>
      <c r="D702" s="1" t="s">
        <v>224</v>
      </c>
      <c r="E702" s="1" t="s">
        <v>1429</v>
      </c>
      <c r="F702" s="1" t="s">
        <v>596</v>
      </c>
      <c r="G702" s="1" t="s">
        <v>594</v>
      </c>
      <c r="H702" s="1">
        <v>1</v>
      </c>
      <c r="I702" s="1" t="s">
        <v>32</v>
      </c>
      <c r="J702" s="4">
        <v>10475</v>
      </c>
      <c r="K702" s="4">
        <v>4827</v>
      </c>
      <c r="L702" s="4">
        <v>2175</v>
      </c>
      <c r="T702" s="1">
        <v>1</v>
      </c>
      <c r="AA702" s="12" t="str">
        <f>_xlfn.XLOOKUP(HsgLista[[#This Row],[Lakó-népesség]],hsgméret[limit],hsgméret[név],,-1)</f>
        <v>kicsi</v>
      </c>
      <c r="AB702" s="12" t="str">
        <f>IFERROR(_xlfn.XLOOKUP(HsgLista[[#This Row],[Vármegye]],Régiók[Vármegye],Régiók[Régió]),"")</f>
        <v>Észak-Alföld</v>
      </c>
      <c r="AC702" s="12" t="str">
        <f>IFERROR(_xlfn.XLOOKUP(HsgLista[[#This Row],[Vármegye]],Régiók[Vármegye],Régiók[NUTS2]),"")</f>
        <v>HU32</v>
      </c>
      <c r="AD702" s="12" t="str" cm="1">
        <f t="array" ref="AD702">_xlfn.XLOOKUP(HsgLista[[#This Row],[Helység jogállása]],_xlfn.ANCHORARRAY($AG$12),$AH$12:$AH$18)</f>
        <v>1 község</v>
      </c>
      <c r="AE702" s="4">
        <f>HsgLista[[#This Row],[Lakó-népesség]]*HsgLista[[#This Row],[Lakó-népesség]]</f>
        <v>23299929</v>
      </c>
      <c r="AF702" s="1"/>
      <c r="AG702" s="4"/>
      <c r="AJ702" s="8"/>
      <c r="AK702" s="4"/>
      <c r="AS702" s="8"/>
      <c r="AT702" s="4"/>
      <c r="BJ702" s="1"/>
    </row>
    <row r="703" spans="1:62" x14ac:dyDescent="0.3">
      <c r="A703" s="33" t="s">
        <v>1430</v>
      </c>
      <c r="B703" s="31">
        <v>17659</v>
      </c>
      <c r="C703" s="1" t="s">
        <v>40</v>
      </c>
      <c r="D703" s="1" t="s">
        <v>272</v>
      </c>
      <c r="E703" s="1" t="s">
        <v>301</v>
      </c>
      <c r="F703" s="1" t="s">
        <v>302</v>
      </c>
      <c r="G703" s="1" t="s">
        <v>303</v>
      </c>
      <c r="H703" s="1">
        <v>5</v>
      </c>
      <c r="I703" s="1" t="s">
        <v>1431</v>
      </c>
      <c r="J703" s="4">
        <v>1574</v>
      </c>
      <c r="K703" s="4">
        <v>419</v>
      </c>
      <c r="L703" s="4">
        <v>214</v>
      </c>
      <c r="X703" s="1">
        <v>1</v>
      </c>
      <c r="AA703" s="12" t="str">
        <f>_xlfn.XLOOKUP(HsgLista[[#This Row],[Lakó-népesség]],hsgméret[limit],hsgméret[név],,-1)</f>
        <v>mikro</v>
      </c>
      <c r="AB703" s="12" t="str">
        <f>IFERROR(_xlfn.XLOOKUP(HsgLista[[#This Row],[Vármegye]],Régiók[Vármegye],Régiók[Régió]),"")</f>
        <v>Észak-Magyarország</v>
      </c>
      <c r="AC703" s="12" t="str">
        <f>IFERROR(_xlfn.XLOOKUP(HsgLista[[#This Row],[Vármegye]],Régiók[Vármegye],Régiók[NUTS2]),"")</f>
        <v>HU31</v>
      </c>
      <c r="AD703" s="12" t="str" cm="1">
        <f t="array" ref="AD703">_xlfn.XLOOKUP(HsgLista[[#This Row],[Helység jogállása]],_xlfn.ANCHORARRAY($AG$12),$AH$12:$AH$18)</f>
        <v>1 község</v>
      </c>
      <c r="AE703" s="4">
        <f>HsgLista[[#This Row],[Lakó-népesség]]*HsgLista[[#This Row],[Lakó-népesség]]</f>
        <v>175561</v>
      </c>
      <c r="AF703" s="1"/>
      <c r="AG703" s="4"/>
      <c r="AJ703" s="8"/>
      <c r="AK703" s="4"/>
      <c r="AS703" s="8"/>
      <c r="AT703" s="4"/>
      <c r="BJ703" s="1"/>
    </row>
    <row r="704" spans="1:62" x14ac:dyDescent="0.3">
      <c r="A704" s="33" t="s">
        <v>1432</v>
      </c>
      <c r="B704" s="31">
        <v>15237</v>
      </c>
      <c r="C704" s="1" t="s">
        <v>40</v>
      </c>
      <c r="D704" s="1" t="s">
        <v>66</v>
      </c>
      <c r="E704" s="1" t="s">
        <v>145</v>
      </c>
      <c r="F704" s="1" t="s">
        <v>146</v>
      </c>
      <c r="G704" s="1" t="s">
        <v>147</v>
      </c>
      <c r="H704" s="1">
        <v>5</v>
      </c>
      <c r="I704" s="1" t="s">
        <v>1104</v>
      </c>
      <c r="J704" s="4">
        <v>2165</v>
      </c>
      <c r="K704" s="4">
        <v>859</v>
      </c>
      <c r="L704" s="4">
        <v>354</v>
      </c>
      <c r="AA704" s="12" t="str">
        <f>_xlfn.XLOOKUP(HsgLista[[#This Row],[Lakó-népesség]],hsgméret[limit],hsgméret[név],,-1)</f>
        <v>apró</v>
      </c>
      <c r="AB704" s="12" t="str">
        <f>IFERROR(_xlfn.XLOOKUP(HsgLista[[#This Row],[Vármegye]],Régiók[Vármegye],Régiók[Régió]),"")</f>
        <v>Nyugat-Dunántúl</v>
      </c>
      <c r="AC704" s="12" t="str">
        <f>IFERROR(_xlfn.XLOOKUP(HsgLista[[#This Row],[Vármegye]],Régiók[Vármegye],Régiók[NUTS2]),"")</f>
        <v>HU22</v>
      </c>
      <c r="AD704" s="12" t="str" cm="1">
        <f t="array" ref="AD704">_xlfn.XLOOKUP(HsgLista[[#This Row],[Helység jogállása]],_xlfn.ANCHORARRAY($AG$12),$AH$12:$AH$18)</f>
        <v>1 község</v>
      </c>
      <c r="AE704" s="4">
        <f>HsgLista[[#This Row],[Lakó-népesség]]*HsgLista[[#This Row],[Lakó-népesség]]</f>
        <v>737881</v>
      </c>
      <c r="AF704" s="1"/>
      <c r="AG704" s="4"/>
      <c r="AJ704" s="8"/>
      <c r="AK704" s="4"/>
      <c r="AS704" s="8"/>
      <c r="AT704" s="4"/>
      <c r="BJ704" s="1"/>
    </row>
    <row r="705" spans="1:62" x14ac:dyDescent="0.3">
      <c r="A705" s="33" t="s">
        <v>1433</v>
      </c>
      <c r="B705" s="32">
        <v>5980</v>
      </c>
      <c r="C705" s="1" t="s">
        <v>40</v>
      </c>
      <c r="D705" s="1" t="s">
        <v>272</v>
      </c>
      <c r="E705" s="1" t="s">
        <v>653</v>
      </c>
      <c r="F705" s="1" t="s">
        <v>654</v>
      </c>
      <c r="G705" s="1" t="s">
        <v>655</v>
      </c>
      <c r="H705" s="1">
        <v>5</v>
      </c>
      <c r="I705" s="1" t="s">
        <v>1434</v>
      </c>
      <c r="J705" s="4">
        <v>1537</v>
      </c>
      <c r="K705" s="4">
        <v>659</v>
      </c>
      <c r="L705" s="4">
        <v>359</v>
      </c>
      <c r="T705" s="1">
        <v>1</v>
      </c>
      <c r="AA705" s="12" t="str">
        <f>_xlfn.XLOOKUP(HsgLista[[#This Row],[Lakó-népesség]],hsgméret[limit],hsgméret[név],,-1)</f>
        <v>apró</v>
      </c>
      <c r="AB705" s="12" t="str">
        <f>IFERROR(_xlfn.XLOOKUP(HsgLista[[#This Row],[Vármegye]],Régiók[Vármegye],Régiók[Régió]),"")</f>
        <v>Észak-Magyarország</v>
      </c>
      <c r="AC705" s="12" t="str">
        <f>IFERROR(_xlfn.XLOOKUP(HsgLista[[#This Row],[Vármegye]],Régiók[Vármegye],Régiók[NUTS2]),"")</f>
        <v>HU31</v>
      </c>
      <c r="AD705" s="12" t="str" cm="1">
        <f t="array" ref="AD705">_xlfn.XLOOKUP(HsgLista[[#This Row],[Helység jogállása]],_xlfn.ANCHORARRAY($AG$12),$AH$12:$AH$18)</f>
        <v>1 község</v>
      </c>
      <c r="AE705" s="4">
        <f>HsgLista[[#This Row],[Lakó-népesség]]*HsgLista[[#This Row],[Lakó-népesség]]</f>
        <v>434281</v>
      </c>
      <c r="AF705" s="1"/>
      <c r="AG705" s="4"/>
      <c r="AJ705" s="8"/>
      <c r="AK705" s="4"/>
      <c r="AS705" s="8"/>
      <c r="AT705" s="4"/>
      <c r="BJ705" s="1"/>
    </row>
    <row r="706" spans="1:62" x14ac:dyDescent="0.3">
      <c r="A706" s="33" t="s">
        <v>1435</v>
      </c>
      <c r="B706" s="31">
        <v>16498</v>
      </c>
      <c r="C706" s="1" t="s">
        <v>40</v>
      </c>
      <c r="D706" s="1" t="s">
        <v>41</v>
      </c>
      <c r="E706" s="1" t="s">
        <v>289</v>
      </c>
      <c r="F706" s="1" t="s">
        <v>290</v>
      </c>
      <c r="G706" s="1" t="s">
        <v>291</v>
      </c>
      <c r="H706" s="1">
        <v>5</v>
      </c>
      <c r="I706" s="1" t="s">
        <v>1131</v>
      </c>
      <c r="J706" s="4">
        <v>1099</v>
      </c>
      <c r="K706" s="4">
        <v>324</v>
      </c>
      <c r="L706" s="4">
        <v>123</v>
      </c>
      <c r="T706" s="1">
        <v>1</v>
      </c>
      <c r="AA706" s="12" t="str">
        <f>_xlfn.XLOOKUP(HsgLista[[#This Row],[Lakó-népesség]],hsgméret[limit],hsgméret[név],,-1)</f>
        <v>mikro</v>
      </c>
      <c r="AB706" s="12" t="str">
        <f>IFERROR(_xlfn.XLOOKUP(HsgLista[[#This Row],[Vármegye]],Régiók[Vármegye],Régiók[Régió]),"")</f>
        <v>Dél-Dunántúl</v>
      </c>
      <c r="AC706" s="12" t="str">
        <f>IFERROR(_xlfn.XLOOKUP(HsgLista[[#This Row],[Vármegye]],Régiók[Vármegye],Régiók[NUTS2]),"")</f>
        <v>HU23</v>
      </c>
      <c r="AD706" s="12" t="str" cm="1">
        <f t="array" ref="AD706">_xlfn.XLOOKUP(HsgLista[[#This Row],[Helység jogállása]],_xlfn.ANCHORARRAY($AG$12),$AH$12:$AH$18)</f>
        <v>1 község</v>
      </c>
      <c r="AE706" s="4">
        <f>HsgLista[[#This Row],[Lakó-népesség]]*HsgLista[[#This Row],[Lakó-népesség]]</f>
        <v>104976</v>
      </c>
      <c r="AF706" s="1"/>
      <c r="AG706" s="4"/>
      <c r="AJ706" s="8"/>
      <c r="AK706" s="4"/>
      <c r="AS706" s="8"/>
      <c r="AT706" s="4"/>
      <c r="BJ706" s="1"/>
    </row>
    <row r="707" spans="1:62" x14ac:dyDescent="0.3">
      <c r="A707" s="33" t="s">
        <v>1436</v>
      </c>
      <c r="B707" s="31">
        <v>10232</v>
      </c>
      <c r="C707" s="1" t="s">
        <v>40</v>
      </c>
      <c r="D707" s="1" t="s">
        <v>95</v>
      </c>
      <c r="E707" s="1" t="s">
        <v>850</v>
      </c>
      <c r="F707" s="1" t="s">
        <v>851</v>
      </c>
      <c r="G707" s="1" t="s">
        <v>852</v>
      </c>
      <c r="H707" s="1">
        <v>5</v>
      </c>
      <c r="I707" s="1" t="s">
        <v>853</v>
      </c>
      <c r="J707" s="4">
        <v>1320</v>
      </c>
      <c r="K707" s="4">
        <v>309</v>
      </c>
      <c r="L707" s="4">
        <v>178</v>
      </c>
      <c r="AA707" s="12" t="str">
        <f>_xlfn.XLOOKUP(HsgLista[[#This Row],[Lakó-népesség]],hsgméret[limit],hsgméret[név],,-1)</f>
        <v>mikro</v>
      </c>
      <c r="AB707" s="12" t="str">
        <f>IFERROR(_xlfn.XLOOKUP(HsgLista[[#This Row],[Vármegye]],Régiók[Vármegye],Régiók[Régió]),"")</f>
        <v>Nyugat-Dunántúl</v>
      </c>
      <c r="AC707" s="12" t="str">
        <f>IFERROR(_xlfn.XLOOKUP(HsgLista[[#This Row],[Vármegye]],Régiók[Vármegye],Régiók[NUTS2]),"")</f>
        <v>HU22</v>
      </c>
      <c r="AD707" s="12" t="str" cm="1">
        <f t="array" ref="AD707">_xlfn.XLOOKUP(HsgLista[[#This Row],[Helység jogállása]],_xlfn.ANCHORARRAY($AG$12),$AH$12:$AH$18)</f>
        <v>1 község</v>
      </c>
      <c r="AE707" s="4">
        <f>HsgLista[[#This Row],[Lakó-népesség]]*HsgLista[[#This Row],[Lakó-népesség]]</f>
        <v>95481</v>
      </c>
      <c r="AF707" s="1"/>
      <c r="AG707" s="4"/>
      <c r="AJ707" s="8"/>
      <c r="AK707" s="4"/>
      <c r="AS707" s="8"/>
      <c r="AT707" s="4"/>
      <c r="BJ707" s="1"/>
    </row>
    <row r="708" spans="1:62" x14ac:dyDescent="0.3">
      <c r="A708" s="33" t="s">
        <v>1437</v>
      </c>
      <c r="B708" s="31">
        <v>30429</v>
      </c>
      <c r="C708" s="1" t="s">
        <v>40</v>
      </c>
      <c r="D708" s="1" t="s">
        <v>95</v>
      </c>
      <c r="E708" s="1" t="s">
        <v>471</v>
      </c>
      <c r="F708" s="1" t="s">
        <v>472</v>
      </c>
      <c r="G708" s="1" t="s">
        <v>473</v>
      </c>
      <c r="H708" s="1">
        <v>5</v>
      </c>
      <c r="I708" s="1" t="s">
        <v>1438</v>
      </c>
      <c r="J708" s="4">
        <v>1904</v>
      </c>
      <c r="K708" s="4">
        <v>519</v>
      </c>
      <c r="L708" s="4">
        <v>261</v>
      </c>
      <c r="AA708" s="12" t="str">
        <f>_xlfn.XLOOKUP(HsgLista[[#This Row],[Lakó-népesség]],hsgméret[limit],hsgméret[név],,-1)</f>
        <v>apró</v>
      </c>
      <c r="AB708" s="12" t="str">
        <f>IFERROR(_xlfn.XLOOKUP(HsgLista[[#This Row],[Vármegye]],Régiók[Vármegye],Régiók[Régió]),"")</f>
        <v>Nyugat-Dunántúl</v>
      </c>
      <c r="AC708" s="12" t="str">
        <f>IFERROR(_xlfn.XLOOKUP(HsgLista[[#This Row],[Vármegye]],Régiók[Vármegye],Régiók[NUTS2]),"")</f>
        <v>HU22</v>
      </c>
      <c r="AD708" s="12" t="str" cm="1">
        <f t="array" ref="AD708">_xlfn.XLOOKUP(HsgLista[[#This Row],[Helység jogállása]],_xlfn.ANCHORARRAY($AG$12),$AH$12:$AH$18)</f>
        <v>1 község</v>
      </c>
      <c r="AE708" s="4">
        <f>HsgLista[[#This Row],[Lakó-népesség]]*HsgLista[[#This Row],[Lakó-népesség]]</f>
        <v>269361</v>
      </c>
      <c r="AF708" s="1"/>
      <c r="AG708" s="4"/>
      <c r="AJ708" s="8"/>
      <c r="AK708" s="4"/>
      <c r="AS708" s="8"/>
      <c r="AT708" s="4"/>
      <c r="BJ708" s="1"/>
    </row>
    <row r="709" spans="1:62" x14ac:dyDescent="0.3">
      <c r="A709" s="33" t="s">
        <v>1439</v>
      </c>
      <c r="B709" s="31">
        <v>10445</v>
      </c>
      <c r="C709" s="1" t="s">
        <v>40</v>
      </c>
      <c r="D709" s="1" t="s">
        <v>80</v>
      </c>
      <c r="E709" s="1" t="s">
        <v>117</v>
      </c>
      <c r="F709" s="1" t="s">
        <v>118</v>
      </c>
      <c r="G709" s="1" t="s">
        <v>119</v>
      </c>
      <c r="H709" s="1">
        <v>5</v>
      </c>
      <c r="I709" s="1" t="s">
        <v>521</v>
      </c>
      <c r="J709" s="4">
        <v>2012</v>
      </c>
      <c r="K709" s="4">
        <v>481</v>
      </c>
      <c r="L709" s="4">
        <v>234</v>
      </c>
      <c r="AA709" s="12" t="str">
        <f>_xlfn.XLOOKUP(HsgLista[[#This Row],[Lakó-népesség]],hsgméret[limit],hsgméret[név],,-1)</f>
        <v>mikro</v>
      </c>
      <c r="AB709" s="12" t="str">
        <f>IFERROR(_xlfn.XLOOKUP(HsgLista[[#This Row],[Vármegye]],Régiók[Vármegye],Régiók[Régió]),"")</f>
        <v>Közép-Dunántúl</v>
      </c>
      <c r="AC709" s="12" t="str">
        <f>IFERROR(_xlfn.XLOOKUP(HsgLista[[#This Row],[Vármegye]],Régiók[Vármegye],Régiók[NUTS2]),"")</f>
        <v>HU21</v>
      </c>
      <c r="AD709" s="12" t="str" cm="1">
        <f t="array" ref="AD709">_xlfn.XLOOKUP(HsgLista[[#This Row],[Helység jogállása]],_xlfn.ANCHORARRAY($AG$12),$AH$12:$AH$18)</f>
        <v>1 község</v>
      </c>
      <c r="AE709" s="4">
        <f>HsgLista[[#This Row],[Lakó-népesség]]*HsgLista[[#This Row],[Lakó-népesség]]</f>
        <v>231361</v>
      </c>
      <c r="AF709" s="1"/>
      <c r="AG709" s="4"/>
      <c r="AJ709" s="8"/>
      <c r="AK709" s="4"/>
      <c r="AS709" s="8"/>
      <c r="AT709" s="4"/>
      <c r="BJ709" s="1"/>
    </row>
    <row r="710" spans="1:62" x14ac:dyDescent="0.3">
      <c r="A710" s="33" t="s">
        <v>844</v>
      </c>
      <c r="B710" s="31">
        <v>27401</v>
      </c>
      <c r="C710" s="1" t="s">
        <v>40</v>
      </c>
      <c r="D710" s="1" t="s">
        <v>41</v>
      </c>
      <c r="E710" s="1" t="s">
        <v>841</v>
      </c>
      <c r="F710" s="1" t="s">
        <v>842</v>
      </c>
      <c r="G710" s="1" t="s">
        <v>843</v>
      </c>
      <c r="H710" s="1">
        <v>2</v>
      </c>
      <c r="I710" s="1" t="s">
        <v>38</v>
      </c>
      <c r="J710" s="4">
        <v>2431</v>
      </c>
      <c r="K710" s="4">
        <v>681</v>
      </c>
      <c r="L710" s="4">
        <v>334</v>
      </c>
      <c r="R710" s="1">
        <v>1</v>
      </c>
      <c r="AA710" s="12" t="str">
        <f>_xlfn.XLOOKUP(HsgLista[[#This Row],[Lakó-népesség]],hsgméret[limit],hsgméret[név],,-1)</f>
        <v>apró</v>
      </c>
      <c r="AB710" s="12" t="str">
        <f>IFERROR(_xlfn.XLOOKUP(HsgLista[[#This Row],[Vármegye]],Régiók[Vármegye],Régiók[Régió]),"")</f>
        <v>Dél-Dunántúl</v>
      </c>
      <c r="AC710" s="12" t="str">
        <f>IFERROR(_xlfn.XLOOKUP(HsgLista[[#This Row],[Vármegye]],Régiók[Vármegye],Régiók[NUTS2]),"")</f>
        <v>HU23</v>
      </c>
      <c r="AD710" s="12" t="str" cm="1">
        <f t="array" ref="AD710">_xlfn.XLOOKUP(HsgLista[[#This Row],[Helység jogállása]],_xlfn.ANCHORARRAY($AG$12),$AH$12:$AH$18)</f>
        <v>1 község</v>
      </c>
      <c r="AE710" s="4">
        <f>HsgLista[[#This Row],[Lakó-népesség]]*HsgLista[[#This Row],[Lakó-népesség]]</f>
        <v>463761</v>
      </c>
      <c r="AF710" s="1"/>
      <c r="AG710" s="4"/>
      <c r="AJ710" s="8"/>
      <c r="AK710" s="4"/>
      <c r="AS710" s="8"/>
      <c r="AT710" s="4"/>
      <c r="BJ710" s="1"/>
    </row>
    <row r="711" spans="1:62" x14ac:dyDescent="0.3">
      <c r="A711" s="33" t="s">
        <v>1438</v>
      </c>
      <c r="B711" s="31">
        <v>25946</v>
      </c>
      <c r="C711" s="1" t="s">
        <v>40</v>
      </c>
      <c r="D711" s="1" t="s">
        <v>95</v>
      </c>
      <c r="E711" s="1" t="s">
        <v>471</v>
      </c>
      <c r="F711" s="1" t="s">
        <v>472</v>
      </c>
      <c r="G711" s="1" t="s">
        <v>473</v>
      </c>
      <c r="H711" s="1">
        <v>2</v>
      </c>
      <c r="I711" s="1" t="s">
        <v>38</v>
      </c>
      <c r="J711" s="4">
        <v>2479</v>
      </c>
      <c r="K711" s="4">
        <v>1293</v>
      </c>
      <c r="L711" s="4">
        <v>525</v>
      </c>
      <c r="AA711" s="12" t="str">
        <f>_xlfn.XLOOKUP(HsgLista[[#This Row],[Lakó-népesség]],hsgméret[limit],hsgméret[név],,-1)</f>
        <v>apró</v>
      </c>
      <c r="AB711" s="12" t="str">
        <f>IFERROR(_xlfn.XLOOKUP(HsgLista[[#This Row],[Vármegye]],Régiók[Vármegye],Régiók[Régió]),"")</f>
        <v>Nyugat-Dunántúl</v>
      </c>
      <c r="AC711" s="12" t="str">
        <f>IFERROR(_xlfn.XLOOKUP(HsgLista[[#This Row],[Vármegye]],Régiók[Vármegye],Régiók[NUTS2]),"")</f>
        <v>HU22</v>
      </c>
      <c r="AD711" s="12" t="str" cm="1">
        <f t="array" ref="AD711">_xlfn.XLOOKUP(HsgLista[[#This Row],[Helység jogállása]],_xlfn.ANCHORARRAY($AG$12),$AH$12:$AH$18)</f>
        <v>1 község</v>
      </c>
      <c r="AE711" s="4">
        <f>HsgLista[[#This Row],[Lakó-népesség]]*HsgLista[[#This Row],[Lakó-népesség]]</f>
        <v>1671849</v>
      </c>
      <c r="AF711" s="1"/>
      <c r="AG711" s="4"/>
      <c r="AJ711" s="8"/>
      <c r="AK711" s="4"/>
      <c r="AS711" s="8"/>
      <c r="AT711" s="4"/>
      <c r="BJ711" s="1"/>
    </row>
    <row r="712" spans="1:62" x14ac:dyDescent="0.3">
      <c r="A712" s="33" t="s">
        <v>1440</v>
      </c>
      <c r="B712" s="31">
        <v>32957</v>
      </c>
      <c r="C712" s="1" t="s">
        <v>27</v>
      </c>
      <c r="D712" s="1" t="s">
        <v>216</v>
      </c>
      <c r="E712" s="1" t="s">
        <v>1441</v>
      </c>
      <c r="F712" s="1" t="s">
        <v>1442</v>
      </c>
      <c r="G712" s="1" t="s">
        <v>1443</v>
      </c>
      <c r="H712" s="1">
        <v>2</v>
      </c>
      <c r="I712" s="1" t="s">
        <v>38</v>
      </c>
      <c r="J712" s="4">
        <v>5491</v>
      </c>
      <c r="K712" s="4">
        <v>4274</v>
      </c>
      <c r="L712" s="4">
        <v>1992</v>
      </c>
      <c r="R712" s="1">
        <v>1</v>
      </c>
      <c r="T712" s="1">
        <v>1</v>
      </c>
      <c r="U712" s="1">
        <v>1</v>
      </c>
      <c r="X712" s="1">
        <v>1</v>
      </c>
      <c r="AA712" s="12" t="str">
        <f>_xlfn.XLOOKUP(HsgLista[[#This Row],[Lakó-népesség]],hsgméret[limit],hsgméret[név],,-1)</f>
        <v>kicsi</v>
      </c>
      <c r="AB712" s="12" t="str">
        <f>IFERROR(_xlfn.XLOOKUP(HsgLista[[#This Row],[Vármegye]],Régiók[Vármegye],Régiók[Régió]),"")</f>
        <v>Dél-Alföld</v>
      </c>
      <c r="AC712" s="12" t="str">
        <f>IFERROR(_xlfn.XLOOKUP(HsgLista[[#This Row],[Vármegye]],Régiók[Vármegye],Régiók[NUTS2]),"")</f>
        <v>HU33</v>
      </c>
      <c r="AD712" s="12" t="str" cm="1">
        <f t="array" ref="AD712">_xlfn.XLOOKUP(HsgLista[[#This Row],[Helység jogállása]],_xlfn.ANCHORARRAY($AG$12),$AH$12:$AH$18)</f>
        <v>2 város</v>
      </c>
      <c r="AE712" s="4">
        <f>HsgLista[[#This Row],[Lakó-népesség]]*HsgLista[[#This Row],[Lakó-népesség]]</f>
        <v>18267076</v>
      </c>
      <c r="AF712" s="1"/>
      <c r="AG712" s="4"/>
      <c r="AJ712" s="8"/>
      <c r="AK712" s="4"/>
      <c r="AS712" s="8"/>
      <c r="AT712" s="4"/>
      <c r="BJ712" s="1"/>
    </row>
    <row r="713" spans="1:62" x14ac:dyDescent="0.3">
      <c r="A713" s="33" t="s">
        <v>1444</v>
      </c>
      <c r="B713" s="32">
        <v>6099</v>
      </c>
      <c r="C713" s="1" t="s">
        <v>40</v>
      </c>
      <c r="D713" s="1" t="s">
        <v>41</v>
      </c>
      <c r="E713" s="1" t="s">
        <v>42</v>
      </c>
      <c r="F713" s="1" t="s">
        <v>43</v>
      </c>
      <c r="G713" s="1" t="s">
        <v>44</v>
      </c>
      <c r="H713" s="1">
        <v>5</v>
      </c>
      <c r="I713" s="1" t="s">
        <v>779</v>
      </c>
      <c r="J713" s="4">
        <v>799</v>
      </c>
      <c r="K713" s="4">
        <v>212</v>
      </c>
      <c r="L713" s="4">
        <v>101</v>
      </c>
      <c r="AA713" s="12" t="str">
        <f>_xlfn.XLOOKUP(HsgLista[[#This Row],[Lakó-népesség]],hsgméret[limit],hsgméret[név],,-1)</f>
        <v>mikro</v>
      </c>
      <c r="AB713" s="12" t="str">
        <f>IFERROR(_xlfn.XLOOKUP(HsgLista[[#This Row],[Vármegye]],Régiók[Vármegye],Régiók[Régió]),"")</f>
        <v>Dél-Dunántúl</v>
      </c>
      <c r="AC713" s="12" t="str">
        <f>IFERROR(_xlfn.XLOOKUP(HsgLista[[#This Row],[Vármegye]],Régiók[Vármegye],Régiók[NUTS2]),"")</f>
        <v>HU23</v>
      </c>
      <c r="AD713" s="12" t="str" cm="1">
        <f t="array" ref="AD713">_xlfn.XLOOKUP(HsgLista[[#This Row],[Helység jogállása]],_xlfn.ANCHORARRAY($AG$12),$AH$12:$AH$18)</f>
        <v>1 község</v>
      </c>
      <c r="AE713" s="4">
        <f>HsgLista[[#This Row],[Lakó-népesség]]*HsgLista[[#This Row],[Lakó-népesség]]</f>
        <v>44944</v>
      </c>
      <c r="AF713" s="1"/>
      <c r="AG713" s="4"/>
      <c r="AJ713" s="8"/>
      <c r="AK713" s="4"/>
      <c r="AS713" s="8"/>
      <c r="AT713" s="4"/>
      <c r="BJ713" s="1"/>
    </row>
    <row r="714" spans="1:62" x14ac:dyDescent="0.3">
      <c r="A714" s="33" t="s">
        <v>1445</v>
      </c>
      <c r="B714" s="31">
        <v>20358</v>
      </c>
      <c r="C714" s="1" t="s">
        <v>196</v>
      </c>
      <c r="D714" s="1" t="s">
        <v>28</v>
      </c>
      <c r="E714" s="1" t="s">
        <v>121</v>
      </c>
      <c r="F714" s="1" t="s">
        <v>122</v>
      </c>
      <c r="G714" s="1" t="s">
        <v>123</v>
      </c>
      <c r="H714" s="1">
        <v>1</v>
      </c>
      <c r="I714" s="1" t="s">
        <v>32</v>
      </c>
      <c r="J714" s="4">
        <v>3998</v>
      </c>
      <c r="K714" s="4">
        <v>2394</v>
      </c>
      <c r="L714" s="4">
        <v>946</v>
      </c>
      <c r="T714" s="1">
        <v>1</v>
      </c>
      <c r="AA714" s="12" t="str">
        <f>_xlfn.XLOOKUP(HsgLista[[#This Row],[Lakó-népesség]],hsgméret[limit],hsgméret[név],,-1)</f>
        <v>kicsi</v>
      </c>
      <c r="AB714" s="12" t="str">
        <f>IFERROR(_xlfn.XLOOKUP(HsgLista[[#This Row],[Vármegye]],Régiók[Vármegye],Régiók[Régió]),"")</f>
        <v>Közép-Dunántúl</v>
      </c>
      <c r="AC714" s="12" t="str">
        <f>IFERROR(_xlfn.XLOOKUP(HsgLista[[#This Row],[Vármegye]],Régiók[Vármegye],Régiók[NUTS2]),"")</f>
        <v>HU21</v>
      </c>
      <c r="AD714" s="12" t="str" cm="1">
        <f t="array" ref="AD714">_xlfn.XLOOKUP(HsgLista[[#This Row],[Helység jogállása]],_xlfn.ANCHORARRAY($AG$12),$AH$12:$AH$18)</f>
        <v>1 község</v>
      </c>
      <c r="AE714" s="4">
        <f>HsgLista[[#This Row],[Lakó-népesség]]*HsgLista[[#This Row],[Lakó-népesség]]</f>
        <v>5731236</v>
      </c>
      <c r="AF714" s="1"/>
      <c r="AG714" s="4"/>
      <c r="AJ714" s="8"/>
      <c r="AK714" s="4"/>
      <c r="AS714" s="8"/>
      <c r="AT714" s="4"/>
      <c r="BJ714" s="1"/>
    </row>
    <row r="715" spans="1:62" x14ac:dyDescent="0.3">
      <c r="A715" s="33" t="s">
        <v>1446</v>
      </c>
      <c r="B715" s="32">
        <v>4677</v>
      </c>
      <c r="C715" s="1" t="s">
        <v>27</v>
      </c>
      <c r="D715" s="1" t="s">
        <v>52</v>
      </c>
      <c r="E715" s="1" t="s">
        <v>313</v>
      </c>
      <c r="F715" s="1" t="s">
        <v>314</v>
      </c>
      <c r="G715" s="1" t="s">
        <v>315</v>
      </c>
      <c r="H715" s="1">
        <v>1</v>
      </c>
      <c r="I715" s="1" t="s">
        <v>32</v>
      </c>
      <c r="J715" s="4">
        <v>4937</v>
      </c>
      <c r="K715" s="4">
        <v>4739</v>
      </c>
      <c r="L715" s="4">
        <v>1916</v>
      </c>
      <c r="Q715" s="1">
        <v>1</v>
      </c>
      <c r="T715" s="1">
        <v>1</v>
      </c>
      <c r="AA715" s="12" t="str">
        <f>_xlfn.XLOOKUP(HsgLista[[#This Row],[Lakó-népesség]],hsgméret[limit],hsgméret[név],,-1)</f>
        <v>kicsi</v>
      </c>
      <c r="AB715" s="12" t="str">
        <f>IFERROR(_xlfn.XLOOKUP(HsgLista[[#This Row],[Vármegye]],Régiók[Vármegye],Régiók[Régió]),"")</f>
        <v>Észak-Magyarország</v>
      </c>
      <c r="AC715" s="12" t="str">
        <f>IFERROR(_xlfn.XLOOKUP(HsgLista[[#This Row],[Vármegye]],Régiók[Vármegye],Régiók[NUTS2]),"")</f>
        <v>HU31</v>
      </c>
      <c r="AD715" s="12" t="str" cm="1">
        <f t="array" ref="AD715">_xlfn.XLOOKUP(HsgLista[[#This Row],[Helység jogállása]],_xlfn.ANCHORARRAY($AG$12),$AH$12:$AH$18)</f>
        <v>2 város</v>
      </c>
      <c r="AE715" s="4">
        <f>HsgLista[[#This Row],[Lakó-népesség]]*HsgLista[[#This Row],[Lakó-népesség]]</f>
        <v>22458121</v>
      </c>
      <c r="AF715" s="1"/>
      <c r="AG715" s="4"/>
      <c r="AJ715" s="8"/>
      <c r="AK715" s="4"/>
      <c r="AS715" s="8"/>
      <c r="AT715" s="4"/>
      <c r="BJ715" s="1"/>
    </row>
    <row r="716" spans="1:62" x14ac:dyDescent="0.3">
      <c r="A716" s="33" t="s">
        <v>246</v>
      </c>
      <c r="B716" s="31">
        <v>33048</v>
      </c>
      <c r="C716" s="1" t="s">
        <v>27</v>
      </c>
      <c r="D716" s="1" t="s">
        <v>52</v>
      </c>
      <c r="E716" s="1" t="s">
        <v>1447</v>
      </c>
      <c r="F716" s="1" t="s">
        <v>245</v>
      </c>
      <c r="G716" s="1" t="s">
        <v>246</v>
      </c>
      <c r="H716" s="1">
        <v>1</v>
      </c>
      <c r="I716" s="1" t="s">
        <v>32</v>
      </c>
      <c r="J716" s="4">
        <v>2580</v>
      </c>
      <c r="K716" s="4">
        <v>6147</v>
      </c>
      <c r="L716" s="4">
        <v>2194</v>
      </c>
      <c r="AA716" s="12" t="str">
        <f>_xlfn.XLOOKUP(HsgLista[[#This Row],[Lakó-népesség]],hsgméret[limit],hsgméret[név],,-1)</f>
        <v>kicsi</v>
      </c>
      <c r="AB716" s="12" t="str">
        <f>IFERROR(_xlfn.XLOOKUP(HsgLista[[#This Row],[Vármegye]],Régiók[Vármegye],Régiók[Régió]),"")</f>
        <v>Észak-Magyarország</v>
      </c>
      <c r="AC716" s="12" t="str">
        <f>IFERROR(_xlfn.XLOOKUP(HsgLista[[#This Row],[Vármegye]],Régiók[Vármegye],Régiók[NUTS2]),"")</f>
        <v>HU31</v>
      </c>
      <c r="AD716" s="12" t="str" cm="1">
        <f t="array" ref="AD716">_xlfn.XLOOKUP(HsgLista[[#This Row],[Helység jogállása]],_xlfn.ANCHORARRAY($AG$12),$AH$12:$AH$18)</f>
        <v>2 város</v>
      </c>
      <c r="AE716" s="4">
        <f>HsgLista[[#This Row],[Lakó-népesség]]*HsgLista[[#This Row],[Lakó-népesség]]</f>
        <v>37785609</v>
      </c>
      <c r="AF716" s="1"/>
      <c r="AG716" s="4"/>
      <c r="AJ716" s="8"/>
      <c r="AK716" s="4"/>
      <c r="AS716" s="8"/>
      <c r="AT716" s="4"/>
      <c r="BJ716" s="1"/>
    </row>
    <row r="717" spans="1:62" x14ac:dyDescent="0.3">
      <c r="A717" s="33" t="s">
        <v>1448</v>
      </c>
      <c r="B717" s="31">
        <v>32328</v>
      </c>
      <c r="C717" s="1" t="s">
        <v>40</v>
      </c>
      <c r="D717" s="1" t="s">
        <v>159</v>
      </c>
      <c r="E717" s="1" t="s">
        <v>675</v>
      </c>
      <c r="F717" s="1" t="s">
        <v>676</v>
      </c>
      <c r="G717" s="1" t="s">
        <v>677</v>
      </c>
      <c r="H717" s="1">
        <v>2</v>
      </c>
      <c r="I717" s="1" t="s">
        <v>38</v>
      </c>
      <c r="J717" s="4">
        <v>3191</v>
      </c>
      <c r="K717" s="4">
        <v>1780</v>
      </c>
      <c r="L717" s="4">
        <v>652</v>
      </c>
      <c r="T717" s="1">
        <v>1</v>
      </c>
      <c r="AA717" s="12" t="str">
        <f>_xlfn.XLOOKUP(HsgLista[[#This Row],[Lakó-népesség]],hsgméret[limit],hsgméret[név],,-1)</f>
        <v>apró</v>
      </c>
      <c r="AB717" s="12" t="str">
        <f>IFERROR(_xlfn.XLOOKUP(HsgLista[[#This Row],[Vármegye]],Régiók[Vármegye],Régiók[Régió]),"")</f>
        <v>Észak-Alföld</v>
      </c>
      <c r="AC717" s="12" t="str">
        <f>IFERROR(_xlfn.XLOOKUP(HsgLista[[#This Row],[Vármegye]],Régiók[Vármegye],Régiók[NUTS2]),"")</f>
        <v>HU32</v>
      </c>
      <c r="AD717" s="12" t="str" cm="1">
        <f t="array" ref="AD717">_xlfn.XLOOKUP(HsgLista[[#This Row],[Helység jogállása]],_xlfn.ANCHORARRAY($AG$12),$AH$12:$AH$18)</f>
        <v>1 község</v>
      </c>
      <c r="AE717" s="4">
        <f>HsgLista[[#This Row],[Lakó-népesség]]*HsgLista[[#This Row],[Lakó-népesség]]</f>
        <v>3168400</v>
      </c>
      <c r="AF717" s="1"/>
      <c r="AG717" s="4"/>
      <c r="AJ717" s="8"/>
      <c r="AK717" s="4"/>
      <c r="AS717" s="8"/>
      <c r="AT717" s="4"/>
      <c r="BJ717" s="1"/>
    </row>
    <row r="718" spans="1:62" x14ac:dyDescent="0.3">
      <c r="A718" s="33" t="s">
        <v>1449</v>
      </c>
      <c r="B718" s="31">
        <v>25496</v>
      </c>
      <c r="C718" s="1" t="s">
        <v>40</v>
      </c>
      <c r="D718" s="1" t="s">
        <v>272</v>
      </c>
      <c r="E718" s="1" t="s">
        <v>1450</v>
      </c>
      <c r="F718" s="1" t="s">
        <v>1451</v>
      </c>
      <c r="G718" s="1" t="s">
        <v>1452</v>
      </c>
      <c r="H718" s="1">
        <v>2</v>
      </c>
      <c r="I718" s="1" t="s">
        <v>38</v>
      </c>
      <c r="J718" s="4">
        <v>1323</v>
      </c>
      <c r="K718" s="4">
        <v>1135</v>
      </c>
      <c r="L718" s="4">
        <v>443</v>
      </c>
      <c r="T718" s="1">
        <v>1</v>
      </c>
      <c r="AA718" s="12" t="str">
        <f>_xlfn.XLOOKUP(HsgLista[[#This Row],[Lakó-népesség]],hsgméret[limit],hsgméret[név],,-1)</f>
        <v>apró</v>
      </c>
      <c r="AB718" s="12" t="str">
        <f>IFERROR(_xlfn.XLOOKUP(HsgLista[[#This Row],[Vármegye]],Régiók[Vármegye],Régiók[Régió]),"")</f>
        <v>Észak-Magyarország</v>
      </c>
      <c r="AC718" s="12" t="str">
        <f>IFERROR(_xlfn.XLOOKUP(HsgLista[[#This Row],[Vármegye]],Régiók[Vármegye],Régiók[NUTS2]),"")</f>
        <v>HU31</v>
      </c>
      <c r="AD718" s="12" t="str" cm="1">
        <f t="array" ref="AD718">_xlfn.XLOOKUP(HsgLista[[#This Row],[Helység jogállása]],_xlfn.ANCHORARRAY($AG$12),$AH$12:$AH$18)</f>
        <v>1 község</v>
      </c>
      <c r="AE718" s="4">
        <f>HsgLista[[#This Row],[Lakó-népesség]]*HsgLista[[#This Row],[Lakó-népesség]]</f>
        <v>1288225</v>
      </c>
      <c r="AF718" s="1"/>
      <c r="AG718" s="4"/>
      <c r="AJ718" s="8"/>
      <c r="AK718" s="4"/>
      <c r="AS718" s="8"/>
      <c r="AT718" s="4"/>
      <c r="BJ718" s="1"/>
    </row>
    <row r="719" spans="1:62" x14ac:dyDescent="0.3">
      <c r="A719" s="33" t="s">
        <v>1453</v>
      </c>
      <c r="B719" s="31">
        <v>28273</v>
      </c>
      <c r="C719" s="1" t="s">
        <v>40</v>
      </c>
      <c r="D719" s="1" t="s">
        <v>41</v>
      </c>
      <c r="E719" s="1" t="s">
        <v>208</v>
      </c>
      <c r="F719" s="1" t="s">
        <v>209</v>
      </c>
      <c r="G719" s="1" t="s">
        <v>210</v>
      </c>
      <c r="H719" s="1">
        <v>5</v>
      </c>
      <c r="I719" s="1" t="s">
        <v>1070</v>
      </c>
      <c r="J719" s="4">
        <v>1133</v>
      </c>
      <c r="K719" s="4">
        <v>321</v>
      </c>
      <c r="L719" s="4">
        <v>132</v>
      </c>
      <c r="AA719" s="12" t="str">
        <f>_xlfn.XLOOKUP(HsgLista[[#This Row],[Lakó-népesség]],hsgméret[limit],hsgméret[név],,-1)</f>
        <v>mikro</v>
      </c>
      <c r="AB719" s="12" t="str">
        <f>IFERROR(_xlfn.XLOOKUP(HsgLista[[#This Row],[Vármegye]],Régiók[Vármegye],Régiók[Régió]),"")</f>
        <v>Dél-Dunántúl</v>
      </c>
      <c r="AC719" s="12" t="str">
        <f>IFERROR(_xlfn.XLOOKUP(HsgLista[[#This Row],[Vármegye]],Régiók[Vármegye],Régiók[NUTS2]),"")</f>
        <v>HU23</v>
      </c>
      <c r="AD719" s="12" t="str" cm="1">
        <f t="array" ref="AD719">_xlfn.XLOOKUP(HsgLista[[#This Row],[Helység jogállása]],_xlfn.ANCHORARRAY($AG$12),$AH$12:$AH$18)</f>
        <v>1 község</v>
      </c>
      <c r="AE719" s="4">
        <f>HsgLista[[#This Row],[Lakó-népesség]]*HsgLista[[#This Row],[Lakó-népesség]]</f>
        <v>103041</v>
      </c>
      <c r="AF719" s="1"/>
      <c r="AG719" s="4"/>
      <c r="AJ719" s="8"/>
      <c r="AK719" s="4"/>
      <c r="AS719" s="8"/>
      <c r="AT719" s="4"/>
      <c r="BJ719" s="1"/>
    </row>
    <row r="720" spans="1:62" x14ac:dyDescent="0.3">
      <c r="A720" s="33" t="s">
        <v>816</v>
      </c>
      <c r="B720" s="31">
        <v>15033</v>
      </c>
      <c r="C720" s="1" t="s">
        <v>40</v>
      </c>
      <c r="D720" s="1" t="s">
        <v>66</v>
      </c>
      <c r="E720" s="1" t="s">
        <v>67</v>
      </c>
      <c r="F720" s="1" t="s">
        <v>68</v>
      </c>
      <c r="G720" s="1" t="s">
        <v>69</v>
      </c>
      <c r="H720" s="1">
        <v>2</v>
      </c>
      <c r="I720" s="1" t="s">
        <v>38</v>
      </c>
      <c r="J720" s="4">
        <v>1989</v>
      </c>
      <c r="K720" s="4">
        <v>1828</v>
      </c>
      <c r="L720" s="4">
        <v>658</v>
      </c>
      <c r="AA720" s="12" t="str">
        <f>_xlfn.XLOOKUP(HsgLista[[#This Row],[Lakó-népesség]],hsgméret[limit],hsgméret[név],,-1)</f>
        <v>apró</v>
      </c>
      <c r="AB720" s="12" t="str">
        <f>IFERROR(_xlfn.XLOOKUP(HsgLista[[#This Row],[Vármegye]],Régiók[Vármegye],Régiók[Régió]),"")</f>
        <v>Nyugat-Dunántúl</v>
      </c>
      <c r="AC720" s="12" t="str">
        <f>IFERROR(_xlfn.XLOOKUP(HsgLista[[#This Row],[Vármegye]],Régiók[Vármegye],Régiók[NUTS2]),"")</f>
        <v>HU22</v>
      </c>
      <c r="AD720" s="12" t="str" cm="1">
        <f t="array" ref="AD720">_xlfn.XLOOKUP(HsgLista[[#This Row],[Helység jogállása]],_xlfn.ANCHORARRAY($AG$12),$AH$12:$AH$18)</f>
        <v>1 község</v>
      </c>
      <c r="AE720" s="4">
        <f>HsgLista[[#This Row],[Lakó-népesség]]*HsgLista[[#This Row],[Lakó-népesség]]</f>
        <v>3341584</v>
      </c>
      <c r="AF720" s="1"/>
      <c r="AG720" s="4"/>
      <c r="AJ720" s="8"/>
      <c r="AK720" s="4"/>
      <c r="AS720" s="8"/>
      <c r="AT720" s="4"/>
      <c r="BJ720" s="1"/>
    </row>
    <row r="721" spans="1:62" x14ac:dyDescent="0.3">
      <c r="A721" s="33" t="s">
        <v>1282</v>
      </c>
      <c r="B721" s="32">
        <v>2802</v>
      </c>
      <c r="C721" s="1" t="s">
        <v>27</v>
      </c>
      <c r="D721" s="1" t="s">
        <v>28</v>
      </c>
      <c r="E721" s="1" t="s">
        <v>1454</v>
      </c>
      <c r="F721" s="1" t="s">
        <v>1281</v>
      </c>
      <c r="G721" s="1" t="s">
        <v>1282</v>
      </c>
      <c r="H721" s="1">
        <v>1</v>
      </c>
      <c r="I721" s="1" t="s">
        <v>32</v>
      </c>
      <c r="J721" s="4">
        <v>8278</v>
      </c>
      <c r="K721" s="4">
        <v>6426</v>
      </c>
      <c r="L721" s="4">
        <v>2630</v>
      </c>
      <c r="T721" s="1">
        <v>1</v>
      </c>
      <c r="AA721" s="12" t="str">
        <f>_xlfn.XLOOKUP(HsgLista[[#This Row],[Lakó-népesség]],hsgméret[limit],hsgméret[név],,-1)</f>
        <v>kicsi</v>
      </c>
      <c r="AB721" s="12" t="str">
        <f>IFERROR(_xlfn.XLOOKUP(HsgLista[[#This Row],[Vármegye]],Régiók[Vármegye],Régiók[Régió]),"")</f>
        <v>Közép-Dunántúl</v>
      </c>
      <c r="AC721" s="12" t="str">
        <f>IFERROR(_xlfn.XLOOKUP(HsgLista[[#This Row],[Vármegye]],Régiók[Vármegye],Régiók[NUTS2]),"")</f>
        <v>HU21</v>
      </c>
      <c r="AD721" s="12" t="str" cm="1">
        <f t="array" ref="AD721">_xlfn.XLOOKUP(HsgLista[[#This Row],[Helység jogállása]],_xlfn.ANCHORARRAY($AG$12),$AH$12:$AH$18)</f>
        <v>2 város</v>
      </c>
      <c r="AE721" s="4">
        <f>HsgLista[[#This Row],[Lakó-népesség]]*HsgLista[[#This Row],[Lakó-népesség]]</f>
        <v>41293476</v>
      </c>
      <c r="AF721" s="1"/>
      <c r="AG721" s="4"/>
      <c r="AJ721" s="8"/>
      <c r="AK721" s="4"/>
      <c r="AS721" s="8"/>
      <c r="AT721" s="4"/>
      <c r="BJ721" s="1"/>
    </row>
    <row r="722" spans="1:62" x14ac:dyDescent="0.3">
      <c r="A722" s="33" t="s">
        <v>1455</v>
      </c>
      <c r="B722" s="31">
        <v>22992</v>
      </c>
      <c r="C722" s="1" t="s">
        <v>40</v>
      </c>
      <c r="D722" s="1" t="s">
        <v>197</v>
      </c>
      <c r="E722" s="1" t="s">
        <v>384</v>
      </c>
      <c r="F722" s="1" t="s">
        <v>385</v>
      </c>
      <c r="G722" s="1" t="s">
        <v>386</v>
      </c>
      <c r="H722" s="1">
        <v>5</v>
      </c>
      <c r="I722" s="1" t="s">
        <v>1296</v>
      </c>
      <c r="J722" s="4">
        <v>7389</v>
      </c>
      <c r="K722" s="4">
        <v>366</v>
      </c>
      <c r="L722" s="4">
        <v>310</v>
      </c>
      <c r="AA722" s="12" t="str">
        <f>_xlfn.XLOOKUP(HsgLista[[#This Row],[Lakó-népesség]],hsgméret[limit],hsgméret[név],,-1)</f>
        <v>mikro</v>
      </c>
      <c r="AB722" s="12" t="str">
        <f>IFERROR(_xlfn.XLOOKUP(HsgLista[[#This Row],[Vármegye]],Régiók[Vármegye],Régiók[Régió]),"")</f>
        <v>Dél-Alföld</v>
      </c>
      <c r="AC722" s="12" t="str">
        <f>IFERROR(_xlfn.XLOOKUP(HsgLista[[#This Row],[Vármegye]],Régiók[Vármegye],Régiók[NUTS2]),"")</f>
        <v>HU33</v>
      </c>
      <c r="AD722" s="12" t="str" cm="1">
        <f t="array" ref="AD722">_xlfn.XLOOKUP(HsgLista[[#This Row],[Helység jogállása]],_xlfn.ANCHORARRAY($AG$12),$AH$12:$AH$18)</f>
        <v>1 község</v>
      </c>
      <c r="AE722" s="4">
        <f>HsgLista[[#This Row],[Lakó-népesség]]*HsgLista[[#This Row],[Lakó-népesség]]</f>
        <v>133956</v>
      </c>
      <c r="AF722" s="1"/>
      <c r="AG722" s="4"/>
      <c r="AJ722" s="8"/>
      <c r="AK722" s="4"/>
      <c r="AS722" s="8"/>
      <c r="AT722" s="4"/>
      <c r="BJ722" s="1"/>
    </row>
    <row r="723" spans="1:62" x14ac:dyDescent="0.3">
      <c r="A723" s="33" t="s">
        <v>753</v>
      </c>
      <c r="B723" s="31">
        <v>18528</v>
      </c>
      <c r="C723" s="1" t="s">
        <v>40</v>
      </c>
      <c r="D723" s="1" t="s">
        <v>159</v>
      </c>
      <c r="E723" s="1" t="s">
        <v>750</v>
      </c>
      <c r="F723" s="1" t="s">
        <v>751</v>
      </c>
      <c r="G723" s="1" t="s">
        <v>752</v>
      </c>
      <c r="H723" s="1">
        <v>2</v>
      </c>
      <c r="I723" s="1" t="s">
        <v>38</v>
      </c>
      <c r="J723" s="4">
        <v>1355</v>
      </c>
      <c r="K723" s="4">
        <v>1020</v>
      </c>
      <c r="L723" s="4">
        <v>396</v>
      </c>
      <c r="T723" s="1">
        <v>1</v>
      </c>
      <c r="AA723" s="12" t="str">
        <f>_xlfn.XLOOKUP(HsgLista[[#This Row],[Lakó-népesség]],hsgméret[limit],hsgméret[név],,-1)</f>
        <v>apró</v>
      </c>
      <c r="AB723" s="12" t="str">
        <f>IFERROR(_xlfn.XLOOKUP(HsgLista[[#This Row],[Vármegye]],Régiók[Vármegye],Régiók[Régió]),"")</f>
        <v>Észak-Alföld</v>
      </c>
      <c r="AC723" s="12" t="str">
        <f>IFERROR(_xlfn.XLOOKUP(HsgLista[[#This Row],[Vármegye]],Régiók[Vármegye],Régiók[NUTS2]),"")</f>
        <v>HU32</v>
      </c>
      <c r="AD723" s="12" t="str" cm="1">
        <f t="array" ref="AD723">_xlfn.XLOOKUP(HsgLista[[#This Row],[Helység jogállása]],_xlfn.ANCHORARRAY($AG$12),$AH$12:$AH$18)</f>
        <v>1 község</v>
      </c>
      <c r="AE723" s="4">
        <f>HsgLista[[#This Row],[Lakó-népesség]]*HsgLista[[#This Row],[Lakó-népesség]]</f>
        <v>1040400</v>
      </c>
      <c r="AF723" s="1"/>
      <c r="AG723" s="4"/>
      <c r="AJ723" s="8"/>
      <c r="AK723" s="4"/>
      <c r="AS723" s="8"/>
      <c r="AT723" s="4"/>
      <c r="BJ723" s="1"/>
    </row>
    <row r="724" spans="1:62" x14ac:dyDescent="0.3">
      <c r="A724" s="33" t="s">
        <v>1456</v>
      </c>
      <c r="B724" s="31">
        <v>33941</v>
      </c>
      <c r="C724" s="1" t="s">
        <v>40</v>
      </c>
      <c r="D724" s="1" t="s">
        <v>80</v>
      </c>
      <c r="E724" s="1" t="s">
        <v>611</v>
      </c>
      <c r="F724" s="1" t="s">
        <v>612</v>
      </c>
      <c r="G724" s="1" t="s">
        <v>80</v>
      </c>
      <c r="H724" s="1">
        <v>5</v>
      </c>
      <c r="I724" s="1" t="s">
        <v>80</v>
      </c>
      <c r="J724" s="4">
        <v>828</v>
      </c>
      <c r="K724" s="4">
        <v>522</v>
      </c>
      <c r="L724" s="4">
        <v>195</v>
      </c>
      <c r="AA724" s="12" t="str">
        <f>_xlfn.XLOOKUP(HsgLista[[#This Row],[Lakó-népesség]],hsgméret[limit],hsgméret[név],,-1)</f>
        <v>apró</v>
      </c>
      <c r="AB724" s="12" t="str">
        <f>IFERROR(_xlfn.XLOOKUP(HsgLista[[#This Row],[Vármegye]],Régiók[Vármegye],Régiók[Régió]),"")</f>
        <v>Közép-Dunántúl</v>
      </c>
      <c r="AC724" s="12" t="str">
        <f>IFERROR(_xlfn.XLOOKUP(HsgLista[[#This Row],[Vármegye]],Régiók[Vármegye],Régiók[NUTS2]),"")</f>
        <v>HU21</v>
      </c>
      <c r="AD724" s="12" t="str" cm="1">
        <f t="array" ref="AD724">_xlfn.XLOOKUP(HsgLista[[#This Row],[Helység jogállása]],_xlfn.ANCHORARRAY($AG$12),$AH$12:$AH$18)</f>
        <v>1 község</v>
      </c>
      <c r="AE724" s="4">
        <f>HsgLista[[#This Row],[Lakó-népesség]]*HsgLista[[#This Row],[Lakó-népesség]]</f>
        <v>272484</v>
      </c>
      <c r="AF724" s="1"/>
      <c r="AG724" s="4"/>
      <c r="AJ724" s="8"/>
      <c r="AK724" s="4"/>
      <c r="AS724" s="8"/>
      <c r="AT724" s="4"/>
      <c r="BJ724" s="1"/>
    </row>
    <row r="725" spans="1:62" x14ac:dyDescent="0.3">
      <c r="A725" s="33" t="s">
        <v>1457</v>
      </c>
      <c r="B725" s="31">
        <v>29638</v>
      </c>
      <c r="C725" s="1" t="s">
        <v>40</v>
      </c>
      <c r="D725" s="1" t="s">
        <v>86</v>
      </c>
      <c r="E725" s="1" t="s">
        <v>334</v>
      </c>
      <c r="F725" s="1" t="s">
        <v>335</v>
      </c>
      <c r="G725" s="1" t="s">
        <v>336</v>
      </c>
      <c r="H725" s="1">
        <v>5</v>
      </c>
      <c r="I725" s="1" t="s">
        <v>475</v>
      </c>
      <c r="J725" s="4">
        <v>1252</v>
      </c>
      <c r="K725" s="4">
        <v>612</v>
      </c>
      <c r="L725" s="4">
        <v>269</v>
      </c>
      <c r="AA725" s="12" t="str">
        <f>_xlfn.XLOOKUP(HsgLista[[#This Row],[Lakó-népesség]],hsgméret[limit],hsgméret[név],,-1)</f>
        <v>apró</v>
      </c>
      <c r="AB725" s="12" t="str">
        <f>IFERROR(_xlfn.XLOOKUP(HsgLista[[#This Row],[Vármegye]],Régiók[Vármegye],Régiók[Régió]),"")</f>
        <v>Közép-Dunántúl</v>
      </c>
      <c r="AC725" s="12" t="str">
        <f>IFERROR(_xlfn.XLOOKUP(HsgLista[[#This Row],[Vármegye]],Régiók[Vármegye],Régiók[NUTS2]),"")</f>
        <v>HU21</v>
      </c>
      <c r="AD725" s="12" t="str" cm="1">
        <f t="array" ref="AD725">_xlfn.XLOOKUP(HsgLista[[#This Row],[Helység jogállása]],_xlfn.ANCHORARRAY($AG$12),$AH$12:$AH$18)</f>
        <v>1 község</v>
      </c>
      <c r="AE725" s="4">
        <f>HsgLista[[#This Row],[Lakó-népesség]]*HsgLista[[#This Row],[Lakó-népesség]]</f>
        <v>374544</v>
      </c>
      <c r="AF725" s="1"/>
      <c r="AG725" s="4"/>
      <c r="AJ725" s="8"/>
      <c r="AK725" s="4"/>
      <c r="AS725" s="8"/>
      <c r="AT725" s="4"/>
      <c r="BJ725" s="1"/>
    </row>
    <row r="726" spans="1:62" x14ac:dyDescent="0.3">
      <c r="A726" s="33" t="s">
        <v>1458</v>
      </c>
      <c r="B726" s="31">
        <v>23603</v>
      </c>
      <c r="C726" s="1" t="s">
        <v>27</v>
      </c>
      <c r="D726" s="1" t="s">
        <v>28</v>
      </c>
      <c r="E726" s="1" t="s">
        <v>635</v>
      </c>
      <c r="F726" s="1" t="s">
        <v>636</v>
      </c>
      <c r="G726" s="1" t="s">
        <v>637</v>
      </c>
      <c r="H726" s="1">
        <v>1</v>
      </c>
      <c r="I726" s="1" t="s">
        <v>32</v>
      </c>
      <c r="J726" s="4">
        <v>6531</v>
      </c>
      <c r="K726" s="4">
        <v>8085</v>
      </c>
      <c r="L726" s="4">
        <v>3104</v>
      </c>
      <c r="P726" s="1">
        <v>1</v>
      </c>
      <c r="T726" s="1">
        <v>1</v>
      </c>
      <c r="AA726" s="12" t="str">
        <f>_xlfn.XLOOKUP(HsgLista[[#This Row],[Lakó-népesség]],hsgméret[limit],hsgméret[név],,-1)</f>
        <v>kicsi</v>
      </c>
      <c r="AB726" s="12" t="str">
        <f>IFERROR(_xlfn.XLOOKUP(HsgLista[[#This Row],[Vármegye]],Régiók[Vármegye],Régiók[Régió]),"")</f>
        <v>Közép-Dunántúl</v>
      </c>
      <c r="AC726" s="12" t="str">
        <f>IFERROR(_xlfn.XLOOKUP(HsgLista[[#This Row],[Vármegye]],Régiók[Vármegye],Régiók[NUTS2]),"")</f>
        <v>HU21</v>
      </c>
      <c r="AD726" s="12" t="str" cm="1">
        <f t="array" ref="AD726">_xlfn.XLOOKUP(HsgLista[[#This Row],[Helység jogállása]],_xlfn.ANCHORARRAY($AG$12),$AH$12:$AH$18)</f>
        <v>2 város</v>
      </c>
      <c r="AE726" s="4">
        <f>HsgLista[[#This Row],[Lakó-népesség]]*HsgLista[[#This Row],[Lakó-népesség]]</f>
        <v>65367225</v>
      </c>
      <c r="AF726" s="1"/>
      <c r="AG726" s="4"/>
      <c r="AJ726" s="8"/>
      <c r="AK726" s="4"/>
      <c r="AS726" s="8"/>
      <c r="AT726" s="4"/>
      <c r="BJ726" s="1"/>
    </row>
    <row r="727" spans="1:62" x14ac:dyDescent="0.3">
      <c r="A727" s="33" t="s">
        <v>1308</v>
      </c>
      <c r="B727" s="31">
        <v>30988</v>
      </c>
      <c r="C727" s="1" t="s">
        <v>468</v>
      </c>
      <c r="D727" s="1" t="s">
        <v>75</v>
      </c>
      <c r="E727" s="1" t="s">
        <v>1459</v>
      </c>
      <c r="F727" s="1" t="s">
        <v>1307</v>
      </c>
      <c r="G727" s="1" t="s">
        <v>1308</v>
      </c>
      <c r="H727" s="1">
        <v>1</v>
      </c>
      <c r="I727" s="1" t="s">
        <v>32</v>
      </c>
      <c r="J727" s="4">
        <v>6331</v>
      </c>
      <c r="K727" s="4">
        <v>71338</v>
      </c>
      <c r="L727" s="4">
        <v>26449</v>
      </c>
      <c r="O727" s="1">
        <v>1</v>
      </c>
      <c r="P727" s="1">
        <v>1</v>
      </c>
      <c r="Q727" s="1">
        <v>1</v>
      </c>
      <c r="R727" s="1">
        <v>1</v>
      </c>
      <c r="T727" s="1">
        <v>1</v>
      </c>
      <c r="Z727" s="1">
        <v>1</v>
      </c>
      <c r="AA727" s="12" t="str">
        <f>_xlfn.XLOOKUP(HsgLista[[#This Row],[Lakó-népesség]],hsgméret[limit],hsgméret[név],,-1)</f>
        <v>nagy</v>
      </c>
      <c r="AB727" s="12" t="str">
        <f>IFERROR(_xlfn.XLOOKUP(HsgLista[[#This Row],[Vármegye]],Régiók[Vármegye],Régiók[Régió]),"")</f>
        <v>Pest</v>
      </c>
      <c r="AC727" s="12" t="str">
        <f>IFERROR(_xlfn.XLOOKUP(HsgLista[[#This Row],[Vármegye]],Régiók[Vármegye],Régiók[NUTS2]),"")</f>
        <v>HU12</v>
      </c>
      <c r="AD727" s="12" t="str" cm="1">
        <f t="array" ref="AD727">_xlfn.XLOOKUP(HsgLista[[#This Row],[Helység jogállása]],_xlfn.ANCHORARRAY($AG$12),$AH$12:$AH$18)</f>
        <v>3 m.j.város</v>
      </c>
      <c r="AE727" s="4">
        <f>HsgLista[[#This Row],[Lakó-népesség]]*HsgLista[[#This Row],[Lakó-népesség]]</f>
        <v>5089110244</v>
      </c>
      <c r="AF727" s="1"/>
      <c r="AG727" s="4"/>
      <c r="AJ727" s="8"/>
      <c r="AK727" s="4"/>
      <c r="AS727" s="8"/>
      <c r="AT727" s="4"/>
      <c r="BJ727" s="1"/>
    </row>
    <row r="728" spans="1:62" x14ac:dyDescent="0.3">
      <c r="A728" s="33" t="s">
        <v>1460</v>
      </c>
      <c r="B728" s="31">
        <v>25326</v>
      </c>
      <c r="C728" s="1" t="s">
        <v>40</v>
      </c>
      <c r="D728" s="1" t="s">
        <v>52</v>
      </c>
      <c r="E728" s="1" t="s">
        <v>883</v>
      </c>
      <c r="F728" s="1" t="s">
        <v>884</v>
      </c>
      <c r="G728" s="1" t="s">
        <v>885</v>
      </c>
      <c r="H728" s="1">
        <v>5</v>
      </c>
      <c r="I728" s="1" t="s">
        <v>882</v>
      </c>
      <c r="J728" s="4">
        <v>4580</v>
      </c>
      <c r="K728" s="4">
        <v>937</v>
      </c>
      <c r="L728" s="4">
        <v>712</v>
      </c>
      <c r="T728" s="1">
        <v>1</v>
      </c>
      <c r="AA728" s="12" t="str">
        <f>_xlfn.XLOOKUP(HsgLista[[#This Row],[Lakó-népesség]],hsgméret[limit],hsgméret[név],,-1)</f>
        <v>apró</v>
      </c>
      <c r="AB728" s="12" t="str">
        <f>IFERROR(_xlfn.XLOOKUP(HsgLista[[#This Row],[Vármegye]],Régiók[Vármegye],Régiók[Régió]),"")</f>
        <v>Észak-Magyarország</v>
      </c>
      <c r="AC728" s="12" t="str">
        <f>IFERROR(_xlfn.XLOOKUP(HsgLista[[#This Row],[Vármegye]],Régiók[Vármegye],Régiók[NUTS2]),"")</f>
        <v>HU31</v>
      </c>
      <c r="AD728" s="12" t="str" cm="1">
        <f t="array" ref="AD728">_xlfn.XLOOKUP(HsgLista[[#This Row],[Helység jogállása]],_xlfn.ANCHORARRAY($AG$12),$AH$12:$AH$18)</f>
        <v>1 község</v>
      </c>
      <c r="AE728" s="4">
        <f>HsgLista[[#This Row],[Lakó-népesség]]*HsgLista[[#This Row],[Lakó-népesség]]</f>
        <v>877969</v>
      </c>
      <c r="AF728" s="1"/>
      <c r="AG728" s="4"/>
      <c r="AJ728" s="8"/>
      <c r="AK728" s="4"/>
      <c r="AS728" s="8"/>
      <c r="AT728" s="4"/>
      <c r="BJ728" s="1"/>
    </row>
    <row r="729" spans="1:62" x14ac:dyDescent="0.3">
      <c r="A729" s="33" t="s">
        <v>1461</v>
      </c>
      <c r="B729" s="31">
        <v>22503</v>
      </c>
      <c r="C729" s="1" t="s">
        <v>40</v>
      </c>
      <c r="D729" s="1" t="s">
        <v>52</v>
      </c>
      <c r="E729" s="1" t="s">
        <v>888</v>
      </c>
      <c r="F729" s="1" t="s">
        <v>889</v>
      </c>
      <c r="G729" s="1" t="s">
        <v>890</v>
      </c>
      <c r="H729" s="1">
        <v>5</v>
      </c>
      <c r="I729" s="1" t="s">
        <v>1462</v>
      </c>
      <c r="J729" s="4">
        <v>5011</v>
      </c>
      <c r="K729" s="4">
        <v>539</v>
      </c>
      <c r="L729" s="4">
        <v>317</v>
      </c>
      <c r="T729" s="1">
        <v>1</v>
      </c>
      <c r="V729" s="1">
        <v>1</v>
      </c>
      <c r="AA729" s="12" t="str">
        <f>_xlfn.XLOOKUP(HsgLista[[#This Row],[Lakó-népesség]],hsgméret[limit],hsgméret[név],,-1)</f>
        <v>apró</v>
      </c>
      <c r="AB729" s="12" t="str">
        <f>IFERROR(_xlfn.XLOOKUP(HsgLista[[#This Row],[Vármegye]],Régiók[Vármegye],Régiók[Régió]),"")</f>
        <v>Észak-Magyarország</v>
      </c>
      <c r="AC729" s="12" t="str">
        <f>IFERROR(_xlfn.XLOOKUP(HsgLista[[#This Row],[Vármegye]],Régiók[Vármegye],Régiók[NUTS2]),"")</f>
        <v>HU31</v>
      </c>
      <c r="AD729" s="12" t="str" cm="1">
        <f t="array" ref="AD729">_xlfn.XLOOKUP(HsgLista[[#This Row],[Helység jogállása]],_xlfn.ANCHORARRAY($AG$12),$AH$12:$AH$18)</f>
        <v>1 község</v>
      </c>
      <c r="AE729" s="4">
        <f>HsgLista[[#This Row],[Lakó-népesség]]*HsgLista[[#This Row],[Lakó-népesség]]</f>
        <v>290521</v>
      </c>
      <c r="AF729" s="1"/>
      <c r="AG729" s="4"/>
      <c r="AJ729" s="8"/>
      <c r="AK729" s="4"/>
      <c r="AS729" s="8"/>
      <c r="AT729" s="4"/>
      <c r="BJ729" s="1"/>
    </row>
    <row r="730" spans="1:62" x14ac:dyDescent="0.3">
      <c r="A730" s="33" t="s">
        <v>1463</v>
      </c>
      <c r="B730" s="31">
        <v>13480</v>
      </c>
      <c r="C730" s="1" t="s">
        <v>40</v>
      </c>
      <c r="D730" s="1" t="s">
        <v>75</v>
      </c>
      <c r="E730" s="1" t="s">
        <v>1236</v>
      </c>
      <c r="F730" s="1" t="s">
        <v>1237</v>
      </c>
      <c r="G730" s="1" t="s">
        <v>1238</v>
      </c>
      <c r="H730" s="1">
        <v>1</v>
      </c>
      <c r="I730" s="1" t="s">
        <v>32</v>
      </c>
      <c r="J730" s="4">
        <v>575</v>
      </c>
      <c r="K730" s="4">
        <v>9820</v>
      </c>
      <c r="L730" s="4">
        <v>3481</v>
      </c>
      <c r="AA730" s="12" t="str">
        <f>_xlfn.XLOOKUP(HsgLista[[#This Row],[Lakó-népesség]],hsgméret[limit],hsgméret[név],,-1)</f>
        <v>kicsi</v>
      </c>
      <c r="AB730" s="12" t="str">
        <f>IFERROR(_xlfn.XLOOKUP(HsgLista[[#This Row],[Vármegye]],Régiók[Vármegye],Régiók[Régió]),"")</f>
        <v>Pest</v>
      </c>
      <c r="AC730" s="12" t="str">
        <f>IFERROR(_xlfn.XLOOKUP(HsgLista[[#This Row],[Vármegye]],Régiók[Vármegye],Régiók[NUTS2]),"")</f>
        <v>HU12</v>
      </c>
      <c r="AD730" s="12" t="str" cm="1">
        <f t="array" ref="AD730">_xlfn.XLOOKUP(HsgLista[[#This Row],[Helység jogállása]],_xlfn.ANCHORARRAY($AG$12),$AH$12:$AH$18)</f>
        <v>1 község</v>
      </c>
      <c r="AE730" s="4">
        <f>HsgLista[[#This Row],[Lakó-népesség]]*HsgLista[[#This Row],[Lakó-népesség]]</f>
        <v>96432400</v>
      </c>
      <c r="AF730" s="1"/>
      <c r="AG730" s="4"/>
      <c r="AJ730" s="8"/>
      <c r="AK730" s="4"/>
      <c r="AS730" s="8"/>
      <c r="AT730" s="4"/>
      <c r="BJ730" s="1"/>
    </row>
    <row r="731" spans="1:62" x14ac:dyDescent="0.3">
      <c r="A731" s="33" t="s">
        <v>1464</v>
      </c>
      <c r="B731" s="31">
        <v>28556</v>
      </c>
      <c r="C731" s="1" t="s">
        <v>40</v>
      </c>
      <c r="D731" s="1" t="s">
        <v>47</v>
      </c>
      <c r="E731" s="1" t="s">
        <v>870</v>
      </c>
      <c r="F731" s="1" t="s">
        <v>871</v>
      </c>
      <c r="G731" s="1" t="s">
        <v>872</v>
      </c>
      <c r="H731" s="1">
        <v>5</v>
      </c>
      <c r="I731" s="1" t="s">
        <v>872</v>
      </c>
      <c r="J731" s="4">
        <v>1718</v>
      </c>
      <c r="K731" s="4">
        <v>629</v>
      </c>
      <c r="L731" s="4">
        <v>300</v>
      </c>
      <c r="AA731" s="12" t="str">
        <f>_xlfn.XLOOKUP(HsgLista[[#This Row],[Lakó-népesség]],hsgméret[limit],hsgméret[név],,-1)</f>
        <v>apró</v>
      </c>
      <c r="AB731" s="12" t="str">
        <f>IFERROR(_xlfn.XLOOKUP(HsgLista[[#This Row],[Vármegye]],Régiók[Vármegye],Régiók[Régió]),"")</f>
        <v>Észak-Magyarország</v>
      </c>
      <c r="AC731" s="12" t="str">
        <f>IFERROR(_xlfn.XLOOKUP(HsgLista[[#This Row],[Vármegye]],Régiók[Vármegye],Régiók[NUTS2]),"")</f>
        <v>HU31</v>
      </c>
      <c r="AD731" s="12" t="str" cm="1">
        <f t="array" ref="AD731">_xlfn.XLOOKUP(HsgLista[[#This Row],[Helység jogállása]],_xlfn.ANCHORARRAY($AG$12),$AH$12:$AH$18)</f>
        <v>1 község</v>
      </c>
      <c r="AE731" s="4">
        <f>HsgLista[[#This Row],[Lakó-népesség]]*HsgLista[[#This Row],[Lakó-népesség]]</f>
        <v>395641</v>
      </c>
      <c r="AF731" s="1"/>
      <c r="AG731" s="4"/>
      <c r="AJ731" s="8"/>
      <c r="AK731" s="4"/>
      <c r="AS731" s="8"/>
      <c r="AT731" s="4"/>
      <c r="BJ731" s="1"/>
    </row>
    <row r="732" spans="1:62" x14ac:dyDescent="0.3">
      <c r="A732" s="33" t="s">
        <v>1465</v>
      </c>
      <c r="B732" s="31">
        <v>22655</v>
      </c>
      <c r="C732" s="1" t="s">
        <v>40</v>
      </c>
      <c r="D732" s="1" t="s">
        <v>272</v>
      </c>
      <c r="E732" s="1" t="s">
        <v>301</v>
      </c>
      <c r="F732" s="1" t="s">
        <v>302</v>
      </c>
      <c r="G732" s="1" t="s">
        <v>303</v>
      </c>
      <c r="H732" s="1">
        <v>5</v>
      </c>
      <c r="I732" s="1" t="s">
        <v>1431</v>
      </c>
      <c r="J732" s="4">
        <v>2172</v>
      </c>
      <c r="K732" s="4">
        <v>459</v>
      </c>
      <c r="L732" s="4">
        <v>266</v>
      </c>
      <c r="X732" s="1">
        <v>1</v>
      </c>
      <c r="AA732" s="12" t="str">
        <f>_xlfn.XLOOKUP(HsgLista[[#This Row],[Lakó-népesség]],hsgméret[limit],hsgméret[név],,-1)</f>
        <v>mikro</v>
      </c>
      <c r="AB732" s="12" t="str">
        <f>IFERROR(_xlfn.XLOOKUP(HsgLista[[#This Row],[Vármegye]],Régiók[Vármegye],Régiók[Régió]),"")</f>
        <v>Észak-Magyarország</v>
      </c>
      <c r="AC732" s="12" t="str">
        <f>IFERROR(_xlfn.XLOOKUP(HsgLista[[#This Row],[Vármegye]],Régiók[Vármegye],Régiók[NUTS2]),"")</f>
        <v>HU31</v>
      </c>
      <c r="AD732" s="12" t="str" cm="1">
        <f t="array" ref="AD732">_xlfn.XLOOKUP(HsgLista[[#This Row],[Helység jogállása]],_xlfn.ANCHORARRAY($AG$12),$AH$12:$AH$18)</f>
        <v>1 község</v>
      </c>
      <c r="AE732" s="4">
        <f>HsgLista[[#This Row],[Lakó-népesség]]*HsgLista[[#This Row],[Lakó-népesség]]</f>
        <v>210681</v>
      </c>
      <c r="AF732" s="1"/>
      <c r="AG732" s="4"/>
      <c r="AJ732" s="8"/>
      <c r="AK732" s="4"/>
      <c r="AS732" s="8"/>
      <c r="AT732" s="4"/>
      <c r="BJ732" s="1"/>
    </row>
    <row r="733" spans="1:62" x14ac:dyDescent="0.3">
      <c r="A733" s="33" t="s">
        <v>1466</v>
      </c>
      <c r="B733" s="31">
        <v>25821</v>
      </c>
      <c r="C733" s="1" t="s">
        <v>40</v>
      </c>
      <c r="D733" s="1" t="s">
        <v>41</v>
      </c>
      <c r="E733" s="1" t="s">
        <v>627</v>
      </c>
      <c r="F733" s="1" t="s">
        <v>628</v>
      </c>
      <c r="G733" s="1" t="s">
        <v>629</v>
      </c>
      <c r="H733" s="1">
        <v>5</v>
      </c>
      <c r="I733" s="1" t="s">
        <v>1467</v>
      </c>
      <c r="J733" s="4">
        <v>814</v>
      </c>
      <c r="K733" s="4">
        <v>84</v>
      </c>
      <c r="L733" s="4">
        <v>53</v>
      </c>
      <c r="AA733" s="12" t="str">
        <f>_xlfn.XLOOKUP(HsgLista[[#This Row],[Lakó-népesség]],hsgméret[limit],hsgméret[név],,-1)</f>
        <v>mikro</v>
      </c>
      <c r="AB733" s="12" t="str">
        <f>IFERROR(_xlfn.XLOOKUP(HsgLista[[#This Row],[Vármegye]],Régiók[Vármegye],Régiók[Régió]),"")</f>
        <v>Dél-Dunántúl</v>
      </c>
      <c r="AC733" s="12" t="str">
        <f>IFERROR(_xlfn.XLOOKUP(HsgLista[[#This Row],[Vármegye]],Régiók[Vármegye],Régiók[NUTS2]),"")</f>
        <v>HU23</v>
      </c>
      <c r="AD733" s="12" t="str" cm="1">
        <f t="array" ref="AD733">_xlfn.XLOOKUP(HsgLista[[#This Row],[Helység jogállása]],_xlfn.ANCHORARRAY($AG$12),$AH$12:$AH$18)</f>
        <v>1 község</v>
      </c>
      <c r="AE733" s="4">
        <f>HsgLista[[#This Row],[Lakó-népesség]]*HsgLista[[#This Row],[Lakó-népesség]]</f>
        <v>7056</v>
      </c>
      <c r="AF733" s="1"/>
      <c r="AG733" s="4"/>
      <c r="AJ733" s="8"/>
      <c r="AK733" s="4"/>
      <c r="AS733" s="8"/>
      <c r="AT733" s="4"/>
      <c r="BJ733" s="1"/>
    </row>
    <row r="734" spans="1:62" x14ac:dyDescent="0.3">
      <c r="A734" s="33" t="s">
        <v>1468</v>
      </c>
      <c r="B734" s="31">
        <v>18704</v>
      </c>
      <c r="C734" s="1" t="s">
        <v>40</v>
      </c>
      <c r="D734" s="1" t="s">
        <v>41</v>
      </c>
      <c r="E734" s="1" t="s">
        <v>356</v>
      </c>
      <c r="F734" s="1" t="s">
        <v>357</v>
      </c>
      <c r="G734" s="1" t="s">
        <v>358</v>
      </c>
      <c r="H734" s="1">
        <v>5</v>
      </c>
      <c r="I734" s="1" t="s">
        <v>1469</v>
      </c>
      <c r="J734" s="4">
        <v>2644</v>
      </c>
      <c r="K734" s="4">
        <v>302</v>
      </c>
      <c r="L734" s="4">
        <v>174</v>
      </c>
      <c r="R734" s="1">
        <v>1</v>
      </c>
      <c r="AA734" s="12" t="str">
        <f>_xlfn.XLOOKUP(HsgLista[[#This Row],[Lakó-népesség]],hsgméret[limit],hsgméret[név],,-1)</f>
        <v>mikro</v>
      </c>
      <c r="AB734" s="12" t="str">
        <f>IFERROR(_xlfn.XLOOKUP(HsgLista[[#This Row],[Vármegye]],Régiók[Vármegye],Régiók[Régió]),"")</f>
        <v>Dél-Dunántúl</v>
      </c>
      <c r="AC734" s="12" t="str">
        <f>IFERROR(_xlfn.XLOOKUP(HsgLista[[#This Row],[Vármegye]],Régiók[Vármegye],Régiók[NUTS2]),"")</f>
        <v>HU23</v>
      </c>
      <c r="AD734" s="12" t="str" cm="1">
        <f t="array" ref="AD734">_xlfn.XLOOKUP(HsgLista[[#This Row],[Helység jogállása]],_xlfn.ANCHORARRAY($AG$12),$AH$12:$AH$18)</f>
        <v>1 község</v>
      </c>
      <c r="AE734" s="4">
        <f>HsgLista[[#This Row],[Lakó-népesség]]*HsgLista[[#This Row],[Lakó-népesség]]</f>
        <v>91204</v>
      </c>
      <c r="AF734" s="1"/>
      <c r="AG734" s="4"/>
      <c r="AJ734" s="8"/>
      <c r="AK734" s="4"/>
      <c r="AS734" s="8"/>
      <c r="AT734" s="4"/>
      <c r="BJ734" s="1"/>
    </row>
    <row r="735" spans="1:62" x14ac:dyDescent="0.3">
      <c r="A735" s="33" t="s">
        <v>1470</v>
      </c>
      <c r="B735" s="31">
        <v>21795</v>
      </c>
      <c r="C735" s="1" t="s">
        <v>40</v>
      </c>
      <c r="D735" s="1" t="s">
        <v>272</v>
      </c>
      <c r="E735" s="1" t="s">
        <v>301</v>
      </c>
      <c r="F735" s="1" t="s">
        <v>302</v>
      </c>
      <c r="G735" s="1" t="s">
        <v>303</v>
      </c>
      <c r="H735" s="1">
        <v>5</v>
      </c>
      <c r="I735" s="1" t="s">
        <v>1471</v>
      </c>
      <c r="J735" s="4">
        <v>1507</v>
      </c>
      <c r="K735" s="4">
        <v>500</v>
      </c>
      <c r="L735" s="4">
        <v>230</v>
      </c>
      <c r="T735" s="1">
        <v>1</v>
      </c>
      <c r="AA735" s="12" t="str">
        <f>_xlfn.XLOOKUP(HsgLista[[#This Row],[Lakó-népesség]],hsgméret[limit],hsgméret[név],,-1)</f>
        <v>apró</v>
      </c>
      <c r="AB735" s="12" t="str">
        <f>IFERROR(_xlfn.XLOOKUP(HsgLista[[#This Row],[Vármegye]],Régiók[Vármegye],Régiók[Régió]),"")</f>
        <v>Észak-Magyarország</v>
      </c>
      <c r="AC735" s="12" t="str">
        <f>IFERROR(_xlfn.XLOOKUP(HsgLista[[#This Row],[Vármegye]],Régiók[Vármegye],Régiók[NUTS2]),"")</f>
        <v>HU31</v>
      </c>
      <c r="AD735" s="12" t="str" cm="1">
        <f t="array" ref="AD735">_xlfn.XLOOKUP(HsgLista[[#This Row],[Helység jogállása]],_xlfn.ANCHORARRAY($AG$12),$AH$12:$AH$18)</f>
        <v>1 község</v>
      </c>
      <c r="AE735" s="4">
        <f>HsgLista[[#This Row],[Lakó-népesség]]*HsgLista[[#This Row],[Lakó-népesség]]</f>
        <v>250000</v>
      </c>
      <c r="AF735" s="1"/>
      <c r="AG735" s="4"/>
      <c r="AJ735" s="8"/>
      <c r="AK735" s="4"/>
      <c r="AS735" s="8"/>
      <c r="AT735" s="4"/>
      <c r="BJ735" s="1"/>
    </row>
    <row r="736" spans="1:62" x14ac:dyDescent="0.3">
      <c r="A736" s="33" t="s">
        <v>1472</v>
      </c>
      <c r="B736" s="31">
        <v>24235</v>
      </c>
      <c r="C736" s="1" t="s">
        <v>40</v>
      </c>
      <c r="D736" s="1" t="s">
        <v>47</v>
      </c>
      <c r="E736" s="1" t="s">
        <v>416</v>
      </c>
      <c r="F736" s="1" t="s">
        <v>417</v>
      </c>
      <c r="G736" s="1" t="s">
        <v>47</v>
      </c>
      <c r="H736" s="1">
        <v>1</v>
      </c>
      <c r="I736" s="1" t="s">
        <v>32</v>
      </c>
      <c r="J736" s="4">
        <v>4490</v>
      </c>
      <c r="K736" s="4">
        <v>3256</v>
      </c>
      <c r="L736" s="4">
        <v>1363</v>
      </c>
      <c r="T736" s="1">
        <v>1</v>
      </c>
      <c r="AA736" s="12" t="str">
        <f>_xlfn.XLOOKUP(HsgLista[[#This Row],[Lakó-népesség]],hsgméret[limit],hsgméret[név],,-1)</f>
        <v>kicsi</v>
      </c>
      <c r="AB736" s="12" t="str">
        <f>IFERROR(_xlfn.XLOOKUP(HsgLista[[#This Row],[Vármegye]],Régiók[Vármegye],Régiók[Régió]),"")</f>
        <v>Észak-Magyarország</v>
      </c>
      <c r="AC736" s="12" t="str">
        <f>IFERROR(_xlfn.XLOOKUP(HsgLista[[#This Row],[Vármegye]],Régiók[Vármegye],Régiók[NUTS2]),"")</f>
        <v>HU31</v>
      </c>
      <c r="AD736" s="12" t="str" cm="1">
        <f t="array" ref="AD736">_xlfn.XLOOKUP(HsgLista[[#This Row],[Helység jogállása]],_xlfn.ANCHORARRAY($AG$12),$AH$12:$AH$18)</f>
        <v>1 község</v>
      </c>
      <c r="AE736" s="4">
        <f>HsgLista[[#This Row],[Lakó-népesség]]*HsgLista[[#This Row],[Lakó-népesség]]</f>
        <v>10601536</v>
      </c>
      <c r="AF736" s="1"/>
      <c r="AG736" s="4"/>
      <c r="AJ736" s="8"/>
      <c r="AK736" s="4"/>
      <c r="AS736" s="8"/>
      <c r="AT736" s="4"/>
      <c r="BJ736" s="1"/>
    </row>
    <row r="737" spans="1:62" x14ac:dyDescent="0.3">
      <c r="A737" s="33" t="s">
        <v>1473</v>
      </c>
      <c r="B737" s="31">
        <v>20118</v>
      </c>
      <c r="C737" s="1" t="s">
        <v>40</v>
      </c>
      <c r="D737" s="1" t="s">
        <v>47</v>
      </c>
      <c r="E737" s="1" t="s">
        <v>416</v>
      </c>
      <c r="F737" s="1" t="s">
        <v>417</v>
      </c>
      <c r="G737" s="1" t="s">
        <v>47</v>
      </c>
      <c r="H737" s="1">
        <v>5</v>
      </c>
      <c r="I737" s="1" t="s">
        <v>1474</v>
      </c>
      <c r="J737" s="4">
        <v>2168</v>
      </c>
      <c r="K737" s="4">
        <v>1019</v>
      </c>
      <c r="L737" s="4">
        <v>312</v>
      </c>
      <c r="T737" s="1">
        <v>1</v>
      </c>
      <c r="AA737" s="12" t="str">
        <f>_xlfn.XLOOKUP(HsgLista[[#This Row],[Lakó-népesség]],hsgméret[limit],hsgméret[név],,-1)</f>
        <v>apró</v>
      </c>
      <c r="AB737" s="12" t="str">
        <f>IFERROR(_xlfn.XLOOKUP(HsgLista[[#This Row],[Vármegye]],Régiók[Vármegye],Régiók[Régió]),"")</f>
        <v>Észak-Magyarország</v>
      </c>
      <c r="AC737" s="12" t="str">
        <f>IFERROR(_xlfn.XLOOKUP(HsgLista[[#This Row],[Vármegye]],Régiók[Vármegye],Régiók[NUTS2]),"")</f>
        <v>HU31</v>
      </c>
      <c r="AD737" s="12" t="str" cm="1">
        <f t="array" ref="AD737">_xlfn.XLOOKUP(HsgLista[[#This Row],[Helység jogállása]],_xlfn.ANCHORARRAY($AG$12),$AH$12:$AH$18)</f>
        <v>1 község</v>
      </c>
      <c r="AE737" s="4">
        <f>HsgLista[[#This Row],[Lakó-népesség]]*HsgLista[[#This Row],[Lakó-népesség]]</f>
        <v>1038361</v>
      </c>
      <c r="AF737" s="1"/>
      <c r="AG737" s="4"/>
      <c r="AJ737" s="8"/>
      <c r="AK737" s="4"/>
      <c r="AS737" s="8"/>
      <c r="AT737" s="4"/>
      <c r="BJ737" s="1"/>
    </row>
    <row r="738" spans="1:62" x14ac:dyDescent="0.3">
      <c r="A738" s="33" t="s">
        <v>1475</v>
      </c>
      <c r="B738" s="31">
        <v>10852</v>
      </c>
      <c r="C738" s="1" t="s">
        <v>40</v>
      </c>
      <c r="D738" s="1" t="s">
        <v>159</v>
      </c>
      <c r="E738" s="1" t="s">
        <v>590</v>
      </c>
      <c r="F738" s="1" t="s">
        <v>591</v>
      </c>
      <c r="G738" s="1" t="s">
        <v>592</v>
      </c>
      <c r="H738" s="1">
        <v>5</v>
      </c>
      <c r="I738" s="1" t="s">
        <v>970</v>
      </c>
      <c r="J738" s="4">
        <v>3164</v>
      </c>
      <c r="K738" s="4">
        <v>1618</v>
      </c>
      <c r="L738" s="4">
        <v>636</v>
      </c>
      <c r="T738" s="1">
        <v>1</v>
      </c>
      <c r="AA738" s="12" t="str">
        <f>_xlfn.XLOOKUP(HsgLista[[#This Row],[Lakó-népesség]],hsgméret[limit],hsgméret[név],,-1)</f>
        <v>apró</v>
      </c>
      <c r="AB738" s="12" t="str">
        <f>IFERROR(_xlfn.XLOOKUP(HsgLista[[#This Row],[Vármegye]],Régiók[Vármegye],Régiók[Régió]),"")</f>
        <v>Észak-Alföld</v>
      </c>
      <c r="AC738" s="12" t="str">
        <f>IFERROR(_xlfn.XLOOKUP(HsgLista[[#This Row],[Vármegye]],Régiók[Vármegye],Régiók[NUTS2]),"")</f>
        <v>HU32</v>
      </c>
      <c r="AD738" s="12" t="str" cm="1">
        <f t="array" ref="AD738">_xlfn.XLOOKUP(HsgLista[[#This Row],[Helység jogállása]],_xlfn.ANCHORARRAY($AG$12),$AH$12:$AH$18)</f>
        <v>1 község</v>
      </c>
      <c r="AE738" s="4">
        <f>HsgLista[[#This Row],[Lakó-népesség]]*HsgLista[[#This Row],[Lakó-népesség]]</f>
        <v>2617924</v>
      </c>
      <c r="AF738" s="1"/>
      <c r="AG738" s="4"/>
      <c r="AJ738" s="8"/>
      <c r="AK738" s="4"/>
      <c r="AS738" s="8"/>
      <c r="AT738" s="4"/>
      <c r="BJ738" s="1"/>
    </row>
    <row r="739" spans="1:62" x14ac:dyDescent="0.3">
      <c r="A739" s="33" t="s">
        <v>1476</v>
      </c>
      <c r="B739" s="31">
        <v>11864</v>
      </c>
      <c r="C739" s="1" t="s">
        <v>40</v>
      </c>
      <c r="D739" s="1" t="s">
        <v>140</v>
      </c>
      <c r="E739" s="1" t="s">
        <v>449</v>
      </c>
      <c r="F739" s="1" t="s">
        <v>450</v>
      </c>
      <c r="G739" s="1" t="s">
        <v>451</v>
      </c>
      <c r="H739" s="1">
        <v>1</v>
      </c>
      <c r="I739" s="1" t="s">
        <v>32</v>
      </c>
      <c r="J739" s="4">
        <v>5829</v>
      </c>
      <c r="K739" s="4">
        <v>2772</v>
      </c>
      <c r="L739" s="4">
        <v>1054</v>
      </c>
      <c r="R739" s="1">
        <v>1</v>
      </c>
      <c r="T739" s="1">
        <v>1</v>
      </c>
      <c r="AA739" s="12" t="str">
        <f>_xlfn.XLOOKUP(HsgLista[[#This Row],[Lakó-népesség]],hsgméret[limit],hsgméret[név],,-1)</f>
        <v>kicsi</v>
      </c>
      <c r="AB739" s="12" t="str">
        <f>IFERROR(_xlfn.XLOOKUP(HsgLista[[#This Row],[Vármegye]],Régiók[Vármegye],Régiók[Régió]),"")</f>
        <v>Dél-Alföld</v>
      </c>
      <c r="AC739" s="12" t="str">
        <f>IFERROR(_xlfn.XLOOKUP(HsgLista[[#This Row],[Vármegye]],Régiók[Vármegye],Régiók[NUTS2]),"")</f>
        <v>HU33</v>
      </c>
      <c r="AD739" s="12" t="str" cm="1">
        <f t="array" ref="AD739">_xlfn.XLOOKUP(HsgLista[[#This Row],[Helység jogállása]],_xlfn.ANCHORARRAY($AG$12),$AH$12:$AH$18)</f>
        <v>1 község</v>
      </c>
      <c r="AE739" s="4">
        <f>HsgLista[[#This Row],[Lakó-népesség]]*HsgLista[[#This Row],[Lakó-népesség]]</f>
        <v>7683984</v>
      </c>
      <c r="AF739" s="1"/>
      <c r="AG739" s="4"/>
      <c r="AJ739" s="8"/>
      <c r="AK739" s="4"/>
      <c r="AS739" s="8"/>
      <c r="AT739" s="4"/>
      <c r="BJ739" s="1"/>
    </row>
    <row r="740" spans="1:62" x14ac:dyDescent="0.3">
      <c r="A740" s="33" t="s">
        <v>1477</v>
      </c>
      <c r="B740" s="31">
        <v>33589</v>
      </c>
      <c r="C740" s="1" t="s">
        <v>40</v>
      </c>
      <c r="D740" s="1" t="s">
        <v>140</v>
      </c>
      <c r="E740" s="1" t="s">
        <v>449</v>
      </c>
      <c r="F740" s="1" t="s">
        <v>450</v>
      </c>
      <c r="G740" s="1" t="s">
        <v>451</v>
      </c>
      <c r="H740" s="1">
        <v>5</v>
      </c>
      <c r="I740" s="1" t="s">
        <v>1478</v>
      </c>
      <c r="J740" s="4">
        <v>2756</v>
      </c>
      <c r="K740" s="4">
        <v>536</v>
      </c>
      <c r="L740" s="4">
        <v>258</v>
      </c>
      <c r="AA740" s="12" t="str">
        <f>_xlfn.XLOOKUP(HsgLista[[#This Row],[Lakó-népesség]],hsgméret[limit],hsgméret[név],,-1)</f>
        <v>apró</v>
      </c>
      <c r="AB740" s="12" t="str">
        <f>IFERROR(_xlfn.XLOOKUP(HsgLista[[#This Row],[Vármegye]],Régiók[Vármegye],Régiók[Régió]),"")</f>
        <v>Dél-Alföld</v>
      </c>
      <c r="AC740" s="12" t="str">
        <f>IFERROR(_xlfn.XLOOKUP(HsgLista[[#This Row],[Vármegye]],Régiók[Vármegye],Régiók[NUTS2]),"")</f>
        <v>HU33</v>
      </c>
      <c r="AD740" s="12" t="str" cm="1">
        <f t="array" ref="AD740">_xlfn.XLOOKUP(HsgLista[[#This Row],[Helység jogállása]],_xlfn.ANCHORARRAY($AG$12),$AH$12:$AH$18)</f>
        <v>1 község</v>
      </c>
      <c r="AE740" s="4">
        <f>HsgLista[[#This Row],[Lakó-népesség]]*HsgLista[[#This Row],[Lakó-népesség]]</f>
        <v>287296</v>
      </c>
      <c r="AF740" s="1"/>
      <c r="AG740" s="4"/>
      <c r="AJ740" s="8"/>
      <c r="AK740" s="4"/>
      <c r="AS740" s="8"/>
      <c r="AT740" s="4"/>
      <c r="BJ740" s="1"/>
    </row>
    <row r="741" spans="1:62" x14ac:dyDescent="0.3">
      <c r="A741" s="33" t="s">
        <v>1479</v>
      </c>
      <c r="B741" s="31">
        <v>21582</v>
      </c>
      <c r="C741" s="1" t="s">
        <v>40</v>
      </c>
      <c r="D741" s="1" t="s">
        <v>272</v>
      </c>
      <c r="E741" s="1" t="s">
        <v>698</v>
      </c>
      <c r="F741" s="1" t="s">
        <v>536</v>
      </c>
      <c r="G741" s="1" t="s">
        <v>534</v>
      </c>
      <c r="H741" s="1">
        <v>1</v>
      </c>
      <c r="I741" s="1" t="s">
        <v>32</v>
      </c>
      <c r="J741" s="4">
        <v>5538</v>
      </c>
      <c r="K741" s="4">
        <v>3467</v>
      </c>
      <c r="L741" s="4">
        <v>1387</v>
      </c>
      <c r="T741" s="1">
        <v>1</v>
      </c>
      <c r="AA741" s="12" t="str">
        <f>_xlfn.XLOOKUP(HsgLista[[#This Row],[Lakó-népesség]],hsgméret[limit],hsgméret[név],,-1)</f>
        <v>kicsi</v>
      </c>
      <c r="AB741" s="12" t="str">
        <f>IFERROR(_xlfn.XLOOKUP(HsgLista[[#This Row],[Vármegye]],Régiók[Vármegye],Régiók[Régió]),"")</f>
        <v>Észak-Magyarország</v>
      </c>
      <c r="AC741" s="12" t="str">
        <f>IFERROR(_xlfn.XLOOKUP(HsgLista[[#This Row],[Vármegye]],Régiók[Vármegye],Régiók[NUTS2]),"")</f>
        <v>HU31</v>
      </c>
      <c r="AD741" s="12" t="str" cm="1">
        <f t="array" ref="AD741">_xlfn.XLOOKUP(HsgLista[[#This Row],[Helység jogállása]],_xlfn.ANCHORARRAY($AG$12),$AH$12:$AH$18)</f>
        <v>1 község</v>
      </c>
      <c r="AE741" s="4">
        <f>HsgLista[[#This Row],[Lakó-népesség]]*HsgLista[[#This Row],[Lakó-népesség]]</f>
        <v>12020089</v>
      </c>
      <c r="AF741" s="1"/>
      <c r="AG741" s="4"/>
      <c r="AJ741" s="8"/>
      <c r="AK741" s="4"/>
      <c r="AS741" s="8"/>
      <c r="AT741" s="4"/>
      <c r="BJ741" s="1"/>
    </row>
    <row r="742" spans="1:62" x14ac:dyDescent="0.3">
      <c r="A742" s="33" t="s">
        <v>1480</v>
      </c>
      <c r="B742" s="32">
        <v>8448</v>
      </c>
      <c r="C742" s="1" t="s">
        <v>40</v>
      </c>
      <c r="D742" s="1" t="s">
        <v>251</v>
      </c>
      <c r="E742" s="1" t="s">
        <v>734</v>
      </c>
      <c r="F742" s="1" t="s">
        <v>735</v>
      </c>
      <c r="G742" s="1" t="s">
        <v>735</v>
      </c>
      <c r="H742" s="1">
        <v>5</v>
      </c>
      <c r="I742" s="1" t="s">
        <v>1481</v>
      </c>
      <c r="J742" s="4">
        <v>2995</v>
      </c>
      <c r="K742" s="4">
        <v>691</v>
      </c>
      <c r="L742" s="4">
        <v>262</v>
      </c>
      <c r="T742" s="1">
        <v>1</v>
      </c>
      <c r="AA742" s="12" t="str">
        <f>_xlfn.XLOOKUP(HsgLista[[#This Row],[Lakó-népesség]],hsgméret[limit],hsgméret[név],,-1)</f>
        <v>apró</v>
      </c>
      <c r="AB742" s="12" t="str">
        <f>IFERROR(_xlfn.XLOOKUP(HsgLista[[#This Row],[Vármegye]],Régiók[Vármegye],Régiók[Régió]),"")</f>
        <v>Dél-Dunántúl</v>
      </c>
      <c r="AC742" s="12" t="str">
        <f>IFERROR(_xlfn.XLOOKUP(HsgLista[[#This Row],[Vármegye]],Régiók[Vármegye],Régiók[NUTS2]),"")</f>
        <v>HU23</v>
      </c>
      <c r="AD742" s="12" t="str" cm="1">
        <f t="array" ref="AD742">_xlfn.XLOOKUP(HsgLista[[#This Row],[Helység jogállása]],_xlfn.ANCHORARRAY($AG$12),$AH$12:$AH$18)</f>
        <v>1 község</v>
      </c>
      <c r="AE742" s="4">
        <f>HsgLista[[#This Row],[Lakó-népesség]]*HsgLista[[#This Row],[Lakó-népesség]]</f>
        <v>477481</v>
      </c>
      <c r="AF742" s="1"/>
      <c r="AG742" s="4"/>
      <c r="AJ742" s="8"/>
      <c r="AK742" s="4"/>
      <c r="AS742" s="8"/>
      <c r="AT742" s="4"/>
      <c r="BJ742" s="1"/>
    </row>
    <row r="743" spans="1:62" x14ac:dyDescent="0.3">
      <c r="A743" s="33" t="s">
        <v>1469</v>
      </c>
      <c r="B743" s="31">
        <v>13499</v>
      </c>
      <c r="C743" s="1" t="s">
        <v>40</v>
      </c>
      <c r="D743" s="1" t="s">
        <v>41</v>
      </c>
      <c r="E743" s="1" t="s">
        <v>356</v>
      </c>
      <c r="F743" s="1" t="s">
        <v>357</v>
      </c>
      <c r="G743" s="1" t="s">
        <v>358</v>
      </c>
      <c r="H743" s="1">
        <v>2</v>
      </c>
      <c r="I743" s="1" t="s">
        <v>38</v>
      </c>
      <c r="J743" s="4">
        <v>975</v>
      </c>
      <c r="K743" s="4">
        <v>257</v>
      </c>
      <c r="L743" s="4">
        <v>131</v>
      </c>
      <c r="R743" s="1">
        <v>1</v>
      </c>
      <c r="AA743" s="12" t="str">
        <f>_xlfn.XLOOKUP(HsgLista[[#This Row],[Lakó-népesség]],hsgméret[limit],hsgméret[név],,-1)</f>
        <v>mikro</v>
      </c>
      <c r="AB743" s="12" t="str">
        <f>IFERROR(_xlfn.XLOOKUP(HsgLista[[#This Row],[Vármegye]],Régiók[Vármegye],Régiók[Régió]),"")</f>
        <v>Dél-Dunántúl</v>
      </c>
      <c r="AC743" s="12" t="str">
        <f>IFERROR(_xlfn.XLOOKUP(HsgLista[[#This Row],[Vármegye]],Régiók[Vármegye],Régiók[NUTS2]),"")</f>
        <v>HU23</v>
      </c>
      <c r="AD743" s="12" t="str" cm="1">
        <f t="array" ref="AD743">_xlfn.XLOOKUP(HsgLista[[#This Row],[Helység jogállása]],_xlfn.ANCHORARRAY($AG$12),$AH$12:$AH$18)</f>
        <v>1 község</v>
      </c>
      <c r="AE743" s="4">
        <f>HsgLista[[#This Row],[Lakó-népesség]]*HsgLista[[#This Row],[Lakó-népesség]]</f>
        <v>66049</v>
      </c>
      <c r="AF743" s="1"/>
      <c r="AG743" s="4"/>
      <c r="AJ743" s="8"/>
      <c r="AK743" s="4"/>
      <c r="AS743" s="8"/>
      <c r="AT743" s="4"/>
      <c r="BJ743" s="1"/>
    </row>
    <row r="744" spans="1:62" x14ac:dyDescent="0.3">
      <c r="A744" s="33" t="s">
        <v>1482</v>
      </c>
      <c r="B744" s="31">
        <v>25469</v>
      </c>
      <c r="C744" s="1" t="s">
        <v>40</v>
      </c>
      <c r="D744" s="1" t="s">
        <v>224</v>
      </c>
      <c r="E744" s="1" t="s">
        <v>1483</v>
      </c>
      <c r="F744" s="1" t="s">
        <v>1295</v>
      </c>
      <c r="G744" s="1" t="s">
        <v>1293</v>
      </c>
      <c r="H744" s="1">
        <v>2</v>
      </c>
      <c r="I744" s="1" t="s">
        <v>38</v>
      </c>
      <c r="J744" s="4">
        <v>3171</v>
      </c>
      <c r="K744" s="4">
        <v>1247</v>
      </c>
      <c r="L744" s="4">
        <v>507</v>
      </c>
      <c r="T744" s="1">
        <v>1</v>
      </c>
      <c r="AA744" s="12" t="str">
        <f>_xlfn.XLOOKUP(HsgLista[[#This Row],[Lakó-népesség]],hsgméret[limit],hsgméret[név],,-1)</f>
        <v>apró</v>
      </c>
      <c r="AB744" s="12" t="str">
        <f>IFERROR(_xlfn.XLOOKUP(HsgLista[[#This Row],[Vármegye]],Régiók[Vármegye],Régiók[Régió]),"")</f>
        <v>Észak-Alföld</v>
      </c>
      <c r="AC744" s="12" t="str">
        <f>IFERROR(_xlfn.XLOOKUP(HsgLista[[#This Row],[Vármegye]],Régiók[Vármegye],Régiók[NUTS2]),"")</f>
        <v>HU32</v>
      </c>
      <c r="AD744" s="12" t="str" cm="1">
        <f t="array" ref="AD744">_xlfn.XLOOKUP(HsgLista[[#This Row],[Helység jogállása]],_xlfn.ANCHORARRAY($AG$12),$AH$12:$AH$18)</f>
        <v>1 község</v>
      </c>
      <c r="AE744" s="4">
        <f>HsgLista[[#This Row],[Lakó-népesség]]*HsgLista[[#This Row],[Lakó-népesség]]</f>
        <v>1555009</v>
      </c>
      <c r="AF744" s="1"/>
      <c r="AG744" s="4"/>
      <c r="AJ744" s="8"/>
      <c r="AK744" s="4"/>
      <c r="AS744" s="8"/>
      <c r="AT744" s="4"/>
      <c r="BJ744" s="1"/>
    </row>
    <row r="745" spans="1:62" x14ac:dyDescent="0.3">
      <c r="A745" s="33" t="s">
        <v>1484</v>
      </c>
      <c r="B745" s="32">
        <v>6178</v>
      </c>
      <c r="C745" s="1" t="s">
        <v>40</v>
      </c>
      <c r="D745" s="1" t="s">
        <v>202</v>
      </c>
      <c r="E745" s="1" t="s">
        <v>278</v>
      </c>
      <c r="F745" s="1" t="s">
        <v>279</v>
      </c>
      <c r="G745" s="1" t="s">
        <v>280</v>
      </c>
      <c r="H745" s="1">
        <v>5</v>
      </c>
      <c r="I745" s="1" t="s">
        <v>1485</v>
      </c>
      <c r="J745" s="4">
        <v>2008</v>
      </c>
      <c r="K745" s="4">
        <v>627</v>
      </c>
      <c r="L745" s="4">
        <v>285</v>
      </c>
      <c r="AA745" s="12" t="str">
        <f>_xlfn.XLOOKUP(HsgLista[[#This Row],[Lakó-népesség]],hsgméret[limit],hsgméret[név],,-1)</f>
        <v>apró</v>
      </c>
      <c r="AB745" s="12" t="str">
        <f>IFERROR(_xlfn.XLOOKUP(HsgLista[[#This Row],[Vármegye]],Régiók[Vármegye],Régiók[Régió]),"")</f>
        <v>Nyugat-Dunántúl</v>
      </c>
      <c r="AC745" s="12" t="str">
        <f>IFERROR(_xlfn.XLOOKUP(HsgLista[[#This Row],[Vármegye]],Régiók[Vármegye],Régiók[NUTS2]),"")</f>
        <v>HU22</v>
      </c>
      <c r="AD745" s="12" t="str" cm="1">
        <f t="array" ref="AD745">_xlfn.XLOOKUP(HsgLista[[#This Row],[Helység jogállása]],_xlfn.ANCHORARRAY($AG$12),$AH$12:$AH$18)</f>
        <v>1 község</v>
      </c>
      <c r="AE745" s="4">
        <f>HsgLista[[#This Row],[Lakó-népesség]]*HsgLista[[#This Row],[Lakó-népesség]]</f>
        <v>393129</v>
      </c>
      <c r="AF745" s="1"/>
      <c r="AG745" s="4"/>
      <c r="AJ745" s="8"/>
      <c r="AK745" s="4"/>
      <c r="AS745" s="8"/>
      <c r="AT745" s="4"/>
      <c r="BJ745" s="1"/>
    </row>
    <row r="746" spans="1:62" x14ac:dyDescent="0.3">
      <c r="A746" s="33" t="s">
        <v>1486</v>
      </c>
      <c r="B746" s="31">
        <v>15769</v>
      </c>
      <c r="C746" s="1" t="s">
        <v>40</v>
      </c>
      <c r="D746" s="1" t="s">
        <v>202</v>
      </c>
      <c r="E746" s="1" t="s">
        <v>268</v>
      </c>
      <c r="F746" s="1" t="s">
        <v>269</v>
      </c>
      <c r="G746" s="1" t="s">
        <v>270</v>
      </c>
      <c r="H746" s="1">
        <v>5</v>
      </c>
      <c r="I746" s="1" t="s">
        <v>907</v>
      </c>
      <c r="J746" s="4">
        <v>1668</v>
      </c>
      <c r="K746" s="4">
        <v>431</v>
      </c>
      <c r="L746" s="4">
        <v>216</v>
      </c>
      <c r="T746" s="1">
        <v>1</v>
      </c>
      <c r="AA746" s="12" t="str">
        <f>_xlfn.XLOOKUP(HsgLista[[#This Row],[Lakó-népesség]],hsgméret[limit],hsgméret[név],,-1)</f>
        <v>mikro</v>
      </c>
      <c r="AB746" s="12" t="str">
        <f>IFERROR(_xlfn.XLOOKUP(HsgLista[[#This Row],[Vármegye]],Régiók[Vármegye],Régiók[Régió]),"")</f>
        <v>Nyugat-Dunántúl</v>
      </c>
      <c r="AC746" s="12" t="str">
        <f>IFERROR(_xlfn.XLOOKUP(HsgLista[[#This Row],[Vármegye]],Régiók[Vármegye],Régiók[NUTS2]),"")</f>
        <v>HU22</v>
      </c>
      <c r="AD746" s="12" t="str" cm="1">
        <f t="array" ref="AD746">_xlfn.XLOOKUP(HsgLista[[#This Row],[Helység jogállása]],_xlfn.ANCHORARRAY($AG$12),$AH$12:$AH$18)</f>
        <v>1 község</v>
      </c>
      <c r="AE746" s="4">
        <f>HsgLista[[#This Row],[Lakó-népesség]]*HsgLista[[#This Row],[Lakó-népesség]]</f>
        <v>185761</v>
      </c>
      <c r="AF746" s="1"/>
      <c r="AG746" s="4"/>
      <c r="AJ746" s="8"/>
      <c r="AK746" s="4"/>
      <c r="AS746" s="8"/>
      <c r="AT746" s="4"/>
      <c r="BJ746" s="1"/>
    </row>
    <row r="747" spans="1:62" x14ac:dyDescent="0.3">
      <c r="A747" s="33" t="s">
        <v>336</v>
      </c>
      <c r="B747" s="31">
        <v>25131</v>
      </c>
      <c r="C747" s="1" t="s">
        <v>468</v>
      </c>
      <c r="D747" s="1" t="s">
        <v>86</v>
      </c>
      <c r="E747" s="1" t="s">
        <v>1487</v>
      </c>
      <c r="F747" s="1" t="s">
        <v>335</v>
      </c>
      <c r="G747" s="1" t="s">
        <v>336</v>
      </c>
      <c r="H747" s="1">
        <v>2</v>
      </c>
      <c r="I747" s="1" t="s">
        <v>38</v>
      </c>
      <c r="J747" s="4">
        <v>10011</v>
      </c>
      <c r="K747" s="4">
        <v>28642</v>
      </c>
      <c r="L747" s="4">
        <v>12428</v>
      </c>
      <c r="Q747" s="1">
        <v>1</v>
      </c>
      <c r="R747" s="1">
        <v>1</v>
      </c>
      <c r="T747" s="1">
        <v>1</v>
      </c>
      <c r="X747" s="1">
        <v>1</v>
      </c>
      <c r="AA747" s="12" t="str">
        <f>_xlfn.XLOOKUP(HsgLista[[#This Row],[Lakó-népesség]],hsgméret[limit],hsgméret[név],,-1)</f>
        <v>közép</v>
      </c>
      <c r="AB747" s="12" t="str">
        <f>IFERROR(_xlfn.XLOOKUP(HsgLista[[#This Row],[Vármegye]],Régiók[Vármegye],Régiók[Régió]),"")</f>
        <v>Közép-Dunántúl</v>
      </c>
      <c r="AC747" s="12" t="str">
        <f>IFERROR(_xlfn.XLOOKUP(HsgLista[[#This Row],[Vármegye]],Régiók[Vármegye],Régiók[NUTS2]),"")</f>
        <v>HU21</v>
      </c>
      <c r="AD747" s="12" t="str" cm="1">
        <f t="array" ref="AD747">_xlfn.XLOOKUP(HsgLista[[#This Row],[Helység jogállása]],_xlfn.ANCHORARRAY($AG$12),$AH$12:$AH$18)</f>
        <v>3 m.j.város</v>
      </c>
      <c r="AE747" s="4">
        <f>HsgLista[[#This Row],[Lakó-népesség]]*HsgLista[[#This Row],[Lakó-népesség]]</f>
        <v>820364164</v>
      </c>
      <c r="AF747" s="1"/>
      <c r="AG747" s="4"/>
      <c r="AJ747" s="8"/>
      <c r="AK747" s="4"/>
      <c r="AS747" s="8"/>
      <c r="AT747" s="4"/>
      <c r="BJ747" s="1"/>
    </row>
    <row r="748" spans="1:62" x14ac:dyDescent="0.3">
      <c r="A748" s="33" t="s">
        <v>1488</v>
      </c>
      <c r="B748" s="32">
        <v>6664</v>
      </c>
      <c r="C748" s="1" t="s">
        <v>40</v>
      </c>
      <c r="D748" s="1" t="s">
        <v>86</v>
      </c>
      <c r="E748" s="1" t="s">
        <v>106</v>
      </c>
      <c r="F748" s="1" t="s">
        <v>107</v>
      </c>
      <c r="G748" s="1" t="s">
        <v>108</v>
      </c>
      <c r="H748" s="1">
        <v>5</v>
      </c>
      <c r="I748" s="1" t="s">
        <v>167</v>
      </c>
      <c r="J748" s="4">
        <v>2062</v>
      </c>
      <c r="K748" s="4">
        <v>579</v>
      </c>
      <c r="L748" s="4">
        <v>243</v>
      </c>
      <c r="AA748" s="12" t="str">
        <f>_xlfn.XLOOKUP(HsgLista[[#This Row],[Lakó-népesség]],hsgméret[limit],hsgméret[név],,-1)</f>
        <v>apró</v>
      </c>
      <c r="AB748" s="12" t="str">
        <f>IFERROR(_xlfn.XLOOKUP(HsgLista[[#This Row],[Vármegye]],Régiók[Vármegye],Régiók[Régió]),"")</f>
        <v>Közép-Dunántúl</v>
      </c>
      <c r="AC748" s="12" t="str">
        <f>IFERROR(_xlfn.XLOOKUP(HsgLista[[#This Row],[Vármegye]],Régiók[Vármegye],Régiók[NUTS2]),"")</f>
        <v>HU21</v>
      </c>
      <c r="AD748" s="12" t="str" cm="1">
        <f t="array" ref="AD748">_xlfn.XLOOKUP(HsgLista[[#This Row],[Helység jogállása]],_xlfn.ANCHORARRAY($AG$12),$AH$12:$AH$18)</f>
        <v>1 község</v>
      </c>
      <c r="AE748" s="4">
        <f>HsgLista[[#This Row],[Lakó-népesség]]*HsgLista[[#This Row],[Lakó-népesség]]</f>
        <v>335241</v>
      </c>
      <c r="AF748" s="1"/>
      <c r="AG748" s="4"/>
      <c r="AJ748" s="8"/>
      <c r="AK748" s="4"/>
      <c r="AS748" s="8"/>
      <c r="AT748" s="4"/>
      <c r="BJ748" s="1"/>
    </row>
    <row r="749" spans="1:62" x14ac:dyDescent="0.3">
      <c r="A749" s="33" t="s">
        <v>1489</v>
      </c>
      <c r="B749" s="31">
        <v>15370</v>
      </c>
      <c r="C749" s="1" t="s">
        <v>40</v>
      </c>
      <c r="D749" s="1" t="s">
        <v>272</v>
      </c>
      <c r="E749" s="1" t="s">
        <v>653</v>
      </c>
      <c r="F749" s="1" t="s">
        <v>654</v>
      </c>
      <c r="G749" s="1" t="s">
        <v>655</v>
      </c>
      <c r="H749" s="1">
        <v>2</v>
      </c>
      <c r="I749" s="1" t="s">
        <v>38</v>
      </c>
      <c r="J749" s="4">
        <v>1580</v>
      </c>
      <c r="K749" s="4">
        <v>1285</v>
      </c>
      <c r="L749" s="4">
        <v>686</v>
      </c>
      <c r="T749" s="1">
        <v>1</v>
      </c>
      <c r="AA749" s="12" t="str">
        <f>_xlfn.XLOOKUP(HsgLista[[#This Row],[Lakó-népesség]],hsgméret[limit],hsgméret[név],,-1)</f>
        <v>apró</v>
      </c>
      <c r="AB749" s="12" t="str">
        <f>IFERROR(_xlfn.XLOOKUP(HsgLista[[#This Row],[Vármegye]],Régiók[Vármegye],Régiók[Régió]),"")</f>
        <v>Észak-Magyarország</v>
      </c>
      <c r="AC749" s="12" t="str">
        <f>IFERROR(_xlfn.XLOOKUP(HsgLista[[#This Row],[Vármegye]],Régiók[Vármegye],Régiók[NUTS2]),"")</f>
        <v>HU31</v>
      </c>
      <c r="AD749" s="12" t="str" cm="1">
        <f t="array" ref="AD749">_xlfn.XLOOKUP(HsgLista[[#This Row],[Helység jogállása]],_xlfn.ANCHORARRAY($AG$12),$AH$12:$AH$18)</f>
        <v>1 község</v>
      </c>
      <c r="AE749" s="4">
        <f>HsgLista[[#This Row],[Lakó-népesség]]*HsgLista[[#This Row],[Lakó-népesség]]</f>
        <v>1651225</v>
      </c>
      <c r="AF749" s="1"/>
      <c r="AG749" s="4"/>
      <c r="AJ749" s="8"/>
      <c r="AK749" s="4"/>
      <c r="AS749" s="8"/>
      <c r="AT749" s="4"/>
      <c r="BJ749" s="1"/>
    </row>
    <row r="750" spans="1:62" x14ac:dyDescent="0.3">
      <c r="A750" s="33" t="s">
        <v>1490</v>
      </c>
      <c r="B750" s="32">
        <v>2316</v>
      </c>
      <c r="C750" s="1" t="s">
        <v>196</v>
      </c>
      <c r="D750" s="1" t="s">
        <v>28</v>
      </c>
      <c r="E750" s="1" t="s">
        <v>186</v>
      </c>
      <c r="F750" s="1" t="s">
        <v>187</v>
      </c>
      <c r="G750" s="1" t="s">
        <v>188</v>
      </c>
      <c r="H750" s="1">
        <v>1</v>
      </c>
      <c r="I750" s="1" t="s">
        <v>32</v>
      </c>
      <c r="J750" s="4">
        <v>5327</v>
      </c>
      <c r="K750" s="4">
        <v>4473</v>
      </c>
      <c r="L750" s="4">
        <v>1692</v>
      </c>
      <c r="R750" s="1">
        <v>1</v>
      </c>
      <c r="T750" s="1">
        <v>1</v>
      </c>
      <c r="AA750" s="12" t="str">
        <f>_xlfn.XLOOKUP(HsgLista[[#This Row],[Lakó-népesség]],hsgméret[limit],hsgméret[név],,-1)</f>
        <v>kicsi</v>
      </c>
      <c r="AB750" s="12" t="str">
        <f>IFERROR(_xlfn.XLOOKUP(HsgLista[[#This Row],[Vármegye]],Régiók[Vármegye],Régiók[Régió]),"")</f>
        <v>Közép-Dunántúl</v>
      </c>
      <c r="AC750" s="12" t="str">
        <f>IFERROR(_xlfn.XLOOKUP(HsgLista[[#This Row],[Vármegye]],Régiók[Vármegye],Régiók[NUTS2]),"")</f>
        <v>HU21</v>
      </c>
      <c r="AD750" s="12" t="str" cm="1">
        <f t="array" ref="AD750">_xlfn.XLOOKUP(HsgLista[[#This Row],[Helység jogállása]],_xlfn.ANCHORARRAY($AG$12),$AH$12:$AH$18)</f>
        <v>1 község</v>
      </c>
      <c r="AE750" s="4">
        <f>HsgLista[[#This Row],[Lakó-népesség]]*HsgLista[[#This Row],[Lakó-népesség]]</f>
        <v>20007729</v>
      </c>
      <c r="AF750" s="1"/>
      <c r="AG750" s="4"/>
      <c r="AJ750" s="8"/>
      <c r="AK750" s="4"/>
      <c r="AS750" s="8"/>
      <c r="AT750" s="4"/>
      <c r="BJ750" s="1"/>
    </row>
    <row r="751" spans="1:62" x14ac:dyDescent="0.3">
      <c r="A751" s="33" t="s">
        <v>1491</v>
      </c>
      <c r="B751" s="31">
        <v>23250</v>
      </c>
      <c r="C751" s="1" t="s">
        <v>40</v>
      </c>
      <c r="D751" s="1" t="s">
        <v>159</v>
      </c>
      <c r="E751" s="1" t="s">
        <v>1492</v>
      </c>
      <c r="F751" s="1" t="s">
        <v>1493</v>
      </c>
      <c r="G751" s="1" t="s">
        <v>1494</v>
      </c>
      <c r="H751" s="1">
        <v>2</v>
      </c>
      <c r="I751" s="1" t="s">
        <v>38</v>
      </c>
      <c r="J751" s="4">
        <v>2735</v>
      </c>
      <c r="K751" s="4">
        <v>1663</v>
      </c>
      <c r="L751" s="4">
        <v>754</v>
      </c>
      <c r="T751" s="1">
        <v>1</v>
      </c>
      <c r="AA751" s="12" t="str">
        <f>_xlfn.XLOOKUP(HsgLista[[#This Row],[Lakó-népesség]],hsgméret[limit],hsgméret[név],,-1)</f>
        <v>apró</v>
      </c>
      <c r="AB751" s="12" t="str">
        <f>IFERROR(_xlfn.XLOOKUP(HsgLista[[#This Row],[Vármegye]],Régiók[Vármegye],Régiók[Régió]),"")</f>
        <v>Észak-Alföld</v>
      </c>
      <c r="AC751" s="12" t="str">
        <f>IFERROR(_xlfn.XLOOKUP(HsgLista[[#This Row],[Vármegye]],Régiók[Vármegye],Régiók[NUTS2]),"")</f>
        <v>HU32</v>
      </c>
      <c r="AD751" s="12" t="str" cm="1">
        <f t="array" ref="AD751">_xlfn.XLOOKUP(HsgLista[[#This Row],[Helység jogállása]],_xlfn.ANCHORARRAY($AG$12),$AH$12:$AH$18)</f>
        <v>1 község</v>
      </c>
      <c r="AE751" s="4">
        <f>HsgLista[[#This Row],[Lakó-népesség]]*HsgLista[[#This Row],[Lakó-népesség]]</f>
        <v>2765569</v>
      </c>
      <c r="AF751" s="1"/>
      <c r="AG751" s="4"/>
      <c r="AJ751" s="8"/>
      <c r="AK751" s="4"/>
      <c r="AS751" s="8"/>
      <c r="AT751" s="4"/>
      <c r="BJ751" s="1"/>
    </row>
    <row r="752" spans="1:62" x14ac:dyDescent="0.3">
      <c r="A752" s="33" t="s">
        <v>387</v>
      </c>
      <c r="B752" s="31">
        <v>19974</v>
      </c>
      <c r="C752" s="1" t="s">
        <v>40</v>
      </c>
      <c r="D752" s="1" t="s">
        <v>197</v>
      </c>
      <c r="E752" s="1" t="s">
        <v>384</v>
      </c>
      <c r="F752" s="1" t="s">
        <v>385</v>
      </c>
      <c r="G752" s="1" t="s">
        <v>386</v>
      </c>
      <c r="H752" s="1">
        <v>2</v>
      </c>
      <c r="I752" s="1" t="s">
        <v>38</v>
      </c>
      <c r="J752" s="4">
        <v>7173</v>
      </c>
      <c r="K752" s="4">
        <v>1834</v>
      </c>
      <c r="L752" s="4">
        <v>897</v>
      </c>
      <c r="AA752" s="12" t="str">
        <f>_xlfn.XLOOKUP(HsgLista[[#This Row],[Lakó-népesség]],hsgméret[limit],hsgméret[név],,-1)</f>
        <v>apró</v>
      </c>
      <c r="AB752" s="12" t="str">
        <f>IFERROR(_xlfn.XLOOKUP(HsgLista[[#This Row],[Vármegye]],Régiók[Vármegye],Régiók[Régió]),"")</f>
        <v>Dél-Alföld</v>
      </c>
      <c r="AC752" s="12" t="str">
        <f>IFERROR(_xlfn.XLOOKUP(HsgLista[[#This Row],[Vármegye]],Régiók[Vármegye],Régiók[NUTS2]),"")</f>
        <v>HU33</v>
      </c>
      <c r="AD752" s="12" t="str" cm="1">
        <f t="array" ref="AD752">_xlfn.XLOOKUP(HsgLista[[#This Row],[Helység jogállása]],_xlfn.ANCHORARRAY($AG$12),$AH$12:$AH$18)</f>
        <v>1 község</v>
      </c>
      <c r="AE752" s="4">
        <f>HsgLista[[#This Row],[Lakó-népesség]]*HsgLista[[#This Row],[Lakó-népesség]]</f>
        <v>3363556</v>
      </c>
      <c r="AF752" s="1"/>
      <c r="AG752" s="4"/>
      <c r="AJ752" s="8"/>
      <c r="AK752" s="4"/>
      <c r="AS752" s="8"/>
      <c r="AT752" s="4"/>
      <c r="BJ752" s="1"/>
    </row>
    <row r="753" spans="1:62" x14ac:dyDescent="0.3">
      <c r="A753" s="33" t="s">
        <v>1495</v>
      </c>
      <c r="B753" s="31">
        <v>24192</v>
      </c>
      <c r="C753" s="1" t="s">
        <v>40</v>
      </c>
      <c r="D753" s="1" t="s">
        <v>251</v>
      </c>
      <c r="E753" s="1" t="s">
        <v>901</v>
      </c>
      <c r="F753" s="1" t="s">
        <v>902</v>
      </c>
      <c r="G753" s="1" t="s">
        <v>251</v>
      </c>
      <c r="H753" s="1">
        <v>5</v>
      </c>
      <c r="I753" s="1" t="s">
        <v>251</v>
      </c>
      <c r="J753" s="4">
        <v>1070</v>
      </c>
      <c r="K753" s="4">
        <v>652</v>
      </c>
      <c r="L753" s="4">
        <v>277</v>
      </c>
      <c r="AA753" s="12" t="str">
        <f>_xlfn.XLOOKUP(HsgLista[[#This Row],[Lakó-népesség]],hsgméret[limit],hsgméret[név],,-1)</f>
        <v>apró</v>
      </c>
      <c r="AB753" s="12" t="str">
        <f>IFERROR(_xlfn.XLOOKUP(HsgLista[[#This Row],[Vármegye]],Régiók[Vármegye],Régiók[Régió]),"")</f>
        <v>Dél-Dunántúl</v>
      </c>
      <c r="AC753" s="12" t="str">
        <f>IFERROR(_xlfn.XLOOKUP(HsgLista[[#This Row],[Vármegye]],Régiók[Vármegye],Régiók[NUTS2]),"")</f>
        <v>HU23</v>
      </c>
      <c r="AD753" s="12" t="str" cm="1">
        <f t="array" ref="AD753">_xlfn.XLOOKUP(HsgLista[[#This Row],[Helység jogállása]],_xlfn.ANCHORARRAY($AG$12),$AH$12:$AH$18)</f>
        <v>1 község</v>
      </c>
      <c r="AE753" s="4">
        <f>HsgLista[[#This Row],[Lakó-népesség]]*HsgLista[[#This Row],[Lakó-népesség]]</f>
        <v>425104</v>
      </c>
      <c r="AF753" s="1"/>
      <c r="AG753" s="4"/>
      <c r="AJ753" s="8"/>
      <c r="AK753" s="4"/>
      <c r="AS753" s="8"/>
      <c r="AT753" s="4"/>
      <c r="BJ753" s="1"/>
    </row>
    <row r="754" spans="1:62" x14ac:dyDescent="0.3">
      <c r="A754" s="33" t="s">
        <v>1496</v>
      </c>
      <c r="B754" s="31">
        <v>18980</v>
      </c>
      <c r="C754" s="1" t="s">
        <v>196</v>
      </c>
      <c r="D754" s="1" t="s">
        <v>251</v>
      </c>
      <c r="E754" s="1" t="s">
        <v>901</v>
      </c>
      <c r="F754" s="1" t="s">
        <v>902</v>
      </c>
      <c r="G754" s="1" t="s">
        <v>251</v>
      </c>
      <c r="H754" s="1">
        <v>1</v>
      </c>
      <c r="I754" s="1" t="s">
        <v>32</v>
      </c>
      <c r="J754" s="4">
        <v>6754</v>
      </c>
      <c r="K754" s="4">
        <v>3925</v>
      </c>
      <c r="L754" s="4">
        <v>1642</v>
      </c>
      <c r="T754" s="1">
        <v>1</v>
      </c>
      <c r="AA754" s="12" t="str">
        <f>_xlfn.XLOOKUP(HsgLista[[#This Row],[Lakó-népesség]],hsgméret[limit],hsgméret[név],,-1)</f>
        <v>kicsi</v>
      </c>
      <c r="AB754" s="12" t="str">
        <f>IFERROR(_xlfn.XLOOKUP(HsgLista[[#This Row],[Vármegye]],Régiók[Vármegye],Régiók[Régió]),"")</f>
        <v>Dél-Dunántúl</v>
      </c>
      <c r="AC754" s="12" t="str">
        <f>IFERROR(_xlfn.XLOOKUP(HsgLista[[#This Row],[Vármegye]],Régiók[Vármegye],Régiók[NUTS2]),"")</f>
        <v>HU23</v>
      </c>
      <c r="AD754" s="12" t="str" cm="1">
        <f t="array" ref="AD754">_xlfn.XLOOKUP(HsgLista[[#This Row],[Helység jogállása]],_xlfn.ANCHORARRAY($AG$12),$AH$12:$AH$18)</f>
        <v>1 község</v>
      </c>
      <c r="AE754" s="4">
        <f>HsgLista[[#This Row],[Lakó-népesség]]*HsgLista[[#This Row],[Lakó-népesség]]</f>
        <v>15405625</v>
      </c>
      <c r="AF754" s="1"/>
      <c r="AG754" s="4"/>
      <c r="AJ754" s="8"/>
      <c r="AK754" s="4"/>
      <c r="AS754" s="8"/>
      <c r="AT754" s="4"/>
      <c r="BJ754" s="1"/>
    </row>
    <row r="755" spans="1:62" x14ac:dyDescent="0.3">
      <c r="A755" s="33" t="s">
        <v>1497</v>
      </c>
      <c r="B755" s="32">
        <v>2741</v>
      </c>
      <c r="C755" s="1" t="s">
        <v>40</v>
      </c>
      <c r="D755" s="1" t="s">
        <v>52</v>
      </c>
      <c r="E755" s="1" t="s">
        <v>244</v>
      </c>
      <c r="F755" s="1" t="s">
        <v>245</v>
      </c>
      <c r="G755" s="1" t="s">
        <v>246</v>
      </c>
      <c r="H755" s="1">
        <v>5</v>
      </c>
      <c r="I755" s="1" t="s">
        <v>247</v>
      </c>
      <c r="J755" s="4">
        <v>1933</v>
      </c>
      <c r="K755" s="4">
        <v>468</v>
      </c>
      <c r="L755" s="4">
        <v>86</v>
      </c>
      <c r="AA755" s="12" t="str">
        <f>_xlfn.XLOOKUP(HsgLista[[#This Row],[Lakó-népesség]],hsgméret[limit],hsgméret[név],,-1)</f>
        <v>mikro</v>
      </c>
      <c r="AB755" s="12" t="str">
        <f>IFERROR(_xlfn.XLOOKUP(HsgLista[[#This Row],[Vármegye]],Régiók[Vármegye],Régiók[Régió]),"")</f>
        <v>Észak-Magyarország</v>
      </c>
      <c r="AC755" s="12" t="str">
        <f>IFERROR(_xlfn.XLOOKUP(HsgLista[[#This Row],[Vármegye]],Régiók[Vármegye],Régiók[NUTS2]),"")</f>
        <v>HU31</v>
      </c>
      <c r="AD755" s="12" t="str" cm="1">
        <f t="array" ref="AD755">_xlfn.XLOOKUP(HsgLista[[#This Row],[Helység jogállása]],_xlfn.ANCHORARRAY($AG$12),$AH$12:$AH$18)</f>
        <v>1 község</v>
      </c>
      <c r="AE755" s="4">
        <f>HsgLista[[#This Row],[Lakó-népesség]]*HsgLista[[#This Row],[Lakó-népesség]]</f>
        <v>219024</v>
      </c>
      <c r="AF755" s="1"/>
      <c r="AG755" s="4"/>
      <c r="AJ755" s="8"/>
      <c r="AK755" s="4"/>
      <c r="AS755" s="8"/>
      <c r="AT755" s="4"/>
      <c r="BJ755" s="1"/>
    </row>
    <row r="756" spans="1:62" x14ac:dyDescent="0.3">
      <c r="A756" s="33" t="s">
        <v>1498</v>
      </c>
      <c r="B756" s="32">
        <v>3230</v>
      </c>
      <c r="C756" s="1" t="s">
        <v>40</v>
      </c>
      <c r="D756" s="1" t="s">
        <v>140</v>
      </c>
      <c r="E756" s="1" t="s">
        <v>681</v>
      </c>
      <c r="F756" s="1" t="s">
        <v>682</v>
      </c>
      <c r="G756" s="1" t="s">
        <v>683</v>
      </c>
      <c r="H756" s="1">
        <v>2</v>
      </c>
      <c r="I756" s="1" t="s">
        <v>38</v>
      </c>
      <c r="J756" s="4">
        <v>3199</v>
      </c>
      <c r="K756" s="4">
        <v>1536</v>
      </c>
      <c r="L756" s="4">
        <v>818</v>
      </c>
      <c r="T756" s="1">
        <v>1</v>
      </c>
      <c r="AA756" s="12" t="str">
        <f>_xlfn.XLOOKUP(HsgLista[[#This Row],[Lakó-népesség]],hsgméret[limit],hsgméret[név],,-1)</f>
        <v>apró</v>
      </c>
      <c r="AB756" s="12" t="str">
        <f>IFERROR(_xlfn.XLOOKUP(HsgLista[[#This Row],[Vármegye]],Régiók[Vármegye],Régiók[Régió]),"")</f>
        <v>Dél-Alföld</v>
      </c>
      <c r="AC756" s="12" t="str">
        <f>IFERROR(_xlfn.XLOOKUP(HsgLista[[#This Row],[Vármegye]],Régiók[Vármegye],Régiók[NUTS2]),"")</f>
        <v>HU33</v>
      </c>
      <c r="AD756" s="12" t="str" cm="1">
        <f t="array" ref="AD756">_xlfn.XLOOKUP(HsgLista[[#This Row],[Helység jogállása]],_xlfn.ANCHORARRAY($AG$12),$AH$12:$AH$18)</f>
        <v>1 község</v>
      </c>
      <c r="AE756" s="4">
        <f>HsgLista[[#This Row],[Lakó-népesség]]*HsgLista[[#This Row],[Lakó-népesség]]</f>
        <v>2359296</v>
      </c>
      <c r="AF756" s="1"/>
      <c r="AG756" s="4"/>
      <c r="AJ756" s="8"/>
      <c r="AK756" s="4"/>
      <c r="AS756" s="8"/>
      <c r="AT756" s="4"/>
      <c r="BJ756" s="1"/>
    </row>
    <row r="757" spans="1:62" x14ac:dyDescent="0.3">
      <c r="A757" s="33" t="s">
        <v>1499</v>
      </c>
      <c r="B757" s="31">
        <v>12557</v>
      </c>
      <c r="C757" s="1" t="s">
        <v>40</v>
      </c>
      <c r="D757" s="1" t="s">
        <v>52</v>
      </c>
      <c r="E757" s="1" t="s">
        <v>244</v>
      </c>
      <c r="F757" s="1" t="s">
        <v>245</v>
      </c>
      <c r="G757" s="1" t="s">
        <v>246</v>
      </c>
      <c r="H757" s="1">
        <v>5</v>
      </c>
      <c r="I757" s="1" t="s">
        <v>1500</v>
      </c>
      <c r="J757" s="4">
        <v>977</v>
      </c>
      <c r="K757" s="4">
        <v>313</v>
      </c>
      <c r="L757" s="4">
        <v>153</v>
      </c>
      <c r="AA757" s="12" t="str">
        <f>_xlfn.XLOOKUP(HsgLista[[#This Row],[Lakó-népesség]],hsgméret[limit],hsgméret[név],,-1)</f>
        <v>mikro</v>
      </c>
      <c r="AB757" s="12" t="str">
        <f>IFERROR(_xlfn.XLOOKUP(HsgLista[[#This Row],[Vármegye]],Régiók[Vármegye],Régiók[Régió]),"")</f>
        <v>Észak-Magyarország</v>
      </c>
      <c r="AC757" s="12" t="str">
        <f>IFERROR(_xlfn.XLOOKUP(HsgLista[[#This Row],[Vármegye]],Régiók[Vármegye],Régiók[NUTS2]),"")</f>
        <v>HU31</v>
      </c>
      <c r="AD757" s="12" t="str" cm="1">
        <f t="array" ref="AD757">_xlfn.XLOOKUP(HsgLista[[#This Row],[Helység jogállása]],_xlfn.ANCHORARRAY($AG$12),$AH$12:$AH$18)</f>
        <v>1 község</v>
      </c>
      <c r="AE757" s="4">
        <f>HsgLista[[#This Row],[Lakó-népesség]]*HsgLista[[#This Row],[Lakó-népesség]]</f>
        <v>97969</v>
      </c>
      <c r="AF757" s="1"/>
      <c r="AG757" s="4"/>
      <c r="AJ757" s="8"/>
      <c r="AK757" s="4"/>
      <c r="AS757" s="8"/>
      <c r="AT757" s="4"/>
      <c r="BJ757" s="1"/>
    </row>
    <row r="758" spans="1:62" x14ac:dyDescent="0.3">
      <c r="A758" s="33" t="s">
        <v>104</v>
      </c>
      <c r="B758" s="31">
        <v>33996</v>
      </c>
      <c r="C758" s="1" t="s">
        <v>40</v>
      </c>
      <c r="D758" s="1" t="s">
        <v>66</v>
      </c>
      <c r="E758" s="1" t="s">
        <v>101</v>
      </c>
      <c r="F758" s="1" t="s">
        <v>102</v>
      </c>
      <c r="G758" s="1" t="s">
        <v>103</v>
      </c>
      <c r="H758" s="1">
        <v>2</v>
      </c>
      <c r="I758" s="1" t="s">
        <v>38</v>
      </c>
      <c r="J758" s="4">
        <v>2879</v>
      </c>
      <c r="K758" s="4">
        <v>1903</v>
      </c>
      <c r="L758" s="4">
        <v>765</v>
      </c>
      <c r="AA758" s="12" t="str">
        <f>_xlfn.XLOOKUP(HsgLista[[#This Row],[Lakó-népesség]],hsgméret[limit],hsgméret[név],,-1)</f>
        <v>apró</v>
      </c>
      <c r="AB758" s="12" t="str">
        <f>IFERROR(_xlfn.XLOOKUP(HsgLista[[#This Row],[Vármegye]],Régiók[Vármegye],Régiók[Régió]),"")</f>
        <v>Nyugat-Dunántúl</v>
      </c>
      <c r="AC758" s="12" t="str">
        <f>IFERROR(_xlfn.XLOOKUP(HsgLista[[#This Row],[Vármegye]],Régiók[Vármegye],Régiók[NUTS2]),"")</f>
        <v>HU22</v>
      </c>
      <c r="AD758" s="12" t="str" cm="1">
        <f t="array" ref="AD758">_xlfn.XLOOKUP(HsgLista[[#This Row],[Helység jogállása]],_xlfn.ANCHORARRAY($AG$12),$AH$12:$AH$18)</f>
        <v>1 község</v>
      </c>
      <c r="AE758" s="4">
        <f>HsgLista[[#This Row],[Lakó-népesség]]*HsgLista[[#This Row],[Lakó-népesség]]</f>
        <v>3621409</v>
      </c>
      <c r="AF758" s="1"/>
      <c r="AG758" s="4"/>
      <c r="AJ758" s="8"/>
      <c r="AK758" s="4"/>
      <c r="AS758" s="8"/>
      <c r="AT758" s="4"/>
      <c r="BJ758" s="1"/>
    </row>
    <row r="759" spans="1:62" x14ac:dyDescent="0.3">
      <c r="A759" s="33" t="s">
        <v>1501</v>
      </c>
      <c r="B759" s="31">
        <v>10250</v>
      </c>
      <c r="C759" s="1" t="s">
        <v>40</v>
      </c>
      <c r="D759" s="1" t="s">
        <v>80</v>
      </c>
      <c r="E759" s="1" t="s">
        <v>1152</v>
      </c>
      <c r="F759" s="1" t="s">
        <v>165</v>
      </c>
      <c r="G759" s="1" t="s">
        <v>163</v>
      </c>
      <c r="H759" s="1">
        <v>5</v>
      </c>
      <c r="I759" s="1" t="s">
        <v>1153</v>
      </c>
      <c r="J759" s="4">
        <v>1005</v>
      </c>
      <c r="K759" s="4">
        <v>391</v>
      </c>
      <c r="L759" s="4">
        <v>171</v>
      </c>
      <c r="R759" s="1">
        <v>1</v>
      </c>
      <c r="AA759" s="12" t="str">
        <f>_xlfn.XLOOKUP(HsgLista[[#This Row],[Lakó-népesség]],hsgméret[limit],hsgméret[név],,-1)</f>
        <v>mikro</v>
      </c>
      <c r="AB759" s="12" t="str">
        <f>IFERROR(_xlfn.XLOOKUP(HsgLista[[#This Row],[Vármegye]],Régiók[Vármegye],Régiók[Régió]),"")</f>
        <v>Közép-Dunántúl</v>
      </c>
      <c r="AC759" s="12" t="str">
        <f>IFERROR(_xlfn.XLOOKUP(HsgLista[[#This Row],[Vármegye]],Régiók[Vármegye],Régiók[NUTS2]),"")</f>
        <v>HU21</v>
      </c>
      <c r="AD759" s="12" t="str" cm="1">
        <f t="array" ref="AD759">_xlfn.XLOOKUP(HsgLista[[#This Row],[Helység jogállása]],_xlfn.ANCHORARRAY($AG$12),$AH$12:$AH$18)</f>
        <v>1 község</v>
      </c>
      <c r="AE759" s="4">
        <f>HsgLista[[#This Row],[Lakó-népesség]]*HsgLista[[#This Row],[Lakó-népesség]]</f>
        <v>152881</v>
      </c>
      <c r="AF759" s="1"/>
      <c r="AG759" s="4"/>
      <c r="AJ759" s="8"/>
      <c r="AK759" s="4"/>
      <c r="AS759" s="8"/>
      <c r="AT759" s="4"/>
      <c r="BJ759" s="1"/>
    </row>
    <row r="760" spans="1:62" x14ac:dyDescent="0.3">
      <c r="A760" s="33" t="s">
        <v>1502</v>
      </c>
      <c r="B760" s="31">
        <v>34272</v>
      </c>
      <c r="C760" s="1" t="s">
        <v>40</v>
      </c>
      <c r="D760" s="1" t="s">
        <v>52</v>
      </c>
      <c r="E760" s="1" t="s">
        <v>375</v>
      </c>
      <c r="F760" s="1" t="s">
        <v>376</v>
      </c>
      <c r="G760" s="1" t="s">
        <v>377</v>
      </c>
      <c r="H760" s="1">
        <v>5</v>
      </c>
      <c r="I760" s="1" t="s">
        <v>1059</v>
      </c>
      <c r="J760" s="4">
        <v>502</v>
      </c>
      <c r="K760" s="4">
        <v>1958</v>
      </c>
      <c r="L760" s="4">
        <v>538</v>
      </c>
      <c r="T760" s="1">
        <v>1</v>
      </c>
      <c r="AA760" s="12" t="str">
        <f>_xlfn.XLOOKUP(HsgLista[[#This Row],[Lakó-népesség]],hsgméret[limit],hsgméret[név],,-1)</f>
        <v>apró</v>
      </c>
      <c r="AB760" s="12" t="str">
        <f>IFERROR(_xlfn.XLOOKUP(HsgLista[[#This Row],[Vármegye]],Régiók[Vármegye],Régiók[Régió]),"")</f>
        <v>Észak-Magyarország</v>
      </c>
      <c r="AC760" s="12" t="str">
        <f>IFERROR(_xlfn.XLOOKUP(HsgLista[[#This Row],[Vármegye]],Régiók[Vármegye],Régiók[NUTS2]),"")</f>
        <v>HU31</v>
      </c>
      <c r="AD760" s="12" t="str" cm="1">
        <f t="array" ref="AD760">_xlfn.XLOOKUP(HsgLista[[#This Row],[Helység jogállása]],_xlfn.ANCHORARRAY($AG$12),$AH$12:$AH$18)</f>
        <v>1 község</v>
      </c>
      <c r="AE760" s="4">
        <f>HsgLista[[#This Row],[Lakó-népesség]]*HsgLista[[#This Row],[Lakó-népesség]]</f>
        <v>3833764</v>
      </c>
      <c r="AF760" s="1"/>
      <c r="AG760" s="4"/>
      <c r="AJ760" s="8"/>
      <c r="AK760" s="4"/>
      <c r="AS760" s="8"/>
      <c r="AT760" s="4"/>
      <c r="BJ760" s="1"/>
    </row>
    <row r="761" spans="1:62" x14ac:dyDescent="0.3">
      <c r="A761" s="33" t="s">
        <v>1503</v>
      </c>
      <c r="B761" s="32">
        <v>9122</v>
      </c>
      <c r="C761" s="1" t="s">
        <v>40</v>
      </c>
      <c r="D761" s="1" t="s">
        <v>75</v>
      </c>
      <c r="E761" s="1" t="s">
        <v>1504</v>
      </c>
      <c r="F761" s="1" t="s">
        <v>1505</v>
      </c>
      <c r="G761" s="1" t="s">
        <v>1506</v>
      </c>
      <c r="H761" s="1">
        <v>1</v>
      </c>
      <c r="I761" s="1" t="s">
        <v>32</v>
      </c>
      <c r="J761" s="4">
        <v>4012</v>
      </c>
      <c r="K761" s="4">
        <v>3413</v>
      </c>
      <c r="L761" s="4">
        <v>1563</v>
      </c>
      <c r="AA761" s="12" t="str">
        <f>_xlfn.XLOOKUP(HsgLista[[#This Row],[Lakó-népesség]],hsgméret[limit],hsgméret[név],,-1)</f>
        <v>kicsi</v>
      </c>
      <c r="AB761" s="12" t="str">
        <f>IFERROR(_xlfn.XLOOKUP(HsgLista[[#This Row],[Vármegye]],Régiók[Vármegye],Régiók[Régió]),"")</f>
        <v>Pest</v>
      </c>
      <c r="AC761" s="12" t="str">
        <f>IFERROR(_xlfn.XLOOKUP(HsgLista[[#This Row],[Vármegye]],Régiók[Vármegye],Régiók[NUTS2]),"")</f>
        <v>HU12</v>
      </c>
      <c r="AD761" s="12" t="str" cm="1">
        <f t="array" ref="AD761">_xlfn.XLOOKUP(HsgLista[[#This Row],[Helység jogállása]],_xlfn.ANCHORARRAY($AG$12),$AH$12:$AH$18)</f>
        <v>1 község</v>
      </c>
      <c r="AE761" s="4">
        <f>HsgLista[[#This Row],[Lakó-népesség]]*HsgLista[[#This Row],[Lakó-népesség]]</f>
        <v>11648569</v>
      </c>
      <c r="AF761" s="1"/>
      <c r="AG761" s="4"/>
      <c r="AJ761" s="8"/>
      <c r="AK761" s="4"/>
      <c r="AS761" s="8"/>
      <c r="AT761" s="4"/>
      <c r="BJ761" s="1"/>
    </row>
    <row r="762" spans="1:62" x14ac:dyDescent="0.3">
      <c r="A762" s="33" t="s">
        <v>1507</v>
      </c>
      <c r="B762" s="31">
        <v>17835</v>
      </c>
      <c r="C762" s="1" t="s">
        <v>40</v>
      </c>
      <c r="D762" s="1" t="s">
        <v>41</v>
      </c>
      <c r="E762" s="1" t="s">
        <v>356</v>
      </c>
      <c r="F762" s="1" t="s">
        <v>357</v>
      </c>
      <c r="G762" s="1" t="s">
        <v>358</v>
      </c>
      <c r="H762" s="1">
        <v>5</v>
      </c>
      <c r="I762" s="1" t="s">
        <v>1469</v>
      </c>
      <c r="J762" s="4">
        <v>702</v>
      </c>
      <c r="K762" s="4">
        <v>174</v>
      </c>
      <c r="L762" s="4">
        <v>97</v>
      </c>
      <c r="R762" s="1">
        <v>1</v>
      </c>
      <c r="AA762" s="12" t="str">
        <f>_xlfn.XLOOKUP(HsgLista[[#This Row],[Lakó-népesség]],hsgméret[limit],hsgméret[név],,-1)</f>
        <v>mikro</v>
      </c>
      <c r="AB762" s="12" t="str">
        <f>IFERROR(_xlfn.XLOOKUP(HsgLista[[#This Row],[Vármegye]],Régiók[Vármegye],Régiók[Régió]),"")</f>
        <v>Dél-Dunántúl</v>
      </c>
      <c r="AC762" s="12" t="str">
        <f>IFERROR(_xlfn.XLOOKUP(HsgLista[[#This Row],[Vármegye]],Régiók[Vármegye],Régiók[NUTS2]),"")</f>
        <v>HU23</v>
      </c>
      <c r="AD762" s="12" t="str" cm="1">
        <f t="array" ref="AD762">_xlfn.XLOOKUP(HsgLista[[#This Row],[Helység jogállása]],_xlfn.ANCHORARRAY($AG$12),$AH$12:$AH$18)</f>
        <v>1 község</v>
      </c>
      <c r="AE762" s="4">
        <f>HsgLista[[#This Row],[Lakó-népesség]]*HsgLista[[#This Row],[Lakó-népesség]]</f>
        <v>30276</v>
      </c>
      <c r="AF762" s="1"/>
      <c r="AG762" s="4"/>
      <c r="AJ762" s="8"/>
      <c r="AK762" s="4"/>
      <c r="AS762" s="8"/>
      <c r="AT762" s="4"/>
      <c r="BJ762" s="1"/>
    </row>
    <row r="763" spans="1:62" x14ac:dyDescent="0.3">
      <c r="A763" s="33" t="s">
        <v>1508</v>
      </c>
      <c r="B763" s="31">
        <v>12432</v>
      </c>
      <c r="C763" s="1" t="s">
        <v>40</v>
      </c>
      <c r="D763" s="1" t="s">
        <v>47</v>
      </c>
      <c r="E763" s="1" t="s">
        <v>870</v>
      </c>
      <c r="F763" s="1" t="s">
        <v>871</v>
      </c>
      <c r="G763" s="1" t="s">
        <v>872</v>
      </c>
      <c r="H763" s="1">
        <v>5</v>
      </c>
      <c r="I763" s="1" t="s">
        <v>1509</v>
      </c>
      <c r="J763" s="4">
        <v>862</v>
      </c>
      <c r="K763" s="4">
        <v>295</v>
      </c>
      <c r="L763" s="4">
        <v>170</v>
      </c>
      <c r="AA763" s="12" t="str">
        <f>_xlfn.XLOOKUP(HsgLista[[#This Row],[Lakó-népesség]],hsgméret[limit],hsgméret[név],,-1)</f>
        <v>mikro</v>
      </c>
      <c r="AB763" s="12" t="str">
        <f>IFERROR(_xlfn.XLOOKUP(HsgLista[[#This Row],[Vármegye]],Régiók[Vármegye],Régiók[Régió]),"")</f>
        <v>Észak-Magyarország</v>
      </c>
      <c r="AC763" s="12" t="str">
        <f>IFERROR(_xlfn.XLOOKUP(HsgLista[[#This Row],[Vármegye]],Régiók[Vármegye],Régiók[NUTS2]),"")</f>
        <v>HU31</v>
      </c>
      <c r="AD763" s="12" t="str" cm="1">
        <f t="array" ref="AD763">_xlfn.XLOOKUP(HsgLista[[#This Row],[Helység jogállása]],_xlfn.ANCHORARRAY($AG$12),$AH$12:$AH$18)</f>
        <v>1 község</v>
      </c>
      <c r="AE763" s="4">
        <f>HsgLista[[#This Row],[Lakó-népesség]]*HsgLista[[#This Row],[Lakó-népesség]]</f>
        <v>87025</v>
      </c>
      <c r="AF763" s="1"/>
      <c r="AG763" s="4"/>
      <c r="AJ763" s="8"/>
      <c r="AK763" s="4"/>
      <c r="AS763" s="8"/>
      <c r="AT763" s="4"/>
      <c r="BJ763" s="1"/>
    </row>
    <row r="764" spans="1:62" x14ac:dyDescent="0.3">
      <c r="A764" s="33" t="s">
        <v>1510</v>
      </c>
      <c r="B764" s="31">
        <v>16647</v>
      </c>
      <c r="C764" s="1" t="s">
        <v>27</v>
      </c>
      <c r="D764" s="1" t="s">
        <v>34</v>
      </c>
      <c r="E764" s="1" t="s">
        <v>1511</v>
      </c>
      <c r="F764" s="1" t="s">
        <v>1512</v>
      </c>
      <c r="G764" s="1" t="s">
        <v>1513</v>
      </c>
      <c r="H764" s="1">
        <v>1</v>
      </c>
      <c r="I764" s="1" t="s">
        <v>32</v>
      </c>
      <c r="J764" s="4">
        <v>7148</v>
      </c>
      <c r="K764" s="4">
        <v>6146</v>
      </c>
      <c r="L764" s="4">
        <v>2594</v>
      </c>
      <c r="T764" s="1">
        <v>1</v>
      </c>
      <c r="AA764" s="12" t="str">
        <f>_xlfn.XLOOKUP(HsgLista[[#This Row],[Lakó-népesség]],hsgméret[limit],hsgméret[név],,-1)</f>
        <v>kicsi</v>
      </c>
      <c r="AB764" s="12" t="str">
        <f>IFERROR(_xlfn.XLOOKUP(HsgLista[[#This Row],[Vármegye]],Régiók[Vármegye],Régiók[Régió]),"")</f>
        <v>Észak-Alföld</v>
      </c>
      <c r="AC764" s="12" t="str">
        <f>IFERROR(_xlfn.XLOOKUP(HsgLista[[#This Row],[Vármegye]],Régiók[Vármegye],Régiók[NUTS2]),"")</f>
        <v>HU32</v>
      </c>
      <c r="AD764" s="12" t="str" cm="1">
        <f t="array" ref="AD764">_xlfn.XLOOKUP(HsgLista[[#This Row],[Helység jogállása]],_xlfn.ANCHORARRAY($AG$12),$AH$12:$AH$18)</f>
        <v>2 város</v>
      </c>
      <c r="AE764" s="4">
        <f>HsgLista[[#This Row],[Lakó-népesség]]*HsgLista[[#This Row],[Lakó-népesség]]</f>
        <v>37773316</v>
      </c>
      <c r="AF764" s="1"/>
      <c r="AG764" s="4"/>
      <c r="AJ764" s="8"/>
      <c r="AK764" s="4"/>
      <c r="AS764" s="8"/>
      <c r="AT764" s="4"/>
      <c r="BJ764" s="1"/>
    </row>
    <row r="765" spans="1:62" x14ac:dyDescent="0.3">
      <c r="A765" s="33" t="s">
        <v>952</v>
      </c>
      <c r="B765" s="31">
        <v>18971</v>
      </c>
      <c r="C765" s="1" t="s">
        <v>27</v>
      </c>
      <c r="D765" s="1" t="s">
        <v>159</v>
      </c>
      <c r="E765" s="1" t="s">
        <v>1514</v>
      </c>
      <c r="F765" s="1" t="s">
        <v>951</v>
      </c>
      <c r="G765" s="1" t="s">
        <v>952</v>
      </c>
      <c r="H765" s="1">
        <v>1</v>
      </c>
      <c r="I765" s="1" t="s">
        <v>32</v>
      </c>
      <c r="J765" s="4">
        <v>5245</v>
      </c>
      <c r="K765" s="4">
        <v>6975</v>
      </c>
      <c r="L765" s="4">
        <v>3243</v>
      </c>
      <c r="T765" s="1">
        <v>1</v>
      </c>
      <c r="AA765" s="12" t="str">
        <f>_xlfn.XLOOKUP(HsgLista[[#This Row],[Lakó-népesség]],hsgméret[limit],hsgméret[név],,-1)</f>
        <v>kicsi</v>
      </c>
      <c r="AB765" s="12" t="str">
        <f>IFERROR(_xlfn.XLOOKUP(HsgLista[[#This Row],[Vármegye]],Régiók[Vármegye],Régiók[Régió]),"")</f>
        <v>Észak-Alföld</v>
      </c>
      <c r="AC765" s="12" t="str">
        <f>IFERROR(_xlfn.XLOOKUP(HsgLista[[#This Row],[Vármegye]],Régiók[Vármegye],Régiók[NUTS2]),"")</f>
        <v>HU32</v>
      </c>
      <c r="AD765" s="12" t="str" cm="1">
        <f t="array" ref="AD765">_xlfn.XLOOKUP(HsgLista[[#This Row],[Helység jogállása]],_xlfn.ANCHORARRAY($AG$12),$AH$12:$AH$18)</f>
        <v>2 város</v>
      </c>
      <c r="AE765" s="4">
        <f>HsgLista[[#This Row],[Lakó-népesség]]*HsgLista[[#This Row],[Lakó-népesség]]</f>
        <v>48650625</v>
      </c>
      <c r="AF765" s="1"/>
      <c r="AG765" s="4"/>
      <c r="AJ765" s="8"/>
      <c r="AK765" s="4"/>
      <c r="AS765" s="8"/>
      <c r="AT765" s="4"/>
      <c r="BJ765" s="1"/>
    </row>
    <row r="766" spans="1:62" x14ac:dyDescent="0.3">
      <c r="A766" s="33" t="s">
        <v>1515</v>
      </c>
      <c r="B766" s="32">
        <v>6956</v>
      </c>
      <c r="C766" s="1" t="s">
        <v>40</v>
      </c>
      <c r="D766" s="1" t="s">
        <v>66</v>
      </c>
      <c r="E766" s="1" t="s">
        <v>67</v>
      </c>
      <c r="F766" s="1" t="s">
        <v>68</v>
      </c>
      <c r="G766" s="1" t="s">
        <v>69</v>
      </c>
      <c r="H766" s="1">
        <v>5</v>
      </c>
      <c r="I766" s="1" t="s">
        <v>816</v>
      </c>
      <c r="J766" s="4">
        <v>1138</v>
      </c>
      <c r="K766" s="4">
        <v>457</v>
      </c>
      <c r="L766" s="4">
        <v>225</v>
      </c>
      <c r="AA766" s="12" t="str">
        <f>_xlfn.XLOOKUP(HsgLista[[#This Row],[Lakó-népesség]],hsgméret[limit],hsgméret[név],,-1)</f>
        <v>mikro</v>
      </c>
      <c r="AB766" s="12" t="str">
        <f>IFERROR(_xlfn.XLOOKUP(HsgLista[[#This Row],[Vármegye]],Régiók[Vármegye],Régiók[Régió]),"")</f>
        <v>Nyugat-Dunántúl</v>
      </c>
      <c r="AC766" s="12" t="str">
        <f>IFERROR(_xlfn.XLOOKUP(HsgLista[[#This Row],[Vármegye]],Régiók[Vármegye],Régiók[NUTS2]),"")</f>
        <v>HU22</v>
      </c>
      <c r="AD766" s="12" t="str" cm="1">
        <f t="array" ref="AD766">_xlfn.XLOOKUP(HsgLista[[#This Row],[Helység jogállása]],_xlfn.ANCHORARRAY($AG$12),$AH$12:$AH$18)</f>
        <v>1 község</v>
      </c>
      <c r="AE766" s="4">
        <f>HsgLista[[#This Row],[Lakó-népesség]]*HsgLista[[#This Row],[Lakó-népesség]]</f>
        <v>208849</v>
      </c>
      <c r="AF766" s="1"/>
      <c r="AG766" s="4"/>
      <c r="AJ766" s="8"/>
      <c r="AK766" s="4"/>
      <c r="AS766" s="8"/>
      <c r="AT766" s="4"/>
      <c r="BJ766" s="1"/>
    </row>
    <row r="767" spans="1:62" x14ac:dyDescent="0.3">
      <c r="A767" s="33" t="s">
        <v>1516</v>
      </c>
      <c r="B767" s="31">
        <v>32203</v>
      </c>
      <c r="C767" s="1" t="s">
        <v>40</v>
      </c>
      <c r="D767" s="1" t="s">
        <v>28</v>
      </c>
      <c r="E767" s="1" t="s">
        <v>495</v>
      </c>
      <c r="F767" s="1" t="s">
        <v>496</v>
      </c>
      <c r="G767" s="1" t="s">
        <v>497</v>
      </c>
      <c r="H767" s="1">
        <v>1</v>
      </c>
      <c r="I767" s="1" t="s">
        <v>32</v>
      </c>
      <c r="J767" s="4">
        <v>2964</v>
      </c>
      <c r="K767" s="4">
        <v>2069</v>
      </c>
      <c r="L767" s="4">
        <v>841</v>
      </c>
      <c r="AA767" s="12" t="str">
        <f>_xlfn.XLOOKUP(HsgLista[[#This Row],[Lakó-népesség]],hsgméret[limit],hsgméret[név],,-1)</f>
        <v>kicsi</v>
      </c>
      <c r="AB767" s="12" t="str">
        <f>IFERROR(_xlfn.XLOOKUP(HsgLista[[#This Row],[Vármegye]],Régiók[Vármegye],Régiók[Régió]),"")</f>
        <v>Közép-Dunántúl</v>
      </c>
      <c r="AC767" s="12" t="str">
        <f>IFERROR(_xlfn.XLOOKUP(HsgLista[[#This Row],[Vármegye]],Régiók[Vármegye],Régiók[NUTS2]),"")</f>
        <v>HU21</v>
      </c>
      <c r="AD767" s="12" t="str" cm="1">
        <f t="array" ref="AD767">_xlfn.XLOOKUP(HsgLista[[#This Row],[Helység jogállása]],_xlfn.ANCHORARRAY($AG$12),$AH$12:$AH$18)</f>
        <v>1 község</v>
      </c>
      <c r="AE767" s="4">
        <f>HsgLista[[#This Row],[Lakó-népesség]]*HsgLista[[#This Row],[Lakó-népesség]]</f>
        <v>4280761</v>
      </c>
      <c r="AF767" s="1"/>
      <c r="AG767" s="4"/>
      <c r="AJ767" s="8"/>
      <c r="AK767" s="4"/>
      <c r="AS767" s="8"/>
      <c r="AT767" s="4"/>
      <c r="BJ767" s="1"/>
    </row>
    <row r="768" spans="1:62" x14ac:dyDescent="0.3">
      <c r="A768" s="33" t="s">
        <v>1517</v>
      </c>
      <c r="B768" s="32">
        <v>4543</v>
      </c>
      <c r="C768" s="1" t="s">
        <v>40</v>
      </c>
      <c r="D768" s="1" t="s">
        <v>41</v>
      </c>
      <c r="E768" s="1" t="s">
        <v>627</v>
      </c>
      <c r="F768" s="1" t="s">
        <v>628</v>
      </c>
      <c r="G768" s="1" t="s">
        <v>629</v>
      </c>
      <c r="H768" s="1">
        <v>5</v>
      </c>
      <c r="I768" s="1" t="s">
        <v>1518</v>
      </c>
      <c r="J768" s="4">
        <v>1933</v>
      </c>
      <c r="K768" s="4">
        <v>187</v>
      </c>
      <c r="L768" s="4">
        <v>119</v>
      </c>
      <c r="R768" s="1">
        <v>1</v>
      </c>
      <c r="AA768" s="12" t="str">
        <f>_xlfn.XLOOKUP(HsgLista[[#This Row],[Lakó-népesség]],hsgméret[limit],hsgméret[név],,-1)</f>
        <v>mikro</v>
      </c>
      <c r="AB768" s="12" t="str">
        <f>IFERROR(_xlfn.XLOOKUP(HsgLista[[#This Row],[Vármegye]],Régiók[Vármegye],Régiók[Régió]),"")</f>
        <v>Dél-Dunántúl</v>
      </c>
      <c r="AC768" s="12" t="str">
        <f>IFERROR(_xlfn.XLOOKUP(HsgLista[[#This Row],[Vármegye]],Régiók[Vármegye],Régiók[NUTS2]),"")</f>
        <v>HU23</v>
      </c>
      <c r="AD768" s="12" t="str" cm="1">
        <f t="array" ref="AD768">_xlfn.XLOOKUP(HsgLista[[#This Row],[Helység jogállása]],_xlfn.ANCHORARRAY($AG$12),$AH$12:$AH$18)</f>
        <v>1 község</v>
      </c>
      <c r="AE768" s="4">
        <f>HsgLista[[#This Row],[Lakó-népesség]]*HsgLista[[#This Row],[Lakó-népesség]]</f>
        <v>34969</v>
      </c>
      <c r="AF768" s="1"/>
      <c r="AG768" s="4"/>
      <c r="AJ768" s="8"/>
      <c r="AK768" s="4"/>
      <c r="AS768" s="8"/>
      <c r="AT768" s="4"/>
      <c r="BJ768" s="1"/>
    </row>
    <row r="769" spans="1:62" x14ac:dyDescent="0.3">
      <c r="A769" s="33" t="s">
        <v>1519</v>
      </c>
      <c r="B769" s="31">
        <v>32717</v>
      </c>
      <c r="C769" s="1" t="s">
        <v>40</v>
      </c>
      <c r="D769" s="1" t="s">
        <v>66</v>
      </c>
      <c r="E769" s="1" t="s">
        <v>403</v>
      </c>
      <c r="F769" s="1" t="s">
        <v>404</v>
      </c>
      <c r="G769" s="1" t="s">
        <v>405</v>
      </c>
      <c r="H769" s="1">
        <v>5</v>
      </c>
      <c r="I769" s="1" t="s">
        <v>1376</v>
      </c>
      <c r="J769" s="4">
        <v>674</v>
      </c>
      <c r="K769" s="4">
        <v>679</v>
      </c>
      <c r="L769" s="4">
        <v>258</v>
      </c>
      <c r="AA769" s="12" t="str">
        <f>_xlfn.XLOOKUP(HsgLista[[#This Row],[Lakó-népesség]],hsgméret[limit],hsgméret[név],,-1)</f>
        <v>apró</v>
      </c>
      <c r="AB769" s="12" t="str">
        <f>IFERROR(_xlfn.XLOOKUP(HsgLista[[#This Row],[Vármegye]],Régiók[Vármegye],Régiók[Régió]),"")</f>
        <v>Nyugat-Dunántúl</v>
      </c>
      <c r="AC769" s="12" t="str">
        <f>IFERROR(_xlfn.XLOOKUP(HsgLista[[#This Row],[Vármegye]],Régiók[Vármegye],Régiók[NUTS2]),"")</f>
        <v>HU22</v>
      </c>
      <c r="AD769" s="12" t="str" cm="1">
        <f t="array" ref="AD769">_xlfn.XLOOKUP(HsgLista[[#This Row],[Helység jogállása]],_xlfn.ANCHORARRAY($AG$12),$AH$12:$AH$18)</f>
        <v>1 község</v>
      </c>
      <c r="AE769" s="4">
        <f>HsgLista[[#This Row],[Lakó-népesség]]*HsgLista[[#This Row],[Lakó-népesség]]</f>
        <v>461041</v>
      </c>
      <c r="AF769" s="1"/>
      <c r="AG769" s="4"/>
      <c r="AJ769" s="8"/>
      <c r="AK769" s="4"/>
      <c r="AS769" s="8"/>
      <c r="AT769" s="4"/>
      <c r="BJ769" s="1"/>
    </row>
    <row r="770" spans="1:62" x14ac:dyDescent="0.3">
      <c r="A770" s="33" t="s">
        <v>189</v>
      </c>
      <c r="B770" s="31">
        <v>29939</v>
      </c>
      <c r="C770" s="1" t="s">
        <v>40</v>
      </c>
      <c r="D770" s="1" t="s">
        <v>28</v>
      </c>
      <c r="E770" s="1" t="s">
        <v>186</v>
      </c>
      <c r="F770" s="1" t="s">
        <v>187</v>
      </c>
      <c r="G770" s="1" t="s">
        <v>188</v>
      </c>
      <c r="H770" s="1">
        <v>2</v>
      </c>
      <c r="I770" s="1" t="s">
        <v>38</v>
      </c>
      <c r="J770" s="4">
        <v>2202</v>
      </c>
      <c r="K770" s="4">
        <v>1879</v>
      </c>
      <c r="L770" s="4">
        <v>723</v>
      </c>
      <c r="AA770" s="12" t="str">
        <f>_xlfn.XLOOKUP(HsgLista[[#This Row],[Lakó-népesség]],hsgméret[limit],hsgméret[név],,-1)</f>
        <v>apró</v>
      </c>
      <c r="AB770" s="12" t="str">
        <f>IFERROR(_xlfn.XLOOKUP(HsgLista[[#This Row],[Vármegye]],Régiók[Vármegye],Régiók[Régió]),"")</f>
        <v>Közép-Dunántúl</v>
      </c>
      <c r="AC770" s="12" t="str">
        <f>IFERROR(_xlfn.XLOOKUP(HsgLista[[#This Row],[Vármegye]],Régiók[Vármegye],Régiók[NUTS2]),"")</f>
        <v>HU21</v>
      </c>
      <c r="AD770" s="12" t="str" cm="1">
        <f t="array" ref="AD770">_xlfn.XLOOKUP(HsgLista[[#This Row],[Helység jogállása]],_xlfn.ANCHORARRAY($AG$12),$AH$12:$AH$18)</f>
        <v>1 község</v>
      </c>
      <c r="AE770" s="4">
        <f>HsgLista[[#This Row],[Lakó-népesség]]*HsgLista[[#This Row],[Lakó-népesség]]</f>
        <v>3530641</v>
      </c>
      <c r="AF770" s="1"/>
      <c r="AG770" s="4"/>
      <c r="AJ770" s="8"/>
      <c r="AK770" s="4"/>
      <c r="AS770" s="8"/>
      <c r="AT770" s="4"/>
      <c r="BJ770" s="1"/>
    </row>
    <row r="771" spans="1:62" x14ac:dyDescent="0.3">
      <c r="A771" s="33" t="s">
        <v>1520</v>
      </c>
      <c r="B771" s="31">
        <v>20747</v>
      </c>
      <c r="C771" s="1" t="s">
        <v>40</v>
      </c>
      <c r="D771" s="1" t="s">
        <v>47</v>
      </c>
      <c r="E771" s="1" t="s">
        <v>328</v>
      </c>
      <c r="F771" s="1" t="s">
        <v>329</v>
      </c>
      <c r="G771" s="1" t="s">
        <v>330</v>
      </c>
      <c r="H771" s="1">
        <v>5</v>
      </c>
      <c r="I771" s="1" t="s">
        <v>1521</v>
      </c>
      <c r="J771" s="4">
        <v>2652</v>
      </c>
      <c r="K771" s="4">
        <v>1038</v>
      </c>
      <c r="L771" s="4">
        <v>546</v>
      </c>
      <c r="AA771" s="12" t="str">
        <f>_xlfn.XLOOKUP(HsgLista[[#This Row],[Lakó-népesség]],hsgméret[limit],hsgméret[név],,-1)</f>
        <v>apró</v>
      </c>
      <c r="AB771" s="12" t="str">
        <f>IFERROR(_xlfn.XLOOKUP(HsgLista[[#This Row],[Vármegye]],Régiók[Vármegye],Régiók[Régió]),"")</f>
        <v>Észak-Magyarország</v>
      </c>
      <c r="AC771" s="12" t="str">
        <f>IFERROR(_xlfn.XLOOKUP(HsgLista[[#This Row],[Vármegye]],Régiók[Vármegye],Régiók[NUTS2]),"")</f>
        <v>HU31</v>
      </c>
      <c r="AD771" s="12" t="str" cm="1">
        <f t="array" ref="AD771">_xlfn.XLOOKUP(HsgLista[[#This Row],[Helység jogállása]],_xlfn.ANCHORARRAY($AG$12),$AH$12:$AH$18)</f>
        <v>1 község</v>
      </c>
      <c r="AE771" s="4">
        <f>HsgLista[[#This Row],[Lakó-népesség]]*HsgLista[[#This Row],[Lakó-népesség]]</f>
        <v>1077444</v>
      </c>
      <c r="AF771" s="1"/>
      <c r="AG771" s="4"/>
      <c r="AJ771" s="8"/>
      <c r="AK771" s="4"/>
      <c r="AS771" s="8"/>
      <c r="AT771" s="4"/>
      <c r="BJ771" s="1"/>
    </row>
    <row r="772" spans="1:62" x14ac:dyDescent="0.3">
      <c r="A772" s="33" t="s">
        <v>1522</v>
      </c>
      <c r="B772" s="31">
        <v>22646</v>
      </c>
      <c r="C772" s="1" t="s">
        <v>40</v>
      </c>
      <c r="D772" s="1" t="s">
        <v>197</v>
      </c>
      <c r="E772" s="1" t="s">
        <v>1119</v>
      </c>
      <c r="F772" s="1" t="s">
        <v>1120</v>
      </c>
      <c r="G772" s="1" t="s">
        <v>1121</v>
      </c>
      <c r="H772" s="1">
        <v>5</v>
      </c>
      <c r="I772" s="1" t="s">
        <v>1523</v>
      </c>
      <c r="J772" s="4">
        <v>7673</v>
      </c>
      <c r="K772" s="4">
        <v>1084</v>
      </c>
      <c r="L772" s="4">
        <v>539</v>
      </c>
      <c r="AA772" s="12" t="str">
        <f>_xlfn.XLOOKUP(HsgLista[[#This Row],[Lakó-népesség]],hsgméret[limit],hsgméret[név],,-1)</f>
        <v>apró</v>
      </c>
      <c r="AB772" s="12" t="str">
        <f>IFERROR(_xlfn.XLOOKUP(HsgLista[[#This Row],[Vármegye]],Régiók[Vármegye],Régiók[Régió]),"")</f>
        <v>Dél-Alföld</v>
      </c>
      <c r="AC772" s="12" t="str">
        <f>IFERROR(_xlfn.XLOOKUP(HsgLista[[#This Row],[Vármegye]],Régiók[Vármegye],Régiók[NUTS2]),"")</f>
        <v>HU33</v>
      </c>
      <c r="AD772" s="12" t="str" cm="1">
        <f t="array" ref="AD772">_xlfn.XLOOKUP(HsgLista[[#This Row],[Helység jogállása]],_xlfn.ANCHORARRAY($AG$12),$AH$12:$AH$18)</f>
        <v>1 község</v>
      </c>
      <c r="AE772" s="4">
        <f>HsgLista[[#This Row],[Lakó-népesség]]*HsgLista[[#This Row],[Lakó-népesség]]</f>
        <v>1175056</v>
      </c>
      <c r="AF772" s="1"/>
      <c r="AG772" s="4"/>
      <c r="AJ772" s="8"/>
      <c r="AK772" s="4"/>
      <c r="AS772" s="8"/>
      <c r="AT772" s="4"/>
      <c r="BJ772" s="1"/>
    </row>
    <row r="773" spans="1:62" x14ac:dyDescent="0.3">
      <c r="A773" s="33" t="s">
        <v>1524</v>
      </c>
      <c r="B773" s="31">
        <v>33251</v>
      </c>
      <c r="C773" s="1" t="s">
        <v>40</v>
      </c>
      <c r="D773" s="1" t="s">
        <v>66</v>
      </c>
      <c r="E773" s="1" t="s">
        <v>389</v>
      </c>
      <c r="F773" s="1" t="s">
        <v>390</v>
      </c>
      <c r="G773" s="1" t="s">
        <v>391</v>
      </c>
      <c r="H773" s="1">
        <v>5</v>
      </c>
      <c r="I773" s="1" t="s">
        <v>392</v>
      </c>
      <c r="J773" s="4">
        <v>2247</v>
      </c>
      <c r="K773" s="4">
        <v>960</v>
      </c>
      <c r="L773" s="4">
        <v>397</v>
      </c>
      <c r="AA773" s="12" t="str">
        <f>_xlfn.XLOOKUP(HsgLista[[#This Row],[Lakó-népesség]],hsgméret[limit],hsgméret[név],,-1)</f>
        <v>apró</v>
      </c>
      <c r="AB773" s="12" t="str">
        <f>IFERROR(_xlfn.XLOOKUP(HsgLista[[#This Row],[Vármegye]],Régiók[Vármegye],Régiók[Régió]),"")</f>
        <v>Nyugat-Dunántúl</v>
      </c>
      <c r="AC773" s="12" t="str">
        <f>IFERROR(_xlfn.XLOOKUP(HsgLista[[#This Row],[Vármegye]],Régiók[Vármegye],Régiók[NUTS2]),"")</f>
        <v>HU22</v>
      </c>
      <c r="AD773" s="12" t="str" cm="1">
        <f t="array" ref="AD773">_xlfn.XLOOKUP(HsgLista[[#This Row],[Helység jogállása]],_xlfn.ANCHORARRAY($AG$12),$AH$12:$AH$18)</f>
        <v>1 község</v>
      </c>
      <c r="AE773" s="4">
        <f>HsgLista[[#This Row],[Lakó-népesség]]*HsgLista[[#This Row],[Lakó-népesség]]</f>
        <v>921600</v>
      </c>
      <c r="AF773" s="1"/>
      <c r="AG773" s="4"/>
      <c r="AJ773" s="8"/>
      <c r="AK773" s="4"/>
      <c r="AS773" s="8"/>
      <c r="AT773" s="4"/>
      <c r="BJ773" s="1"/>
    </row>
    <row r="774" spans="1:62" x14ac:dyDescent="0.3">
      <c r="A774" s="33" t="s">
        <v>1525</v>
      </c>
      <c r="B774" s="32">
        <v>8174</v>
      </c>
      <c r="C774" s="1" t="s">
        <v>40</v>
      </c>
      <c r="D774" s="1" t="s">
        <v>52</v>
      </c>
      <c r="E774" s="1" t="s">
        <v>229</v>
      </c>
      <c r="F774" s="1" t="s">
        <v>230</v>
      </c>
      <c r="G774" s="1" t="s">
        <v>231</v>
      </c>
      <c r="H774" s="1">
        <v>5</v>
      </c>
      <c r="I774" s="1" t="s">
        <v>232</v>
      </c>
      <c r="J774" s="4">
        <v>353</v>
      </c>
      <c r="K774" s="4">
        <v>231</v>
      </c>
      <c r="L774" s="4">
        <v>117</v>
      </c>
      <c r="AA774" s="12" t="str">
        <f>_xlfn.XLOOKUP(HsgLista[[#This Row],[Lakó-népesség]],hsgméret[limit],hsgméret[név],,-1)</f>
        <v>mikro</v>
      </c>
      <c r="AB774" s="12" t="str">
        <f>IFERROR(_xlfn.XLOOKUP(HsgLista[[#This Row],[Vármegye]],Régiók[Vármegye],Régiók[Régió]),"")</f>
        <v>Észak-Magyarország</v>
      </c>
      <c r="AC774" s="12" t="str">
        <f>IFERROR(_xlfn.XLOOKUP(HsgLista[[#This Row],[Vármegye]],Régiók[Vármegye],Régiók[NUTS2]),"")</f>
        <v>HU31</v>
      </c>
      <c r="AD774" s="12" t="str" cm="1">
        <f t="array" ref="AD774">_xlfn.XLOOKUP(HsgLista[[#This Row],[Helység jogállása]],_xlfn.ANCHORARRAY($AG$12),$AH$12:$AH$18)</f>
        <v>1 község</v>
      </c>
      <c r="AE774" s="4">
        <f>HsgLista[[#This Row],[Lakó-népesség]]*HsgLista[[#This Row],[Lakó-népesség]]</f>
        <v>53361</v>
      </c>
      <c r="AF774" s="1"/>
      <c r="AG774" s="4"/>
      <c r="AJ774" s="8"/>
      <c r="AK774" s="4"/>
      <c r="AS774" s="8"/>
      <c r="AT774" s="4"/>
      <c r="BJ774" s="1"/>
    </row>
    <row r="775" spans="1:62" x14ac:dyDescent="0.3">
      <c r="A775" s="33" t="s">
        <v>1526</v>
      </c>
      <c r="B775" s="31">
        <v>13587</v>
      </c>
      <c r="C775" s="1" t="s">
        <v>40</v>
      </c>
      <c r="D775" s="1" t="s">
        <v>95</v>
      </c>
      <c r="E775" s="1" t="s">
        <v>96</v>
      </c>
      <c r="F775" s="1" t="s">
        <v>97</v>
      </c>
      <c r="G775" s="1" t="s">
        <v>98</v>
      </c>
      <c r="H775" s="1">
        <v>5</v>
      </c>
      <c r="I775" s="1" t="s">
        <v>1334</v>
      </c>
      <c r="J775" s="4">
        <v>1790</v>
      </c>
      <c r="K775" s="4">
        <v>497</v>
      </c>
      <c r="L775" s="4">
        <v>211</v>
      </c>
      <c r="P775" s="1">
        <v>1</v>
      </c>
      <c r="AA775" s="12" t="str">
        <f>_xlfn.XLOOKUP(HsgLista[[#This Row],[Lakó-népesség]],hsgméret[limit],hsgméret[név],,-1)</f>
        <v>mikro</v>
      </c>
      <c r="AB775" s="12" t="str">
        <f>IFERROR(_xlfn.XLOOKUP(HsgLista[[#This Row],[Vármegye]],Régiók[Vármegye],Régiók[Régió]),"")</f>
        <v>Nyugat-Dunántúl</v>
      </c>
      <c r="AC775" s="12" t="str">
        <f>IFERROR(_xlfn.XLOOKUP(HsgLista[[#This Row],[Vármegye]],Régiók[Vármegye],Régiók[NUTS2]),"")</f>
        <v>HU22</v>
      </c>
      <c r="AD775" s="12" t="str" cm="1">
        <f t="array" ref="AD775">_xlfn.XLOOKUP(HsgLista[[#This Row],[Helység jogállása]],_xlfn.ANCHORARRAY($AG$12),$AH$12:$AH$18)</f>
        <v>1 község</v>
      </c>
      <c r="AE775" s="4">
        <f>HsgLista[[#This Row],[Lakó-népesség]]*HsgLista[[#This Row],[Lakó-népesség]]</f>
        <v>247009</v>
      </c>
      <c r="AF775" s="1"/>
      <c r="AG775" s="4"/>
      <c r="AJ775" s="8"/>
      <c r="AK775" s="4"/>
      <c r="AS775" s="8"/>
      <c r="AT775" s="4"/>
      <c r="BJ775" s="1"/>
    </row>
    <row r="776" spans="1:62" x14ac:dyDescent="0.3">
      <c r="A776" s="33" t="s">
        <v>1527</v>
      </c>
      <c r="B776" s="32">
        <v>9742</v>
      </c>
      <c r="C776" s="1" t="s">
        <v>40</v>
      </c>
      <c r="D776" s="1" t="s">
        <v>52</v>
      </c>
      <c r="E776" s="1" t="s">
        <v>53</v>
      </c>
      <c r="F776" s="1" t="s">
        <v>54</v>
      </c>
      <c r="G776" s="1" t="s">
        <v>55</v>
      </c>
      <c r="H776" s="1">
        <v>5</v>
      </c>
      <c r="I776" s="1" t="s">
        <v>62</v>
      </c>
      <c r="J776" s="4">
        <v>1523</v>
      </c>
      <c r="K776" s="4">
        <v>822</v>
      </c>
      <c r="L776" s="4">
        <v>317</v>
      </c>
      <c r="T776" s="1">
        <v>1</v>
      </c>
      <c r="AA776" s="12" t="str">
        <f>_xlfn.XLOOKUP(HsgLista[[#This Row],[Lakó-népesség]],hsgméret[limit],hsgméret[név],,-1)</f>
        <v>apró</v>
      </c>
      <c r="AB776" s="12" t="str">
        <f>IFERROR(_xlfn.XLOOKUP(HsgLista[[#This Row],[Vármegye]],Régiók[Vármegye],Régiók[Régió]),"")</f>
        <v>Észak-Magyarország</v>
      </c>
      <c r="AC776" s="12" t="str">
        <f>IFERROR(_xlfn.XLOOKUP(HsgLista[[#This Row],[Vármegye]],Régiók[Vármegye],Régiók[NUTS2]),"")</f>
        <v>HU31</v>
      </c>
      <c r="AD776" s="12" t="str" cm="1">
        <f t="array" ref="AD776">_xlfn.XLOOKUP(HsgLista[[#This Row],[Helység jogállása]],_xlfn.ANCHORARRAY($AG$12),$AH$12:$AH$18)</f>
        <v>1 község</v>
      </c>
      <c r="AE776" s="4">
        <f>HsgLista[[#This Row],[Lakó-népesség]]*HsgLista[[#This Row],[Lakó-népesség]]</f>
        <v>675684</v>
      </c>
      <c r="AF776" s="1"/>
      <c r="AG776" s="4"/>
      <c r="AJ776" s="8"/>
      <c r="AK776" s="4"/>
      <c r="AS776" s="8"/>
      <c r="AT776" s="4"/>
      <c r="BJ776" s="1"/>
    </row>
    <row r="777" spans="1:62" x14ac:dyDescent="0.3">
      <c r="A777" s="33" t="s">
        <v>1528</v>
      </c>
      <c r="B777" s="31">
        <v>13286</v>
      </c>
      <c r="C777" s="1" t="s">
        <v>40</v>
      </c>
      <c r="D777" s="1" t="s">
        <v>41</v>
      </c>
      <c r="E777" s="1" t="s">
        <v>135</v>
      </c>
      <c r="F777" s="1" t="s">
        <v>136</v>
      </c>
      <c r="G777" s="1" t="s">
        <v>137</v>
      </c>
      <c r="H777" s="1">
        <v>5</v>
      </c>
      <c r="I777" s="1" t="s">
        <v>137</v>
      </c>
      <c r="J777" s="4">
        <v>484</v>
      </c>
      <c r="K777" s="4">
        <v>124</v>
      </c>
      <c r="L777" s="4">
        <v>67</v>
      </c>
      <c r="AA777" s="12" t="str">
        <f>_xlfn.XLOOKUP(HsgLista[[#This Row],[Lakó-népesség]],hsgméret[limit],hsgméret[név],,-1)</f>
        <v>mikro</v>
      </c>
      <c r="AB777" s="12" t="str">
        <f>IFERROR(_xlfn.XLOOKUP(HsgLista[[#This Row],[Vármegye]],Régiók[Vármegye],Régiók[Régió]),"")</f>
        <v>Dél-Dunántúl</v>
      </c>
      <c r="AC777" s="12" t="str">
        <f>IFERROR(_xlfn.XLOOKUP(HsgLista[[#This Row],[Vármegye]],Régiók[Vármegye],Régiók[NUTS2]),"")</f>
        <v>HU23</v>
      </c>
      <c r="AD777" s="12" t="str" cm="1">
        <f t="array" ref="AD777">_xlfn.XLOOKUP(HsgLista[[#This Row],[Helység jogállása]],_xlfn.ANCHORARRAY($AG$12),$AH$12:$AH$18)</f>
        <v>1 község</v>
      </c>
      <c r="AE777" s="4">
        <f>HsgLista[[#This Row],[Lakó-népesség]]*HsgLista[[#This Row],[Lakó-népesség]]</f>
        <v>15376</v>
      </c>
      <c r="AF777" s="1"/>
      <c r="AG777" s="4"/>
      <c r="AJ777" s="8"/>
      <c r="AK777" s="4"/>
      <c r="AS777" s="8"/>
      <c r="AT777" s="4"/>
      <c r="BJ777" s="1"/>
    </row>
    <row r="778" spans="1:62" x14ac:dyDescent="0.3">
      <c r="A778" s="33" t="s">
        <v>1529</v>
      </c>
      <c r="B778" s="31">
        <v>29708</v>
      </c>
      <c r="C778" s="1" t="s">
        <v>40</v>
      </c>
      <c r="D778" s="1" t="s">
        <v>52</v>
      </c>
      <c r="E778" s="1" t="s">
        <v>244</v>
      </c>
      <c r="F778" s="1" t="s">
        <v>245</v>
      </c>
      <c r="G778" s="1" t="s">
        <v>246</v>
      </c>
      <c r="H778" s="1">
        <v>5</v>
      </c>
      <c r="I778" s="1" t="s">
        <v>1074</v>
      </c>
      <c r="J778" s="4">
        <v>1447</v>
      </c>
      <c r="K778" s="4">
        <v>211</v>
      </c>
      <c r="L778" s="4">
        <v>81</v>
      </c>
      <c r="T778" s="1">
        <v>1</v>
      </c>
      <c r="AA778" s="12" t="str">
        <f>_xlfn.XLOOKUP(HsgLista[[#This Row],[Lakó-népesség]],hsgméret[limit],hsgméret[név],,-1)</f>
        <v>mikro</v>
      </c>
      <c r="AB778" s="12" t="str">
        <f>IFERROR(_xlfn.XLOOKUP(HsgLista[[#This Row],[Vármegye]],Régiók[Vármegye],Régiók[Régió]),"")</f>
        <v>Észak-Magyarország</v>
      </c>
      <c r="AC778" s="12" t="str">
        <f>IFERROR(_xlfn.XLOOKUP(HsgLista[[#This Row],[Vármegye]],Régiók[Vármegye],Régiók[NUTS2]),"")</f>
        <v>HU31</v>
      </c>
      <c r="AD778" s="12" t="str" cm="1">
        <f t="array" ref="AD778">_xlfn.XLOOKUP(HsgLista[[#This Row],[Helység jogállása]],_xlfn.ANCHORARRAY($AG$12),$AH$12:$AH$18)</f>
        <v>1 község</v>
      </c>
      <c r="AE778" s="4">
        <f>HsgLista[[#This Row],[Lakó-népesség]]*HsgLista[[#This Row],[Lakó-népesség]]</f>
        <v>44521</v>
      </c>
      <c r="AF778" s="1"/>
      <c r="AG778" s="4"/>
      <c r="AJ778" s="8"/>
      <c r="AK778" s="4"/>
      <c r="AS778" s="8"/>
      <c r="AT778" s="4"/>
      <c r="BJ778" s="1"/>
    </row>
    <row r="779" spans="1:62" x14ac:dyDescent="0.3">
      <c r="A779" s="33" t="s">
        <v>1530</v>
      </c>
      <c r="B779" s="32">
        <v>8013</v>
      </c>
      <c r="C779" s="1" t="s">
        <v>40</v>
      </c>
      <c r="D779" s="1" t="s">
        <v>95</v>
      </c>
      <c r="E779" s="1" t="s">
        <v>471</v>
      </c>
      <c r="F779" s="1" t="s">
        <v>472</v>
      </c>
      <c r="G779" s="1" t="s">
        <v>473</v>
      </c>
      <c r="H779" s="1">
        <v>5</v>
      </c>
      <c r="I779" s="1" t="s">
        <v>474</v>
      </c>
      <c r="J779" s="4">
        <v>306</v>
      </c>
      <c r="K779" s="4">
        <v>168</v>
      </c>
      <c r="L779" s="4">
        <v>87</v>
      </c>
      <c r="AA779" s="12" t="str">
        <f>_xlfn.XLOOKUP(HsgLista[[#This Row],[Lakó-népesség]],hsgméret[limit],hsgméret[név],,-1)</f>
        <v>mikro</v>
      </c>
      <c r="AB779" s="12" t="str">
        <f>IFERROR(_xlfn.XLOOKUP(HsgLista[[#This Row],[Vármegye]],Régiók[Vármegye],Régiók[Régió]),"")</f>
        <v>Nyugat-Dunántúl</v>
      </c>
      <c r="AC779" s="12" t="str">
        <f>IFERROR(_xlfn.XLOOKUP(HsgLista[[#This Row],[Vármegye]],Régiók[Vármegye],Régiók[NUTS2]),"")</f>
        <v>HU22</v>
      </c>
      <c r="AD779" s="12" t="str" cm="1">
        <f t="array" ref="AD779">_xlfn.XLOOKUP(HsgLista[[#This Row],[Helység jogállása]],_xlfn.ANCHORARRAY($AG$12),$AH$12:$AH$18)</f>
        <v>1 község</v>
      </c>
      <c r="AE779" s="4">
        <f>HsgLista[[#This Row],[Lakó-népesség]]*HsgLista[[#This Row],[Lakó-népesség]]</f>
        <v>28224</v>
      </c>
      <c r="AF779" s="1"/>
      <c r="AG779" s="4"/>
      <c r="AJ779" s="8"/>
      <c r="AK779" s="4"/>
      <c r="AS779" s="8"/>
      <c r="AT779" s="4"/>
      <c r="BJ779" s="1"/>
    </row>
    <row r="780" spans="1:62" x14ac:dyDescent="0.3">
      <c r="A780" s="33" t="s">
        <v>1531</v>
      </c>
      <c r="B780" s="31">
        <v>31723</v>
      </c>
      <c r="C780" s="1" t="s">
        <v>40</v>
      </c>
      <c r="D780" s="1" t="s">
        <v>52</v>
      </c>
      <c r="E780" s="1" t="s">
        <v>149</v>
      </c>
      <c r="F780" s="1" t="s">
        <v>150</v>
      </c>
      <c r="G780" s="1" t="s">
        <v>151</v>
      </c>
      <c r="H780" s="1">
        <v>5</v>
      </c>
      <c r="I780" s="1" t="s">
        <v>1350</v>
      </c>
      <c r="J780" s="4">
        <v>799</v>
      </c>
      <c r="K780" s="4">
        <v>353</v>
      </c>
      <c r="L780" s="4">
        <v>136</v>
      </c>
      <c r="AA780" s="12" t="str">
        <f>_xlfn.XLOOKUP(HsgLista[[#This Row],[Lakó-népesség]],hsgméret[limit],hsgméret[név],,-1)</f>
        <v>mikro</v>
      </c>
      <c r="AB780" s="12" t="str">
        <f>IFERROR(_xlfn.XLOOKUP(HsgLista[[#This Row],[Vármegye]],Régiók[Vármegye],Régiók[Régió]),"")</f>
        <v>Észak-Magyarország</v>
      </c>
      <c r="AC780" s="12" t="str">
        <f>IFERROR(_xlfn.XLOOKUP(HsgLista[[#This Row],[Vármegye]],Régiók[Vármegye],Régiók[NUTS2]),"")</f>
        <v>HU31</v>
      </c>
      <c r="AD780" s="12" t="str" cm="1">
        <f t="array" ref="AD780">_xlfn.XLOOKUP(HsgLista[[#This Row],[Helység jogállása]],_xlfn.ANCHORARRAY($AG$12),$AH$12:$AH$18)</f>
        <v>1 község</v>
      </c>
      <c r="AE780" s="4">
        <f>HsgLista[[#This Row],[Lakó-népesség]]*HsgLista[[#This Row],[Lakó-népesség]]</f>
        <v>124609</v>
      </c>
      <c r="AF780" s="1"/>
      <c r="AG780" s="4"/>
      <c r="AJ780" s="8"/>
      <c r="AK780" s="4"/>
      <c r="AS780" s="8"/>
      <c r="AT780" s="4"/>
      <c r="BJ780" s="1"/>
    </row>
    <row r="781" spans="1:62" x14ac:dyDescent="0.3">
      <c r="A781" s="33" t="s">
        <v>1532</v>
      </c>
      <c r="B781" s="31">
        <v>33598</v>
      </c>
      <c r="C781" s="1" t="s">
        <v>40</v>
      </c>
      <c r="D781" s="1" t="s">
        <v>140</v>
      </c>
      <c r="E781" s="1" t="s">
        <v>141</v>
      </c>
      <c r="F781" s="1" t="s">
        <v>142</v>
      </c>
      <c r="G781" s="1" t="s">
        <v>143</v>
      </c>
      <c r="H781" s="1">
        <v>5</v>
      </c>
      <c r="I781" s="1" t="s">
        <v>1533</v>
      </c>
      <c r="J781" s="4">
        <v>1141</v>
      </c>
      <c r="K781" s="4">
        <v>992</v>
      </c>
      <c r="L781" s="4">
        <v>411</v>
      </c>
      <c r="AA781" s="12" t="str">
        <f>_xlfn.XLOOKUP(HsgLista[[#This Row],[Lakó-népesség]],hsgméret[limit],hsgméret[név],,-1)</f>
        <v>apró</v>
      </c>
      <c r="AB781" s="12" t="str">
        <f>IFERROR(_xlfn.XLOOKUP(HsgLista[[#This Row],[Vármegye]],Régiók[Vármegye],Régiók[Régió]),"")</f>
        <v>Dél-Alföld</v>
      </c>
      <c r="AC781" s="12" t="str">
        <f>IFERROR(_xlfn.XLOOKUP(HsgLista[[#This Row],[Vármegye]],Régiók[Vármegye],Régiók[NUTS2]),"")</f>
        <v>HU33</v>
      </c>
      <c r="AD781" s="12" t="str" cm="1">
        <f t="array" ref="AD781">_xlfn.XLOOKUP(HsgLista[[#This Row],[Helység jogállása]],_xlfn.ANCHORARRAY($AG$12),$AH$12:$AH$18)</f>
        <v>1 község</v>
      </c>
      <c r="AE781" s="4">
        <f>HsgLista[[#This Row],[Lakó-népesség]]*HsgLista[[#This Row],[Lakó-népesség]]</f>
        <v>984064</v>
      </c>
      <c r="AF781" s="1"/>
      <c r="AG781" s="4"/>
      <c r="AJ781" s="8"/>
      <c r="AK781" s="4"/>
      <c r="AS781" s="8"/>
      <c r="AT781" s="4"/>
      <c r="BJ781" s="1"/>
    </row>
    <row r="782" spans="1:62" x14ac:dyDescent="0.3">
      <c r="A782" s="33" t="s">
        <v>1534</v>
      </c>
      <c r="B782" s="31">
        <v>29841</v>
      </c>
      <c r="C782" s="1" t="s">
        <v>40</v>
      </c>
      <c r="D782" s="1" t="s">
        <v>95</v>
      </c>
      <c r="E782" s="1" t="s">
        <v>471</v>
      </c>
      <c r="F782" s="1" t="s">
        <v>472</v>
      </c>
      <c r="G782" s="1" t="s">
        <v>473</v>
      </c>
      <c r="H782" s="1">
        <v>5</v>
      </c>
      <c r="I782" s="1" t="s">
        <v>1535</v>
      </c>
      <c r="J782" s="4">
        <v>1744</v>
      </c>
      <c r="K782" s="4">
        <v>265</v>
      </c>
      <c r="L782" s="4">
        <v>183</v>
      </c>
      <c r="AA782" s="12" t="str">
        <f>_xlfn.XLOOKUP(HsgLista[[#This Row],[Lakó-népesség]],hsgméret[limit],hsgméret[név],,-1)</f>
        <v>mikro</v>
      </c>
      <c r="AB782" s="12" t="str">
        <f>IFERROR(_xlfn.XLOOKUP(HsgLista[[#This Row],[Vármegye]],Régiók[Vármegye],Régiók[Régió]),"")</f>
        <v>Nyugat-Dunántúl</v>
      </c>
      <c r="AC782" s="12" t="str">
        <f>IFERROR(_xlfn.XLOOKUP(HsgLista[[#This Row],[Vármegye]],Régiók[Vármegye],Régiók[NUTS2]),"")</f>
        <v>HU22</v>
      </c>
      <c r="AD782" s="12" t="str" cm="1">
        <f t="array" ref="AD782">_xlfn.XLOOKUP(HsgLista[[#This Row],[Helység jogállása]],_xlfn.ANCHORARRAY($AG$12),$AH$12:$AH$18)</f>
        <v>1 község</v>
      </c>
      <c r="AE782" s="4">
        <f>HsgLista[[#This Row],[Lakó-népesség]]*HsgLista[[#This Row],[Lakó-népesség]]</f>
        <v>70225</v>
      </c>
      <c r="AF782" s="1"/>
      <c r="AG782" s="4"/>
      <c r="AJ782" s="8"/>
      <c r="AK782" s="4"/>
      <c r="AS782" s="8"/>
      <c r="AT782" s="4"/>
      <c r="BJ782" s="1"/>
    </row>
    <row r="783" spans="1:62" x14ac:dyDescent="0.3">
      <c r="A783" s="33" t="s">
        <v>1536</v>
      </c>
      <c r="B783" s="31">
        <v>13985</v>
      </c>
      <c r="C783" s="1" t="s">
        <v>40</v>
      </c>
      <c r="D783" s="1" t="s">
        <v>112</v>
      </c>
      <c r="E783" s="1" t="s">
        <v>234</v>
      </c>
      <c r="F783" s="1" t="s">
        <v>235</v>
      </c>
      <c r="G783" s="1" t="s">
        <v>236</v>
      </c>
      <c r="H783" s="1">
        <v>5</v>
      </c>
      <c r="I783" s="1" t="s">
        <v>1404</v>
      </c>
      <c r="J783" s="4">
        <v>1651</v>
      </c>
      <c r="K783" s="4">
        <v>314</v>
      </c>
      <c r="L783" s="4">
        <v>240</v>
      </c>
      <c r="AA783" s="12" t="str">
        <f>_xlfn.XLOOKUP(HsgLista[[#This Row],[Lakó-népesség]],hsgméret[limit],hsgméret[név],,-1)</f>
        <v>mikro</v>
      </c>
      <c r="AB783" s="12" t="str">
        <f>IFERROR(_xlfn.XLOOKUP(HsgLista[[#This Row],[Vármegye]],Régiók[Vármegye],Régiók[Régió]),"")</f>
        <v>Dél-Dunántúl</v>
      </c>
      <c r="AC783" s="12" t="str">
        <f>IFERROR(_xlfn.XLOOKUP(HsgLista[[#This Row],[Vármegye]],Régiók[Vármegye],Régiók[NUTS2]),"")</f>
        <v>HU23</v>
      </c>
      <c r="AD783" s="12" t="str" cm="1">
        <f t="array" ref="AD783">_xlfn.XLOOKUP(HsgLista[[#This Row],[Helység jogállása]],_xlfn.ANCHORARRAY($AG$12),$AH$12:$AH$18)</f>
        <v>1 község</v>
      </c>
      <c r="AE783" s="4">
        <f>HsgLista[[#This Row],[Lakó-népesség]]*HsgLista[[#This Row],[Lakó-népesség]]</f>
        <v>98596</v>
      </c>
      <c r="AF783" s="1"/>
      <c r="AG783" s="4"/>
      <c r="AJ783" s="8"/>
      <c r="AK783" s="4"/>
      <c r="AS783" s="8"/>
      <c r="AT783" s="4"/>
      <c r="BJ783" s="1"/>
    </row>
    <row r="784" spans="1:62" x14ac:dyDescent="0.3">
      <c r="A784" s="33" t="s">
        <v>1537</v>
      </c>
      <c r="B784" s="31">
        <v>15820</v>
      </c>
      <c r="C784" s="1" t="s">
        <v>40</v>
      </c>
      <c r="D784" s="1" t="s">
        <v>251</v>
      </c>
      <c r="E784" s="1" t="s">
        <v>350</v>
      </c>
      <c r="F784" s="1" t="s">
        <v>351</v>
      </c>
      <c r="G784" s="1" t="s">
        <v>352</v>
      </c>
      <c r="H784" s="1">
        <v>5</v>
      </c>
      <c r="I784" s="1" t="s">
        <v>1538</v>
      </c>
      <c r="J784" s="4">
        <v>1890</v>
      </c>
      <c r="K784" s="4">
        <v>571</v>
      </c>
      <c r="L784" s="4">
        <v>233</v>
      </c>
      <c r="R784" s="1">
        <v>1</v>
      </c>
      <c r="AA784" s="12" t="str">
        <f>_xlfn.XLOOKUP(HsgLista[[#This Row],[Lakó-népesség]],hsgméret[limit],hsgméret[név],,-1)</f>
        <v>apró</v>
      </c>
      <c r="AB784" s="12" t="str">
        <f>IFERROR(_xlfn.XLOOKUP(HsgLista[[#This Row],[Vármegye]],Régiók[Vármegye],Régiók[Régió]),"")</f>
        <v>Dél-Dunántúl</v>
      </c>
      <c r="AC784" s="12" t="str">
        <f>IFERROR(_xlfn.XLOOKUP(HsgLista[[#This Row],[Vármegye]],Régiók[Vármegye],Régiók[NUTS2]),"")</f>
        <v>HU23</v>
      </c>
      <c r="AD784" s="12" t="str" cm="1">
        <f t="array" ref="AD784">_xlfn.XLOOKUP(HsgLista[[#This Row],[Helység jogállása]],_xlfn.ANCHORARRAY($AG$12),$AH$12:$AH$18)</f>
        <v>1 község</v>
      </c>
      <c r="AE784" s="4">
        <f>HsgLista[[#This Row],[Lakó-népesség]]*HsgLista[[#This Row],[Lakó-népesség]]</f>
        <v>326041</v>
      </c>
      <c r="AF784" s="1"/>
      <c r="AG784" s="4"/>
      <c r="AJ784" s="8"/>
      <c r="AK784" s="4"/>
      <c r="AS784" s="8"/>
      <c r="AT784" s="4"/>
      <c r="BJ784" s="1"/>
    </row>
    <row r="785" spans="1:62" x14ac:dyDescent="0.3">
      <c r="A785" s="33" t="s">
        <v>1350</v>
      </c>
      <c r="B785" s="31">
        <v>32762</v>
      </c>
      <c r="C785" s="1" t="s">
        <v>40</v>
      </c>
      <c r="D785" s="1" t="s">
        <v>52</v>
      </c>
      <c r="E785" s="1" t="s">
        <v>149</v>
      </c>
      <c r="F785" s="1" t="s">
        <v>150</v>
      </c>
      <c r="G785" s="1" t="s">
        <v>151</v>
      </c>
      <c r="H785" s="1">
        <v>2</v>
      </c>
      <c r="I785" s="1" t="s">
        <v>38</v>
      </c>
      <c r="J785" s="4">
        <v>1167</v>
      </c>
      <c r="K785" s="4">
        <v>886</v>
      </c>
      <c r="L785" s="4">
        <v>376</v>
      </c>
      <c r="T785" s="1">
        <v>1</v>
      </c>
      <c r="AA785" s="12" t="str">
        <f>_xlfn.XLOOKUP(HsgLista[[#This Row],[Lakó-népesség]],hsgméret[limit],hsgméret[név],,-1)</f>
        <v>apró</v>
      </c>
      <c r="AB785" s="12" t="str">
        <f>IFERROR(_xlfn.XLOOKUP(HsgLista[[#This Row],[Vármegye]],Régiók[Vármegye],Régiók[Régió]),"")</f>
        <v>Észak-Magyarország</v>
      </c>
      <c r="AC785" s="12" t="str">
        <f>IFERROR(_xlfn.XLOOKUP(HsgLista[[#This Row],[Vármegye]],Régiók[Vármegye],Régiók[NUTS2]),"")</f>
        <v>HU31</v>
      </c>
      <c r="AD785" s="12" t="str" cm="1">
        <f t="array" ref="AD785">_xlfn.XLOOKUP(HsgLista[[#This Row],[Helység jogállása]],_xlfn.ANCHORARRAY($AG$12),$AH$12:$AH$18)</f>
        <v>1 község</v>
      </c>
      <c r="AE785" s="4">
        <f>HsgLista[[#This Row],[Lakó-népesség]]*HsgLista[[#This Row],[Lakó-népesség]]</f>
        <v>784996</v>
      </c>
      <c r="AF785" s="1"/>
      <c r="AG785" s="4"/>
      <c r="AJ785" s="8"/>
      <c r="AK785" s="4"/>
      <c r="AS785" s="8"/>
      <c r="AT785" s="4"/>
      <c r="BJ785" s="1"/>
    </row>
    <row r="786" spans="1:62" x14ac:dyDescent="0.3">
      <c r="A786" s="33" t="s">
        <v>1539</v>
      </c>
      <c r="B786" s="31">
        <v>17914</v>
      </c>
      <c r="C786" s="1" t="s">
        <v>40</v>
      </c>
      <c r="D786" s="1" t="s">
        <v>251</v>
      </c>
      <c r="E786" s="1" t="s">
        <v>734</v>
      </c>
      <c r="F786" s="1" t="s">
        <v>735</v>
      </c>
      <c r="G786" s="1" t="s">
        <v>735</v>
      </c>
      <c r="H786" s="1">
        <v>5</v>
      </c>
      <c r="I786" s="1" t="s">
        <v>1540</v>
      </c>
      <c r="J786" s="4">
        <v>3202</v>
      </c>
      <c r="K786" s="4">
        <v>1005</v>
      </c>
      <c r="L786" s="4">
        <v>489</v>
      </c>
      <c r="T786" s="1">
        <v>1</v>
      </c>
      <c r="AA786" s="12" t="str">
        <f>_xlfn.XLOOKUP(HsgLista[[#This Row],[Lakó-népesség]],hsgméret[limit],hsgméret[név],,-1)</f>
        <v>apró</v>
      </c>
      <c r="AB786" s="12" t="str">
        <f>IFERROR(_xlfn.XLOOKUP(HsgLista[[#This Row],[Vármegye]],Régiók[Vármegye],Régiók[Régió]),"")</f>
        <v>Dél-Dunántúl</v>
      </c>
      <c r="AC786" s="12" t="str">
        <f>IFERROR(_xlfn.XLOOKUP(HsgLista[[#This Row],[Vármegye]],Régiók[Vármegye],Régiók[NUTS2]),"")</f>
        <v>HU23</v>
      </c>
      <c r="AD786" s="12" t="str" cm="1">
        <f t="array" ref="AD786">_xlfn.XLOOKUP(HsgLista[[#This Row],[Helység jogállása]],_xlfn.ANCHORARRAY($AG$12),$AH$12:$AH$18)</f>
        <v>1 község</v>
      </c>
      <c r="AE786" s="4">
        <f>HsgLista[[#This Row],[Lakó-népesség]]*HsgLista[[#This Row],[Lakó-népesség]]</f>
        <v>1010025</v>
      </c>
      <c r="AF786" s="1"/>
      <c r="AG786" s="4"/>
      <c r="AJ786" s="8"/>
      <c r="AK786" s="4"/>
      <c r="AS786" s="8"/>
      <c r="AT786" s="4"/>
      <c r="BJ786" s="1"/>
    </row>
    <row r="787" spans="1:62" x14ac:dyDescent="0.3">
      <c r="A787" s="33" t="s">
        <v>1541</v>
      </c>
      <c r="B787" s="31">
        <v>24369</v>
      </c>
      <c r="C787" s="1" t="s">
        <v>40</v>
      </c>
      <c r="D787" s="1" t="s">
        <v>80</v>
      </c>
      <c r="E787" s="1" t="s">
        <v>544</v>
      </c>
      <c r="F787" s="1" t="s">
        <v>545</v>
      </c>
      <c r="G787" s="1" t="s">
        <v>545</v>
      </c>
      <c r="H787" s="1">
        <v>5</v>
      </c>
      <c r="I787" s="1" t="s">
        <v>545</v>
      </c>
      <c r="J787" s="4">
        <v>1723</v>
      </c>
      <c r="K787" s="4">
        <v>2081</v>
      </c>
      <c r="L787" s="4">
        <v>818</v>
      </c>
      <c r="AA787" s="12" t="str">
        <f>_xlfn.XLOOKUP(HsgLista[[#This Row],[Lakó-népesség]],hsgméret[limit],hsgméret[név],,-1)</f>
        <v>kicsi</v>
      </c>
      <c r="AB787" s="12" t="str">
        <f>IFERROR(_xlfn.XLOOKUP(HsgLista[[#This Row],[Vármegye]],Régiók[Vármegye],Régiók[Régió]),"")</f>
        <v>Közép-Dunántúl</v>
      </c>
      <c r="AC787" s="12" t="str">
        <f>IFERROR(_xlfn.XLOOKUP(HsgLista[[#This Row],[Vármegye]],Régiók[Vármegye],Régiók[NUTS2]),"")</f>
        <v>HU21</v>
      </c>
      <c r="AD787" s="12" t="str" cm="1">
        <f t="array" ref="AD787">_xlfn.XLOOKUP(HsgLista[[#This Row],[Helység jogállása]],_xlfn.ANCHORARRAY($AG$12),$AH$12:$AH$18)</f>
        <v>1 község</v>
      </c>
      <c r="AE787" s="4">
        <f>HsgLista[[#This Row],[Lakó-népesség]]*HsgLista[[#This Row],[Lakó-népesség]]</f>
        <v>4330561</v>
      </c>
      <c r="AF787" s="1"/>
      <c r="AG787" s="4"/>
      <c r="AJ787" s="8"/>
      <c r="AK787" s="4"/>
      <c r="AS787" s="8"/>
      <c r="AT787" s="4"/>
      <c r="BJ787" s="1"/>
    </row>
    <row r="788" spans="1:62" x14ac:dyDescent="0.3">
      <c r="A788" s="33" t="s">
        <v>1542</v>
      </c>
      <c r="B788" s="31">
        <v>11642</v>
      </c>
      <c r="C788" s="1" t="s">
        <v>40</v>
      </c>
      <c r="D788" s="1" t="s">
        <v>202</v>
      </c>
      <c r="E788" s="1" t="s">
        <v>268</v>
      </c>
      <c r="F788" s="1" t="s">
        <v>269</v>
      </c>
      <c r="G788" s="1" t="s">
        <v>270</v>
      </c>
      <c r="H788" s="1">
        <v>5</v>
      </c>
      <c r="I788" s="1" t="s">
        <v>1543</v>
      </c>
      <c r="J788" s="4">
        <v>727</v>
      </c>
      <c r="K788" s="4">
        <v>671</v>
      </c>
      <c r="L788" s="4">
        <v>349</v>
      </c>
      <c r="AA788" s="12" t="str">
        <f>_xlfn.XLOOKUP(HsgLista[[#This Row],[Lakó-népesség]],hsgméret[limit],hsgméret[név],,-1)</f>
        <v>apró</v>
      </c>
      <c r="AB788" s="12" t="str">
        <f>IFERROR(_xlfn.XLOOKUP(HsgLista[[#This Row],[Vármegye]],Régiók[Vármegye],Régiók[Régió]),"")</f>
        <v>Nyugat-Dunántúl</v>
      </c>
      <c r="AC788" s="12" t="str">
        <f>IFERROR(_xlfn.XLOOKUP(HsgLista[[#This Row],[Vármegye]],Régiók[Vármegye],Régiók[NUTS2]),"")</f>
        <v>HU22</v>
      </c>
      <c r="AD788" s="12" t="str" cm="1">
        <f t="array" ref="AD788">_xlfn.XLOOKUP(HsgLista[[#This Row],[Helység jogállása]],_xlfn.ANCHORARRAY($AG$12),$AH$12:$AH$18)</f>
        <v>1 község</v>
      </c>
      <c r="AE788" s="4">
        <f>HsgLista[[#This Row],[Lakó-népesség]]*HsgLista[[#This Row],[Lakó-népesség]]</f>
        <v>450241</v>
      </c>
      <c r="AF788" s="1"/>
      <c r="AG788" s="4"/>
      <c r="AJ788" s="8"/>
      <c r="AK788" s="4"/>
      <c r="AS788" s="8"/>
      <c r="AT788" s="4"/>
      <c r="BJ788" s="1"/>
    </row>
    <row r="789" spans="1:62" x14ac:dyDescent="0.3">
      <c r="A789" s="33" t="s">
        <v>1544</v>
      </c>
      <c r="B789" s="32">
        <v>6035</v>
      </c>
      <c r="C789" s="1" t="s">
        <v>196</v>
      </c>
      <c r="D789" s="1" t="s">
        <v>75</v>
      </c>
      <c r="E789" s="1" t="s">
        <v>257</v>
      </c>
      <c r="F789" s="1" t="s">
        <v>258</v>
      </c>
      <c r="G789" s="1" t="s">
        <v>259</v>
      </c>
      <c r="H789" s="1">
        <v>1</v>
      </c>
      <c r="I789" s="1" t="s">
        <v>32</v>
      </c>
      <c r="J789" s="4">
        <v>1533</v>
      </c>
      <c r="K789" s="4">
        <v>3753</v>
      </c>
      <c r="L789" s="4">
        <v>1335</v>
      </c>
      <c r="AA789" s="12" t="str">
        <f>_xlfn.XLOOKUP(HsgLista[[#This Row],[Lakó-népesség]],hsgméret[limit],hsgméret[név],,-1)</f>
        <v>kicsi</v>
      </c>
      <c r="AB789" s="12" t="str">
        <f>IFERROR(_xlfn.XLOOKUP(HsgLista[[#This Row],[Vármegye]],Régiók[Vármegye],Régiók[Régió]),"")</f>
        <v>Pest</v>
      </c>
      <c r="AC789" s="12" t="str">
        <f>IFERROR(_xlfn.XLOOKUP(HsgLista[[#This Row],[Vármegye]],Régiók[Vármegye],Régiók[NUTS2]),"")</f>
        <v>HU12</v>
      </c>
      <c r="AD789" s="12" t="str" cm="1">
        <f t="array" ref="AD789">_xlfn.XLOOKUP(HsgLista[[#This Row],[Helység jogállása]],_xlfn.ANCHORARRAY($AG$12),$AH$12:$AH$18)</f>
        <v>1 község</v>
      </c>
      <c r="AE789" s="4">
        <f>HsgLista[[#This Row],[Lakó-népesség]]*HsgLista[[#This Row],[Lakó-népesség]]</f>
        <v>14085009</v>
      </c>
      <c r="AF789" s="1"/>
      <c r="AG789" s="4"/>
      <c r="AJ789" s="8"/>
      <c r="AK789" s="4"/>
      <c r="AS789" s="8"/>
      <c r="AT789" s="4"/>
      <c r="BJ789" s="1"/>
    </row>
    <row r="790" spans="1:62" x14ac:dyDescent="0.3">
      <c r="A790" s="33" t="s">
        <v>1545</v>
      </c>
      <c r="B790" s="31">
        <v>24323</v>
      </c>
      <c r="C790" s="1" t="s">
        <v>40</v>
      </c>
      <c r="D790" s="1" t="s">
        <v>272</v>
      </c>
      <c r="E790" s="1" t="s">
        <v>273</v>
      </c>
      <c r="F790" s="1" t="s">
        <v>274</v>
      </c>
      <c r="G790" s="1" t="s">
        <v>275</v>
      </c>
      <c r="H790" s="1">
        <v>5</v>
      </c>
      <c r="I790" s="1" t="s">
        <v>1546</v>
      </c>
      <c r="J790" s="4">
        <v>1450</v>
      </c>
      <c r="K790" s="4">
        <v>549</v>
      </c>
      <c r="L790" s="4">
        <v>264</v>
      </c>
      <c r="X790" s="1">
        <v>1</v>
      </c>
      <c r="AA790" s="12" t="str">
        <f>_xlfn.XLOOKUP(HsgLista[[#This Row],[Lakó-népesség]],hsgméret[limit],hsgméret[név],,-1)</f>
        <v>apró</v>
      </c>
      <c r="AB790" s="12" t="str">
        <f>IFERROR(_xlfn.XLOOKUP(HsgLista[[#This Row],[Vármegye]],Régiók[Vármegye],Régiók[Régió]),"")</f>
        <v>Észak-Magyarország</v>
      </c>
      <c r="AC790" s="12" t="str">
        <f>IFERROR(_xlfn.XLOOKUP(HsgLista[[#This Row],[Vármegye]],Régiók[Vármegye],Régiók[NUTS2]),"")</f>
        <v>HU31</v>
      </c>
      <c r="AD790" s="12" t="str" cm="1">
        <f t="array" ref="AD790">_xlfn.XLOOKUP(HsgLista[[#This Row],[Helység jogállása]],_xlfn.ANCHORARRAY($AG$12),$AH$12:$AH$18)</f>
        <v>1 község</v>
      </c>
      <c r="AE790" s="4">
        <f>HsgLista[[#This Row],[Lakó-népesség]]*HsgLista[[#This Row],[Lakó-népesség]]</f>
        <v>301401</v>
      </c>
      <c r="AF790" s="1"/>
      <c r="AG790" s="4"/>
      <c r="AJ790" s="8"/>
      <c r="AK790" s="4"/>
      <c r="AS790" s="8"/>
      <c r="AT790" s="4"/>
      <c r="BJ790" s="1"/>
    </row>
    <row r="791" spans="1:62" x14ac:dyDescent="0.3">
      <c r="A791" s="33" t="s">
        <v>1547</v>
      </c>
      <c r="B791" s="31">
        <v>21476</v>
      </c>
      <c r="C791" s="1" t="s">
        <v>40</v>
      </c>
      <c r="D791" s="1" t="s">
        <v>202</v>
      </c>
      <c r="E791" s="1" t="s">
        <v>278</v>
      </c>
      <c r="F791" s="1" t="s">
        <v>279</v>
      </c>
      <c r="G791" s="1" t="s">
        <v>280</v>
      </c>
      <c r="H791" s="1">
        <v>5</v>
      </c>
      <c r="I791" s="1" t="s">
        <v>281</v>
      </c>
      <c r="J791" s="4">
        <v>2054</v>
      </c>
      <c r="K791" s="4">
        <v>765</v>
      </c>
      <c r="L791" s="4">
        <v>330</v>
      </c>
      <c r="AA791" s="12" t="str">
        <f>_xlfn.XLOOKUP(HsgLista[[#This Row],[Lakó-népesség]],hsgméret[limit],hsgméret[név],,-1)</f>
        <v>apró</v>
      </c>
      <c r="AB791" s="12" t="str">
        <f>IFERROR(_xlfn.XLOOKUP(HsgLista[[#This Row],[Vármegye]],Régiók[Vármegye],Régiók[Régió]),"")</f>
        <v>Nyugat-Dunántúl</v>
      </c>
      <c r="AC791" s="12" t="str">
        <f>IFERROR(_xlfn.XLOOKUP(HsgLista[[#This Row],[Vármegye]],Régiók[Vármegye],Régiók[NUTS2]),"")</f>
        <v>HU22</v>
      </c>
      <c r="AD791" s="12" t="str" cm="1">
        <f t="array" ref="AD791">_xlfn.XLOOKUP(HsgLista[[#This Row],[Helység jogállása]],_xlfn.ANCHORARRAY($AG$12),$AH$12:$AH$18)</f>
        <v>1 község</v>
      </c>
      <c r="AE791" s="4">
        <f>HsgLista[[#This Row],[Lakó-népesség]]*HsgLista[[#This Row],[Lakó-népesség]]</f>
        <v>585225</v>
      </c>
      <c r="AF791" s="1"/>
      <c r="AG791" s="4"/>
      <c r="AJ791" s="8"/>
      <c r="AK791" s="4"/>
      <c r="AS791" s="8"/>
      <c r="AT791" s="4"/>
      <c r="BJ791" s="1"/>
    </row>
    <row r="792" spans="1:62" x14ac:dyDescent="0.3">
      <c r="A792" s="33" t="s">
        <v>1548</v>
      </c>
      <c r="B792" s="32">
        <v>7588</v>
      </c>
      <c r="C792" s="1" t="s">
        <v>40</v>
      </c>
      <c r="D792" s="1" t="s">
        <v>52</v>
      </c>
      <c r="E792" s="1" t="s">
        <v>229</v>
      </c>
      <c r="F792" s="1" t="s">
        <v>230</v>
      </c>
      <c r="G792" s="1" t="s">
        <v>231</v>
      </c>
      <c r="H792" s="1">
        <v>5</v>
      </c>
      <c r="I792" s="1" t="s">
        <v>232</v>
      </c>
      <c r="J792" s="4">
        <v>1075</v>
      </c>
      <c r="K792" s="4">
        <v>333</v>
      </c>
      <c r="L792" s="4">
        <v>82</v>
      </c>
      <c r="T792" s="1">
        <v>1</v>
      </c>
      <c r="AA792" s="12" t="str">
        <f>_xlfn.XLOOKUP(HsgLista[[#This Row],[Lakó-népesség]],hsgméret[limit],hsgméret[név],,-1)</f>
        <v>mikro</v>
      </c>
      <c r="AB792" s="12" t="str">
        <f>IFERROR(_xlfn.XLOOKUP(HsgLista[[#This Row],[Vármegye]],Régiók[Vármegye],Régiók[Régió]),"")</f>
        <v>Észak-Magyarország</v>
      </c>
      <c r="AC792" s="12" t="str">
        <f>IFERROR(_xlfn.XLOOKUP(HsgLista[[#This Row],[Vármegye]],Régiók[Vármegye],Régiók[NUTS2]),"")</f>
        <v>HU31</v>
      </c>
      <c r="AD792" s="12" t="str" cm="1">
        <f t="array" ref="AD792">_xlfn.XLOOKUP(HsgLista[[#This Row],[Helység jogállása]],_xlfn.ANCHORARRAY($AG$12),$AH$12:$AH$18)</f>
        <v>1 község</v>
      </c>
      <c r="AE792" s="4">
        <f>HsgLista[[#This Row],[Lakó-népesség]]*HsgLista[[#This Row],[Lakó-népesség]]</f>
        <v>110889</v>
      </c>
      <c r="AF792" s="1"/>
      <c r="AG792" s="4"/>
      <c r="AJ792" s="8"/>
      <c r="AK792" s="4"/>
      <c r="AS792" s="8"/>
      <c r="AT792" s="4"/>
      <c r="BJ792" s="1"/>
    </row>
    <row r="793" spans="1:62" x14ac:dyDescent="0.3">
      <c r="A793" s="33" t="s">
        <v>1549</v>
      </c>
      <c r="B793" s="31">
        <v>30890</v>
      </c>
      <c r="C793" s="1" t="s">
        <v>40</v>
      </c>
      <c r="D793" s="1" t="s">
        <v>202</v>
      </c>
      <c r="E793" s="1" t="s">
        <v>284</v>
      </c>
      <c r="F793" s="1" t="s">
        <v>285</v>
      </c>
      <c r="G793" s="1" t="s">
        <v>285</v>
      </c>
      <c r="H793" s="1">
        <v>5</v>
      </c>
      <c r="I793" s="1" t="s">
        <v>286</v>
      </c>
      <c r="J793" s="4">
        <v>824</v>
      </c>
      <c r="K793" s="4">
        <v>16</v>
      </c>
      <c r="L793" s="4">
        <v>16</v>
      </c>
      <c r="AA793" s="12" t="str">
        <f>_xlfn.XLOOKUP(HsgLista[[#This Row],[Lakó-népesség]],hsgméret[limit],hsgméret[név],,-1)</f>
        <v>mikro</v>
      </c>
      <c r="AB793" s="12" t="str">
        <f>IFERROR(_xlfn.XLOOKUP(HsgLista[[#This Row],[Vármegye]],Régiók[Vármegye],Régiók[Régió]),"")</f>
        <v>Nyugat-Dunántúl</v>
      </c>
      <c r="AC793" s="12" t="str">
        <f>IFERROR(_xlfn.XLOOKUP(HsgLista[[#This Row],[Vármegye]],Régiók[Vármegye],Régiók[NUTS2]),"")</f>
        <v>HU22</v>
      </c>
      <c r="AD793" s="12" t="str" cm="1">
        <f t="array" ref="AD793">_xlfn.XLOOKUP(HsgLista[[#This Row],[Helység jogállása]],_xlfn.ANCHORARRAY($AG$12),$AH$12:$AH$18)</f>
        <v>1 község</v>
      </c>
      <c r="AE793" s="4">
        <f>HsgLista[[#This Row],[Lakó-népesség]]*HsgLista[[#This Row],[Lakó-népesség]]</f>
        <v>256</v>
      </c>
      <c r="AF793" s="1"/>
      <c r="AG793" s="4"/>
      <c r="AJ793" s="8"/>
      <c r="AK793" s="4"/>
      <c r="AS793" s="8"/>
      <c r="AT793" s="4"/>
      <c r="BJ793" s="1"/>
    </row>
    <row r="794" spans="1:62" x14ac:dyDescent="0.3">
      <c r="A794" s="33" t="s">
        <v>1145</v>
      </c>
      <c r="B794" s="32">
        <v>2954</v>
      </c>
      <c r="C794" s="1" t="s">
        <v>40</v>
      </c>
      <c r="D794" s="1" t="s">
        <v>140</v>
      </c>
      <c r="E794" s="1" t="s">
        <v>449</v>
      </c>
      <c r="F794" s="1" t="s">
        <v>450</v>
      </c>
      <c r="G794" s="1" t="s">
        <v>451</v>
      </c>
      <c r="H794" s="1">
        <v>2</v>
      </c>
      <c r="I794" s="1" t="s">
        <v>38</v>
      </c>
      <c r="J794" s="4">
        <v>5354</v>
      </c>
      <c r="K794" s="4">
        <v>1687</v>
      </c>
      <c r="L794" s="4">
        <v>820</v>
      </c>
      <c r="P794" s="1">
        <v>1</v>
      </c>
      <c r="R794" s="1">
        <v>1</v>
      </c>
      <c r="AA794" s="12" t="str">
        <f>_xlfn.XLOOKUP(HsgLista[[#This Row],[Lakó-népesség]],hsgméret[limit],hsgméret[név],,-1)</f>
        <v>apró</v>
      </c>
      <c r="AB794" s="12" t="str">
        <f>IFERROR(_xlfn.XLOOKUP(HsgLista[[#This Row],[Vármegye]],Régiók[Vármegye],Régiók[Régió]),"")</f>
        <v>Dél-Alföld</v>
      </c>
      <c r="AC794" s="12" t="str">
        <f>IFERROR(_xlfn.XLOOKUP(HsgLista[[#This Row],[Vármegye]],Régiók[Vármegye],Régiók[NUTS2]),"")</f>
        <v>HU33</v>
      </c>
      <c r="AD794" s="12" t="str" cm="1">
        <f t="array" ref="AD794">_xlfn.XLOOKUP(HsgLista[[#This Row],[Helység jogállása]],_xlfn.ANCHORARRAY($AG$12),$AH$12:$AH$18)</f>
        <v>1 község</v>
      </c>
      <c r="AE794" s="4">
        <f>HsgLista[[#This Row],[Lakó-népesség]]*HsgLista[[#This Row],[Lakó-népesség]]</f>
        <v>2845969</v>
      </c>
      <c r="AF794" s="1"/>
      <c r="AG794" s="4"/>
      <c r="AJ794" s="8"/>
      <c r="AK794" s="4"/>
      <c r="AS794" s="8"/>
      <c r="AT794" s="4"/>
      <c r="BJ794" s="1"/>
    </row>
    <row r="795" spans="1:62" x14ac:dyDescent="0.3">
      <c r="A795" s="33" t="s">
        <v>1550</v>
      </c>
      <c r="B795" s="32">
        <v>8819</v>
      </c>
      <c r="C795" s="1" t="s">
        <v>40</v>
      </c>
      <c r="D795" s="1" t="s">
        <v>41</v>
      </c>
      <c r="E795" s="1" t="s">
        <v>130</v>
      </c>
      <c r="F795" s="1" t="s">
        <v>131</v>
      </c>
      <c r="G795" s="1" t="s">
        <v>132</v>
      </c>
      <c r="H795" s="1">
        <v>5</v>
      </c>
      <c r="I795" s="1" t="s">
        <v>132</v>
      </c>
      <c r="J795" s="4">
        <v>1946</v>
      </c>
      <c r="K795" s="4">
        <v>705</v>
      </c>
      <c r="L795" s="4">
        <v>500</v>
      </c>
      <c r="P795" s="1">
        <v>1</v>
      </c>
      <c r="AA795" s="12" t="str">
        <f>_xlfn.XLOOKUP(HsgLista[[#This Row],[Lakó-népesség]],hsgméret[limit],hsgméret[név],,-1)</f>
        <v>apró</v>
      </c>
      <c r="AB795" s="12" t="str">
        <f>IFERROR(_xlfn.XLOOKUP(HsgLista[[#This Row],[Vármegye]],Régiók[Vármegye],Régiók[Régió]),"")</f>
        <v>Dél-Dunántúl</v>
      </c>
      <c r="AC795" s="12" t="str">
        <f>IFERROR(_xlfn.XLOOKUP(HsgLista[[#This Row],[Vármegye]],Régiók[Vármegye],Régiók[NUTS2]),"")</f>
        <v>HU23</v>
      </c>
      <c r="AD795" s="12" t="str" cm="1">
        <f t="array" ref="AD795">_xlfn.XLOOKUP(HsgLista[[#This Row],[Helység jogállása]],_xlfn.ANCHORARRAY($AG$12),$AH$12:$AH$18)</f>
        <v>1 község</v>
      </c>
      <c r="AE795" s="4">
        <f>HsgLista[[#This Row],[Lakó-népesség]]*HsgLista[[#This Row],[Lakó-népesség]]</f>
        <v>497025</v>
      </c>
      <c r="AF795" s="1"/>
      <c r="AG795" s="4"/>
      <c r="AJ795" s="8"/>
      <c r="AK795" s="4"/>
      <c r="AS795" s="8"/>
      <c r="AT795" s="4"/>
      <c r="BJ795" s="1"/>
    </row>
    <row r="796" spans="1:62" x14ac:dyDescent="0.3">
      <c r="A796" s="33" t="s">
        <v>1551</v>
      </c>
      <c r="B796" s="31">
        <v>23287</v>
      </c>
      <c r="C796" s="1" t="s">
        <v>40</v>
      </c>
      <c r="D796" s="1" t="s">
        <v>95</v>
      </c>
      <c r="E796" s="1" t="s">
        <v>294</v>
      </c>
      <c r="F796" s="1" t="s">
        <v>295</v>
      </c>
      <c r="G796" s="1" t="s">
        <v>296</v>
      </c>
      <c r="H796" s="1">
        <v>5</v>
      </c>
      <c r="I796" s="1" t="s">
        <v>293</v>
      </c>
      <c r="J796" s="4">
        <v>2356</v>
      </c>
      <c r="K796" s="4">
        <v>524</v>
      </c>
      <c r="L796" s="4">
        <v>305</v>
      </c>
      <c r="Y796" s="1">
        <v>1</v>
      </c>
      <c r="AA796" s="12" t="str">
        <f>_xlfn.XLOOKUP(HsgLista[[#This Row],[Lakó-népesség]],hsgméret[limit],hsgméret[név],,-1)</f>
        <v>apró</v>
      </c>
      <c r="AB796" s="12" t="str">
        <f>IFERROR(_xlfn.XLOOKUP(HsgLista[[#This Row],[Vármegye]],Régiók[Vármegye],Régiók[Régió]),"")</f>
        <v>Nyugat-Dunántúl</v>
      </c>
      <c r="AC796" s="12" t="str">
        <f>IFERROR(_xlfn.XLOOKUP(HsgLista[[#This Row],[Vármegye]],Régiók[Vármegye],Régiók[NUTS2]),"")</f>
        <v>HU22</v>
      </c>
      <c r="AD796" s="12" t="str" cm="1">
        <f t="array" ref="AD796">_xlfn.XLOOKUP(HsgLista[[#This Row],[Helység jogállása]],_xlfn.ANCHORARRAY($AG$12),$AH$12:$AH$18)</f>
        <v>1 község</v>
      </c>
      <c r="AE796" s="4">
        <f>HsgLista[[#This Row],[Lakó-népesség]]*HsgLista[[#This Row],[Lakó-népesség]]</f>
        <v>274576</v>
      </c>
      <c r="AF796" s="1"/>
      <c r="AG796" s="4"/>
      <c r="AJ796" s="8"/>
      <c r="AK796" s="4"/>
      <c r="AS796" s="8"/>
      <c r="AT796" s="4"/>
      <c r="BJ796" s="1"/>
    </row>
    <row r="797" spans="1:62" x14ac:dyDescent="0.3">
      <c r="A797" s="33" t="s">
        <v>1552</v>
      </c>
      <c r="B797" s="31">
        <v>16328</v>
      </c>
      <c r="C797" s="1" t="s">
        <v>40</v>
      </c>
      <c r="D797" s="1" t="s">
        <v>47</v>
      </c>
      <c r="E797" s="1" t="s">
        <v>328</v>
      </c>
      <c r="F797" s="1" t="s">
        <v>329</v>
      </c>
      <c r="G797" s="1" t="s">
        <v>330</v>
      </c>
      <c r="H797" s="1">
        <v>2</v>
      </c>
      <c r="I797" s="1" t="s">
        <v>38</v>
      </c>
      <c r="J797" s="4">
        <v>7732</v>
      </c>
      <c r="K797" s="4">
        <v>3455</v>
      </c>
      <c r="L797" s="4">
        <v>1313</v>
      </c>
      <c r="T797" s="1">
        <v>1</v>
      </c>
      <c r="AA797" s="12" t="str">
        <f>_xlfn.XLOOKUP(HsgLista[[#This Row],[Lakó-népesség]],hsgméret[limit],hsgméret[név],,-1)</f>
        <v>kicsi</v>
      </c>
      <c r="AB797" s="12" t="str">
        <f>IFERROR(_xlfn.XLOOKUP(HsgLista[[#This Row],[Vármegye]],Régiók[Vármegye],Régiók[Régió]),"")</f>
        <v>Észak-Magyarország</v>
      </c>
      <c r="AC797" s="12" t="str">
        <f>IFERROR(_xlfn.XLOOKUP(HsgLista[[#This Row],[Vármegye]],Régiók[Vármegye],Régiók[NUTS2]),"")</f>
        <v>HU31</v>
      </c>
      <c r="AD797" s="12" t="str" cm="1">
        <f t="array" ref="AD797">_xlfn.XLOOKUP(HsgLista[[#This Row],[Helység jogállása]],_xlfn.ANCHORARRAY($AG$12),$AH$12:$AH$18)</f>
        <v>1 község</v>
      </c>
      <c r="AE797" s="4">
        <f>HsgLista[[#This Row],[Lakó-népesség]]*HsgLista[[#This Row],[Lakó-népesség]]</f>
        <v>11937025</v>
      </c>
      <c r="AF797" s="1"/>
      <c r="AG797" s="4"/>
      <c r="AJ797" s="8"/>
      <c r="AK797" s="4"/>
      <c r="AS797" s="8"/>
      <c r="AT797" s="4"/>
      <c r="BJ797" s="1"/>
    </row>
    <row r="798" spans="1:62" x14ac:dyDescent="0.3">
      <c r="A798" s="33" t="s">
        <v>1553</v>
      </c>
      <c r="B798" s="31">
        <v>31671</v>
      </c>
      <c r="C798" s="1" t="s">
        <v>40</v>
      </c>
      <c r="D798" s="1" t="s">
        <v>52</v>
      </c>
      <c r="E798" s="1" t="s">
        <v>173</v>
      </c>
      <c r="F798" s="1" t="s">
        <v>174</v>
      </c>
      <c r="G798" s="1" t="s">
        <v>175</v>
      </c>
      <c r="H798" s="1">
        <v>5</v>
      </c>
      <c r="I798" s="1" t="s">
        <v>1554</v>
      </c>
      <c r="J798" s="4">
        <v>845</v>
      </c>
      <c r="K798" s="4">
        <v>640</v>
      </c>
      <c r="L798" s="4">
        <v>284</v>
      </c>
      <c r="T798" s="1">
        <v>1</v>
      </c>
      <c r="AA798" s="12" t="str">
        <f>_xlfn.XLOOKUP(HsgLista[[#This Row],[Lakó-népesség]],hsgméret[limit],hsgméret[név],,-1)</f>
        <v>apró</v>
      </c>
      <c r="AB798" s="12" t="str">
        <f>IFERROR(_xlfn.XLOOKUP(HsgLista[[#This Row],[Vármegye]],Régiók[Vármegye],Régiók[Régió]),"")</f>
        <v>Észak-Magyarország</v>
      </c>
      <c r="AC798" s="12" t="str">
        <f>IFERROR(_xlfn.XLOOKUP(HsgLista[[#This Row],[Vármegye]],Régiók[Vármegye],Régiók[NUTS2]),"")</f>
        <v>HU31</v>
      </c>
      <c r="AD798" s="12" t="str" cm="1">
        <f t="array" ref="AD798">_xlfn.XLOOKUP(HsgLista[[#This Row],[Helység jogállása]],_xlfn.ANCHORARRAY($AG$12),$AH$12:$AH$18)</f>
        <v>1 község</v>
      </c>
      <c r="AE798" s="4">
        <f>HsgLista[[#This Row],[Lakó-népesség]]*HsgLista[[#This Row],[Lakó-népesség]]</f>
        <v>409600</v>
      </c>
      <c r="AF798" s="1"/>
      <c r="AG798" s="4"/>
      <c r="AJ798" s="8"/>
      <c r="AK798" s="4"/>
      <c r="AS798" s="8"/>
      <c r="AT798" s="4"/>
      <c r="BJ798" s="1"/>
    </row>
    <row r="799" spans="1:62" x14ac:dyDescent="0.3">
      <c r="A799" s="33" t="s">
        <v>1555</v>
      </c>
      <c r="B799" s="31">
        <v>33312</v>
      </c>
      <c r="C799" s="1" t="s">
        <v>40</v>
      </c>
      <c r="D799" s="1" t="s">
        <v>272</v>
      </c>
      <c r="E799" s="1" t="s">
        <v>301</v>
      </c>
      <c r="F799" s="1" t="s">
        <v>302</v>
      </c>
      <c r="G799" s="1" t="s">
        <v>303</v>
      </c>
      <c r="H799" s="1">
        <v>5</v>
      </c>
      <c r="I799" s="1" t="s">
        <v>913</v>
      </c>
      <c r="J799" s="4">
        <v>1083</v>
      </c>
      <c r="K799" s="4">
        <v>121</v>
      </c>
      <c r="L799" s="4">
        <v>103</v>
      </c>
      <c r="AA799" s="12" t="str">
        <f>_xlfn.XLOOKUP(HsgLista[[#This Row],[Lakó-népesség]],hsgméret[limit],hsgméret[név],,-1)</f>
        <v>mikro</v>
      </c>
      <c r="AB799" s="12" t="str">
        <f>IFERROR(_xlfn.XLOOKUP(HsgLista[[#This Row],[Vármegye]],Régiók[Vármegye],Régiók[Régió]),"")</f>
        <v>Észak-Magyarország</v>
      </c>
      <c r="AC799" s="12" t="str">
        <f>IFERROR(_xlfn.XLOOKUP(HsgLista[[#This Row],[Vármegye]],Régiók[Vármegye],Régiók[NUTS2]),"")</f>
        <v>HU31</v>
      </c>
      <c r="AD799" s="12" t="str" cm="1">
        <f t="array" ref="AD799">_xlfn.XLOOKUP(HsgLista[[#This Row],[Helység jogállása]],_xlfn.ANCHORARRAY($AG$12),$AH$12:$AH$18)</f>
        <v>1 község</v>
      </c>
      <c r="AE799" s="4">
        <f>HsgLista[[#This Row],[Lakó-népesség]]*HsgLista[[#This Row],[Lakó-népesség]]</f>
        <v>14641</v>
      </c>
      <c r="AF799" s="1"/>
      <c r="AG799" s="4"/>
      <c r="AJ799" s="8"/>
      <c r="AK799" s="4"/>
      <c r="AS799" s="8"/>
      <c r="AT799" s="4"/>
      <c r="BJ799" s="1"/>
    </row>
    <row r="800" spans="1:62" x14ac:dyDescent="0.3">
      <c r="A800" s="33" t="s">
        <v>1556</v>
      </c>
      <c r="B800" s="31">
        <v>23533</v>
      </c>
      <c r="C800" s="1" t="s">
        <v>40</v>
      </c>
      <c r="D800" s="1" t="s">
        <v>52</v>
      </c>
      <c r="E800" s="1" t="s">
        <v>58</v>
      </c>
      <c r="F800" s="1" t="s">
        <v>59</v>
      </c>
      <c r="G800" s="1" t="s">
        <v>60</v>
      </c>
      <c r="H800" s="1">
        <v>5</v>
      </c>
      <c r="I800" s="1" t="s">
        <v>1557</v>
      </c>
      <c r="J800" s="4">
        <v>1864</v>
      </c>
      <c r="K800" s="4">
        <v>563</v>
      </c>
      <c r="L800" s="4">
        <v>164</v>
      </c>
      <c r="AA800" s="12" t="str">
        <f>_xlfn.XLOOKUP(HsgLista[[#This Row],[Lakó-népesség]],hsgméret[limit],hsgméret[név],,-1)</f>
        <v>apró</v>
      </c>
      <c r="AB800" s="12" t="str">
        <f>IFERROR(_xlfn.XLOOKUP(HsgLista[[#This Row],[Vármegye]],Régiók[Vármegye],Régiók[Régió]),"")</f>
        <v>Észak-Magyarország</v>
      </c>
      <c r="AC800" s="12" t="str">
        <f>IFERROR(_xlfn.XLOOKUP(HsgLista[[#This Row],[Vármegye]],Régiók[Vármegye],Régiók[NUTS2]),"")</f>
        <v>HU31</v>
      </c>
      <c r="AD800" s="12" t="str" cm="1">
        <f t="array" ref="AD800">_xlfn.XLOOKUP(HsgLista[[#This Row],[Helység jogállása]],_xlfn.ANCHORARRAY($AG$12),$AH$12:$AH$18)</f>
        <v>1 község</v>
      </c>
      <c r="AE800" s="4">
        <f>HsgLista[[#This Row],[Lakó-népesség]]*HsgLista[[#This Row],[Lakó-népesség]]</f>
        <v>316969</v>
      </c>
      <c r="AF800" s="1"/>
      <c r="AG800" s="4"/>
      <c r="AJ800" s="8"/>
      <c r="AK800" s="4"/>
      <c r="AS800" s="8"/>
      <c r="AT800" s="4"/>
      <c r="BJ800" s="1"/>
    </row>
    <row r="801" spans="1:62" x14ac:dyDescent="0.3">
      <c r="A801" s="33" t="s">
        <v>1558</v>
      </c>
      <c r="B801" s="32">
        <v>2848</v>
      </c>
      <c r="C801" s="1" t="s">
        <v>27</v>
      </c>
      <c r="D801" s="1" t="s">
        <v>52</v>
      </c>
      <c r="E801" s="1" t="s">
        <v>313</v>
      </c>
      <c r="F801" s="1" t="s">
        <v>314</v>
      </c>
      <c r="G801" s="1" t="s">
        <v>315</v>
      </c>
      <c r="H801" s="1">
        <v>1</v>
      </c>
      <c r="I801" s="1" t="s">
        <v>32</v>
      </c>
      <c r="J801" s="4">
        <v>1625</v>
      </c>
      <c r="K801" s="4">
        <v>6401</v>
      </c>
      <c r="L801" s="4">
        <v>2241</v>
      </c>
      <c r="N801" s="1">
        <v>1</v>
      </c>
      <c r="T801" s="1">
        <v>1</v>
      </c>
      <c r="AA801" s="12" t="str">
        <f>_xlfn.XLOOKUP(HsgLista[[#This Row],[Lakó-népesség]],hsgméret[limit],hsgméret[név],,-1)</f>
        <v>kicsi</v>
      </c>
      <c r="AB801" s="12" t="str">
        <f>IFERROR(_xlfn.XLOOKUP(HsgLista[[#This Row],[Vármegye]],Régiók[Vármegye],Régiók[Régió]),"")</f>
        <v>Észak-Magyarország</v>
      </c>
      <c r="AC801" s="12" t="str">
        <f>IFERROR(_xlfn.XLOOKUP(HsgLista[[#This Row],[Vármegye]],Régiók[Vármegye],Régiók[NUTS2]),"")</f>
        <v>HU31</v>
      </c>
      <c r="AD801" s="12" t="str" cm="1">
        <f t="array" ref="AD801">_xlfn.XLOOKUP(HsgLista[[#This Row],[Helység jogállása]],_xlfn.ANCHORARRAY($AG$12),$AH$12:$AH$18)</f>
        <v>2 város</v>
      </c>
      <c r="AE801" s="4">
        <f>HsgLista[[#This Row],[Lakó-népesség]]*HsgLista[[#This Row],[Lakó-népesség]]</f>
        <v>40972801</v>
      </c>
      <c r="AF801" s="1"/>
      <c r="AG801" s="4"/>
      <c r="AJ801" s="8"/>
      <c r="AK801" s="4"/>
      <c r="AS801" s="8"/>
      <c r="AT801" s="4"/>
      <c r="BJ801" s="1"/>
    </row>
    <row r="802" spans="1:62" x14ac:dyDescent="0.3">
      <c r="A802" s="33" t="s">
        <v>1559</v>
      </c>
      <c r="B802" s="31">
        <v>22415</v>
      </c>
      <c r="C802" s="1" t="s">
        <v>40</v>
      </c>
      <c r="D802" s="1" t="s">
        <v>159</v>
      </c>
      <c r="E802" s="1" t="s">
        <v>160</v>
      </c>
      <c r="F802" s="1" t="s">
        <v>161</v>
      </c>
      <c r="G802" s="1" t="s">
        <v>162</v>
      </c>
      <c r="H802" s="1">
        <v>1</v>
      </c>
      <c r="I802" s="1" t="s">
        <v>32</v>
      </c>
      <c r="J802" s="4">
        <v>2515</v>
      </c>
      <c r="K802" s="4">
        <v>2312</v>
      </c>
      <c r="L802" s="4">
        <v>835</v>
      </c>
      <c r="T802" s="1">
        <v>1</v>
      </c>
      <c r="AA802" s="12" t="str">
        <f>_xlfn.XLOOKUP(HsgLista[[#This Row],[Lakó-népesség]],hsgméret[limit],hsgméret[név],,-1)</f>
        <v>kicsi</v>
      </c>
      <c r="AB802" s="12" t="str">
        <f>IFERROR(_xlfn.XLOOKUP(HsgLista[[#This Row],[Vármegye]],Régiók[Vármegye],Régiók[Régió]),"")</f>
        <v>Észak-Alföld</v>
      </c>
      <c r="AC802" s="12" t="str">
        <f>IFERROR(_xlfn.XLOOKUP(HsgLista[[#This Row],[Vármegye]],Régiók[Vármegye],Régiók[NUTS2]),"")</f>
        <v>HU32</v>
      </c>
      <c r="AD802" s="12" t="str" cm="1">
        <f t="array" ref="AD802">_xlfn.XLOOKUP(HsgLista[[#This Row],[Helység jogállása]],_xlfn.ANCHORARRAY($AG$12),$AH$12:$AH$18)</f>
        <v>1 község</v>
      </c>
      <c r="AE802" s="4">
        <f>HsgLista[[#This Row],[Lakó-népesség]]*HsgLista[[#This Row],[Lakó-népesség]]</f>
        <v>5345344</v>
      </c>
      <c r="AF802" s="1"/>
      <c r="AG802" s="4"/>
      <c r="AJ802" s="8"/>
      <c r="AK802" s="4"/>
      <c r="AS802" s="8"/>
      <c r="AT802" s="4"/>
      <c r="BJ802" s="1"/>
    </row>
    <row r="803" spans="1:62" x14ac:dyDescent="0.3">
      <c r="A803" s="33" t="s">
        <v>1560</v>
      </c>
      <c r="B803" s="31">
        <v>30678</v>
      </c>
      <c r="C803" s="1" t="s">
        <v>40</v>
      </c>
      <c r="D803" s="1" t="s">
        <v>66</v>
      </c>
      <c r="E803" s="1" t="s">
        <v>499</v>
      </c>
      <c r="F803" s="1" t="s">
        <v>500</v>
      </c>
      <c r="G803" s="1" t="s">
        <v>501</v>
      </c>
      <c r="H803" s="1">
        <v>5</v>
      </c>
      <c r="I803" s="1" t="s">
        <v>502</v>
      </c>
      <c r="J803" s="4">
        <v>2965</v>
      </c>
      <c r="K803" s="4">
        <v>95</v>
      </c>
      <c r="L803" s="4">
        <v>90</v>
      </c>
      <c r="AA803" s="12" t="str">
        <f>_xlfn.XLOOKUP(HsgLista[[#This Row],[Lakó-népesség]],hsgméret[limit],hsgméret[név],,-1)</f>
        <v>mikro</v>
      </c>
      <c r="AB803" s="12" t="str">
        <f>IFERROR(_xlfn.XLOOKUP(HsgLista[[#This Row],[Vármegye]],Régiók[Vármegye],Régiók[Régió]),"")</f>
        <v>Nyugat-Dunántúl</v>
      </c>
      <c r="AC803" s="12" t="str">
        <f>IFERROR(_xlfn.XLOOKUP(HsgLista[[#This Row],[Vármegye]],Régiók[Vármegye],Régiók[NUTS2]),"")</f>
        <v>HU22</v>
      </c>
      <c r="AD803" s="12" t="str" cm="1">
        <f t="array" ref="AD803">_xlfn.XLOOKUP(HsgLista[[#This Row],[Helység jogállása]],_xlfn.ANCHORARRAY($AG$12),$AH$12:$AH$18)</f>
        <v>1 község</v>
      </c>
      <c r="AE803" s="4">
        <f>HsgLista[[#This Row],[Lakó-népesség]]*HsgLista[[#This Row],[Lakó-népesség]]</f>
        <v>9025</v>
      </c>
      <c r="AF803" s="1"/>
      <c r="AG803" s="4"/>
      <c r="AJ803" s="8"/>
      <c r="AK803" s="4"/>
      <c r="AS803" s="8"/>
      <c r="AT803" s="4"/>
      <c r="BJ803" s="1"/>
    </row>
    <row r="804" spans="1:62" x14ac:dyDescent="0.3">
      <c r="A804" s="33" t="s">
        <v>1561</v>
      </c>
      <c r="B804" s="31">
        <v>18999</v>
      </c>
      <c r="C804" s="1" t="s">
        <v>40</v>
      </c>
      <c r="D804" s="1" t="s">
        <v>197</v>
      </c>
      <c r="E804" s="1" t="s">
        <v>198</v>
      </c>
      <c r="F804" s="1" t="s">
        <v>199</v>
      </c>
      <c r="G804" s="1" t="s">
        <v>200</v>
      </c>
      <c r="H804" s="1">
        <v>5</v>
      </c>
      <c r="I804" s="1" t="s">
        <v>1562</v>
      </c>
      <c r="J804" s="4">
        <v>579</v>
      </c>
      <c r="K804" s="4">
        <v>617</v>
      </c>
      <c r="L804" s="4">
        <v>270</v>
      </c>
      <c r="AA804" s="12" t="str">
        <f>_xlfn.XLOOKUP(HsgLista[[#This Row],[Lakó-népesség]],hsgméret[limit],hsgméret[név],,-1)</f>
        <v>apró</v>
      </c>
      <c r="AB804" s="12" t="str">
        <f>IFERROR(_xlfn.XLOOKUP(HsgLista[[#This Row],[Vármegye]],Régiók[Vármegye],Régiók[Régió]),"")</f>
        <v>Dél-Alföld</v>
      </c>
      <c r="AC804" s="12" t="str">
        <f>IFERROR(_xlfn.XLOOKUP(HsgLista[[#This Row],[Vármegye]],Régiók[Vármegye],Régiók[NUTS2]),"")</f>
        <v>HU33</v>
      </c>
      <c r="AD804" s="12" t="str" cm="1">
        <f t="array" ref="AD804">_xlfn.XLOOKUP(HsgLista[[#This Row],[Helység jogállása]],_xlfn.ANCHORARRAY($AG$12),$AH$12:$AH$18)</f>
        <v>1 község</v>
      </c>
      <c r="AE804" s="4">
        <f>HsgLista[[#This Row],[Lakó-népesség]]*HsgLista[[#This Row],[Lakó-népesség]]</f>
        <v>380689</v>
      </c>
      <c r="AF804" s="1"/>
      <c r="AG804" s="4"/>
      <c r="AJ804" s="8"/>
      <c r="AK804" s="4"/>
      <c r="AS804" s="8"/>
      <c r="AT804" s="4"/>
      <c r="BJ804" s="1"/>
    </row>
    <row r="805" spans="1:62" x14ac:dyDescent="0.3">
      <c r="A805" s="33" t="s">
        <v>1563</v>
      </c>
      <c r="B805" s="31">
        <v>11253</v>
      </c>
      <c r="C805" s="1" t="s">
        <v>40</v>
      </c>
      <c r="D805" s="1" t="s">
        <v>66</v>
      </c>
      <c r="E805" s="1" t="s">
        <v>145</v>
      </c>
      <c r="F805" s="1" t="s">
        <v>146</v>
      </c>
      <c r="G805" s="1" t="s">
        <v>147</v>
      </c>
      <c r="H805" s="1">
        <v>5</v>
      </c>
      <c r="I805" s="1" t="s">
        <v>1564</v>
      </c>
      <c r="J805" s="4">
        <v>1367</v>
      </c>
      <c r="K805" s="4">
        <v>312</v>
      </c>
      <c r="L805" s="4">
        <v>120</v>
      </c>
      <c r="AA805" s="12" t="str">
        <f>_xlfn.XLOOKUP(HsgLista[[#This Row],[Lakó-népesség]],hsgméret[limit],hsgméret[név],,-1)</f>
        <v>mikro</v>
      </c>
      <c r="AB805" s="12" t="str">
        <f>IFERROR(_xlfn.XLOOKUP(HsgLista[[#This Row],[Vármegye]],Régiók[Vármegye],Régiók[Régió]),"")</f>
        <v>Nyugat-Dunántúl</v>
      </c>
      <c r="AC805" s="12" t="str">
        <f>IFERROR(_xlfn.XLOOKUP(HsgLista[[#This Row],[Vármegye]],Régiók[Vármegye],Régiók[NUTS2]),"")</f>
        <v>HU22</v>
      </c>
      <c r="AD805" s="12" t="str" cm="1">
        <f t="array" ref="AD805">_xlfn.XLOOKUP(HsgLista[[#This Row],[Helység jogállása]],_xlfn.ANCHORARRAY($AG$12),$AH$12:$AH$18)</f>
        <v>1 község</v>
      </c>
      <c r="AE805" s="4">
        <f>HsgLista[[#This Row],[Lakó-népesség]]*HsgLista[[#This Row],[Lakó-népesség]]</f>
        <v>97344</v>
      </c>
      <c r="AF805" s="1"/>
      <c r="AG805" s="4"/>
      <c r="AJ805" s="8"/>
      <c r="AK805" s="4"/>
      <c r="AS805" s="8"/>
      <c r="AT805" s="4"/>
      <c r="BJ805" s="1"/>
    </row>
    <row r="806" spans="1:62" x14ac:dyDescent="0.3">
      <c r="A806" s="33" t="s">
        <v>1565</v>
      </c>
      <c r="B806" s="32">
        <v>9885</v>
      </c>
      <c r="C806" s="1" t="s">
        <v>27</v>
      </c>
      <c r="D806" s="1" t="s">
        <v>66</v>
      </c>
      <c r="E806" s="1" t="s">
        <v>145</v>
      </c>
      <c r="F806" s="1" t="s">
        <v>146</v>
      </c>
      <c r="G806" s="1" t="s">
        <v>147</v>
      </c>
      <c r="H806" s="1">
        <v>1</v>
      </c>
      <c r="I806" s="1" t="s">
        <v>32</v>
      </c>
      <c r="J806" s="4">
        <v>4854</v>
      </c>
      <c r="K806" s="4">
        <v>3406</v>
      </c>
      <c r="L806" s="4">
        <v>1545</v>
      </c>
      <c r="R806" s="1">
        <v>1</v>
      </c>
      <c r="AA806" s="12" t="str">
        <f>_xlfn.XLOOKUP(HsgLista[[#This Row],[Lakó-népesség]],hsgméret[limit],hsgméret[név],,-1)</f>
        <v>kicsi</v>
      </c>
      <c r="AB806" s="12" t="str">
        <f>IFERROR(_xlfn.XLOOKUP(HsgLista[[#This Row],[Vármegye]],Régiók[Vármegye],Régiók[Régió]),"")</f>
        <v>Nyugat-Dunántúl</v>
      </c>
      <c r="AC806" s="12" t="str">
        <f>IFERROR(_xlfn.XLOOKUP(HsgLista[[#This Row],[Vármegye]],Régiók[Vármegye],Régiók[NUTS2]),"")</f>
        <v>HU22</v>
      </c>
      <c r="AD806" s="12" t="str" cm="1">
        <f t="array" ref="AD806">_xlfn.XLOOKUP(HsgLista[[#This Row],[Helység jogállása]],_xlfn.ANCHORARRAY($AG$12),$AH$12:$AH$18)</f>
        <v>2 város</v>
      </c>
      <c r="AE806" s="4">
        <f>HsgLista[[#This Row],[Lakó-népesség]]*HsgLista[[#This Row],[Lakó-népesség]]</f>
        <v>11600836</v>
      </c>
      <c r="AF806" s="1"/>
      <c r="AG806" s="4"/>
      <c r="AJ806" s="8"/>
      <c r="AK806" s="4"/>
      <c r="AS806" s="8"/>
      <c r="AT806" s="4"/>
      <c r="BJ806" s="1"/>
    </row>
    <row r="807" spans="1:62" x14ac:dyDescent="0.3">
      <c r="A807" s="33" t="s">
        <v>1566</v>
      </c>
      <c r="B807" s="32">
        <v>9487</v>
      </c>
      <c r="C807" s="1" t="s">
        <v>40</v>
      </c>
      <c r="D807" s="1" t="s">
        <v>66</v>
      </c>
      <c r="E807" s="1" t="s">
        <v>145</v>
      </c>
      <c r="F807" s="1" t="s">
        <v>146</v>
      </c>
      <c r="G807" s="1" t="s">
        <v>147</v>
      </c>
      <c r="H807" s="1">
        <v>5</v>
      </c>
      <c r="I807" s="1" t="s">
        <v>1125</v>
      </c>
      <c r="J807" s="4">
        <v>1509</v>
      </c>
      <c r="K807" s="4">
        <v>609</v>
      </c>
      <c r="L807" s="4">
        <v>256</v>
      </c>
      <c r="AA807" s="12" t="str">
        <f>_xlfn.XLOOKUP(HsgLista[[#This Row],[Lakó-népesség]],hsgméret[limit],hsgméret[név],,-1)</f>
        <v>apró</v>
      </c>
      <c r="AB807" s="12" t="str">
        <f>IFERROR(_xlfn.XLOOKUP(HsgLista[[#This Row],[Vármegye]],Régiók[Vármegye],Régiók[Régió]),"")</f>
        <v>Nyugat-Dunántúl</v>
      </c>
      <c r="AC807" s="12" t="str">
        <f>IFERROR(_xlfn.XLOOKUP(HsgLista[[#This Row],[Vármegye]],Régiók[Vármegye],Régiók[NUTS2]),"")</f>
        <v>HU22</v>
      </c>
      <c r="AD807" s="12" t="str" cm="1">
        <f t="array" ref="AD807">_xlfn.XLOOKUP(HsgLista[[#This Row],[Helység jogállása]],_xlfn.ANCHORARRAY($AG$12),$AH$12:$AH$18)</f>
        <v>1 község</v>
      </c>
      <c r="AE807" s="4">
        <f>HsgLista[[#This Row],[Lakó-népesség]]*HsgLista[[#This Row],[Lakó-népesség]]</f>
        <v>370881</v>
      </c>
      <c r="AF807" s="1"/>
      <c r="AG807" s="4"/>
      <c r="AJ807" s="8"/>
      <c r="AK807" s="4"/>
      <c r="AS807" s="8"/>
      <c r="AT807" s="4"/>
      <c r="BJ807" s="1"/>
    </row>
    <row r="808" spans="1:62" x14ac:dyDescent="0.3">
      <c r="A808" s="33" t="s">
        <v>1567</v>
      </c>
      <c r="B808" s="31">
        <v>10658</v>
      </c>
      <c r="C808" s="1" t="s">
        <v>40</v>
      </c>
      <c r="D808" s="1" t="s">
        <v>66</v>
      </c>
      <c r="E808" s="1" t="s">
        <v>145</v>
      </c>
      <c r="F808" s="1" t="s">
        <v>146</v>
      </c>
      <c r="G808" s="1" t="s">
        <v>147</v>
      </c>
      <c r="H808" s="1">
        <v>5</v>
      </c>
      <c r="I808" s="1" t="s">
        <v>1568</v>
      </c>
      <c r="J808" s="4">
        <v>1261</v>
      </c>
      <c r="K808" s="4">
        <v>892</v>
      </c>
      <c r="L808" s="4">
        <v>419</v>
      </c>
      <c r="P808" s="1">
        <v>1</v>
      </c>
      <c r="AA808" s="12" t="str">
        <f>_xlfn.XLOOKUP(HsgLista[[#This Row],[Lakó-népesség]],hsgméret[limit],hsgméret[név],,-1)</f>
        <v>apró</v>
      </c>
      <c r="AB808" s="12" t="str">
        <f>IFERROR(_xlfn.XLOOKUP(HsgLista[[#This Row],[Vármegye]],Régiók[Vármegye],Régiók[Régió]),"")</f>
        <v>Nyugat-Dunántúl</v>
      </c>
      <c r="AC808" s="12" t="str">
        <f>IFERROR(_xlfn.XLOOKUP(HsgLista[[#This Row],[Vármegye]],Régiók[Vármegye],Régiók[NUTS2]),"")</f>
        <v>HU22</v>
      </c>
      <c r="AD808" s="12" t="str" cm="1">
        <f t="array" ref="AD808">_xlfn.XLOOKUP(HsgLista[[#This Row],[Helység jogállása]],_xlfn.ANCHORARRAY($AG$12),$AH$12:$AH$18)</f>
        <v>1 község</v>
      </c>
      <c r="AE808" s="4">
        <f>HsgLista[[#This Row],[Lakó-népesség]]*HsgLista[[#This Row],[Lakó-népesség]]</f>
        <v>795664</v>
      </c>
      <c r="AF808" s="1"/>
      <c r="AG808" s="4"/>
      <c r="AJ808" s="8"/>
      <c r="AK808" s="4"/>
      <c r="AS808" s="8"/>
      <c r="AT808" s="4"/>
      <c r="BJ808" s="1"/>
    </row>
    <row r="809" spans="1:62" x14ac:dyDescent="0.3">
      <c r="A809" s="33" t="s">
        <v>1569</v>
      </c>
      <c r="B809" s="31">
        <v>12414</v>
      </c>
      <c r="C809" s="1" t="s">
        <v>40</v>
      </c>
      <c r="D809" s="1" t="s">
        <v>66</v>
      </c>
      <c r="E809" s="1" t="s">
        <v>145</v>
      </c>
      <c r="F809" s="1" t="s">
        <v>146</v>
      </c>
      <c r="G809" s="1" t="s">
        <v>147</v>
      </c>
      <c r="H809" s="1">
        <v>1</v>
      </c>
      <c r="I809" s="1" t="s">
        <v>32</v>
      </c>
      <c r="J809" s="4">
        <v>2190</v>
      </c>
      <c r="K809" s="4">
        <v>2455</v>
      </c>
      <c r="L809" s="4">
        <v>1077</v>
      </c>
      <c r="R809" s="1">
        <v>1</v>
      </c>
      <c r="AA809" s="12" t="str">
        <f>_xlfn.XLOOKUP(HsgLista[[#This Row],[Lakó-népesség]],hsgméret[limit],hsgméret[név],,-1)</f>
        <v>kicsi</v>
      </c>
      <c r="AB809" s="12" t="str">
        <f>IFERROR(_xlfn.XLOOKUP(HsgLista[[#This Row],[Vármegye]],Régiók[Vármegye],Régiók[Régió]),"")</f>
        <v>Nyugat-Dunántúl</v>
      </c>
      <c r="AC809" s="12" t="str">
        <f>IFERROR(_xlfn.XLOOKUP(HsgLista[[#This Row],[Vármegye]],Régiók[Vármegye],Régiók[NUTS2]),"")</f>
        <v>HU22</v>
      </c>
      <c r="AD809" s="12" t="str" cm="1">
        <f t="array" ref="AD809">_xlfn.XLOOKUP(HsgLista[[#This Row],[Helység jogállása]],_xlfn.ANCHORARRAY($AG$12),$AH$12:$AH$18)</f>
        <v>1 község</v>
      </c>
      <c r="AE809" s="4">
        <f>HsgLista[[#This Row],[Lakó-népesség]]*HsgLista[[#This Row],[Lakó-népesség]]</f>
        <v>6027025</v>
      </c>
      <c r="AF809" s="1"/>
      <c r="AG809" s="4"/>
      <c r="AJ809" s="8"/>
      <c r="AK809" s="4"/>
      <c r="AS809" s="8"/>
      <c r="AT809" s="4"/>
      <c r="BJ809" s="1"/>
    </row>
    <row r="810" spans="1:62" x14ac:dyDescent="0.3">
      <c r="A810" s="33" t="s">
        <v>1570</v>
      </c>
      <c r="B810" s="31">
        <v>15343</v>
      </c>
      <c r="C810" s="1" t="s">
        <v>27</v>
      </c>
      <c r="D810" s="1" t="s">
        <v>66</v>
      </c>
      <c r="E810" s="1" t="s">
        <v>145</v>
      </c>
      <c r="F810" s="1" t="s">
        <v>146</v>
      </c>
      <c r="G810" s="1" t="s">
        <v>147</v>
      </c>
      <c r="H810" s="1">
        <v>1</v>
      </c>
      <c r="I810" s="1" t="s">
        <v>32</v>
      </c>
      <c r="J810" s="4">
        <v>3939</v>
      </c>
      <c r="K810" s="4">
        <v>3939</v>
      </c>
      <c r="L810" s="4">
        <v>1584</v>
      </c>
      <c r="AA810" s="12" t="str">
        <f>_xlfn.XLOOKUP(HsgLista[[#This Row],[Lakó-népesség]],hsgméret[limit],hsgméret[név],,-1)</f>
        <v>kicsi</v>
      </c>
      <c r="AB810" s="12" t="str">
        <f>IFERROR(_xlfn.XLOOKUP(HsgLista[[#This Row],[Vármegye]],Régiók[Vármegye],Régiók[Régió]),"")</f>
        <v>Nyugat-Dunántúl</v>
      </c>
      <c r="AC810" s="12" t="str">
        <f>IFERROR(_xlfn.XLOOKUP(HsgLista[[#This Row],[Vármegye]],Régiók[Vármegye],Régiók[NUTS2]),"")</f>
        <v>HU22</v>
      </c>
      <c r="AD810" s="12" t="str" cm="1">
        <f t="array" ref="AD810">_xlfn.XLOOKUP(HsgLista[[#This Row],[Helység jogállása]],_xlfn.ANCHORARRAY($AG$12),$AH$12:$AH$18)</f>
        <v>2 város</v>
      </c>
      <c r="AE810" s="4">
        <f>HsgLista[[#This Row],[Lakó-népesség]]*HsgLista[[#This Row],[Lakó-népesség]]</f>
        <v>15515721</v>
      </c>
      <c r="AF810" s="1"/>
      <c r="AG810" s="4"/>
      <c r="AJ810" s="8"/>
      <c r="AK810" s="4"/>
      <c r="AS810" s="8"/>
      <c r="AT810" s="4"/>
      <c r="BJ810" s="1"/>
    </row>
    <row r="811" spans="1:62" x14ac:dyDescent="0.3">
      <c r="A811" s="33" t="s">
        <v>1571</v>
      </c>
      <c r="B811" s="31">
        <v>31440</v>
      </c>
      <c r="C811" s="1" t="s">
        <v>40</v>
      </c>
      <c r="D811" s="1" t="s">
        <v>66</v>
      </c>
      <c r="E811" s="1" t="s">
        <v>145</v>
      </c>
      <c r="F811" s="1" t="s">
        <v>146</v>
      </c>
      <c r="G811" s="1" t="s">
        <v>147</v>
      </c>
      <c r="H811" s="1">
        <v>2</v>
      </c>
      <c r="I811" s="1" t="s">
        <v>38</v>
      </c>
      <c r="J811" s="4">
        <v>2178</v>
      </c>
      <c r="K811" s="4">
        <v>1389</v>
      </c>
      <c r="L811" s="4">
        <v>555</v>
      </c>
      <c r="AA811" s="12" t="str">
        <f>_xlfn.XLOOKUP(HsgLista[[#This Row],[Lakó-népesség]],hsgméret[limit],hsgméret[név],,-1)</f>
        <v>apró</v>
      </c>
      <c r="AB811" s="12" t="str">
        <f>IFERROR(_xlfn.XLOOKUP(HsgLista[[#This Row],[Vármegye]],Régiók[Vármegye],Régiók[Régió]),"")</f>
        <v>Nyugat-Dunántúl</v>
      </c>
      <c r="AC811" s="12" t="str">
        <f>IFERROR(_xlfn.XLOOKUP(HsgLista[[#This Row],[Vármegye]],Régiók[Vármegye],Régiók[NUTS2]),"")</f>
        <v>HU22</v>
      </c>
      <c r="AD811" s="12" t="str" cm="1">
        <f t="array" ref="AD811">_xlfn.XLOOKUP(HsgLista[[#This Row],[Helység jogállása]],_xlfn.ANCHORARRAY($AG$12),$AH$12:$AH$18)</f>
        <v>1 község</v>
      </c>
      <c r="AE811" s="4">
        <f>HsgLista[[#This Row],[Lakó-népesség]]*HsgLista[[#This Row],[Lakó-népesség]]</f>
        <v>1929321</v>
      </c>
      <c r="AF811" s="1"/>
      <c r="AG811" s="4"/>
      <c r="AJ811" s="8"/>
      <c r="AK811" s="4"/>
      <c r="AS811" s="8"/>
      <c r="AT811" s="4"/>
      <c r="BJ811" s="1"/>
    </row>
    <row r="812" spans="1:62" x14ac:dyDescent="0.3">
      <c r="A812" s="33" t="s">
        <v>1572</v>
      </c>
      <c r="B812" s="31">
        <v>31644</v>
      </c>
      <c r="C812" s="1" t="s">
        <v>40</v>
      </c>
      <c r="D812" s="1" t="s">
        <v>112</v>
      </c>
      <c r="E812" s="1" t="s">
        <v>324</v>
      </c>
      <c r="F812" s="1" t="s">
        <v>325</v>
      </c>
      <c r="G812" s="1" t="s">
        <v>326</v>
      </c>
      <c r="H812" s="1">
        <v>5</v>
      </c>
      <c r="I812" s="1" t="s">
        <v>323</v>
      </c>
      <c r="J812" s="4">
        <v>1491</v>
      </c>
      <c r="K812" s="4">
        <v>104</v>
      </c>
      <c r="L812" s="4">
        <v>76</v>
      </c>
      <c r="AA812" s="12" t="str">
        <f>_xlfn.XLOOKUP(HsgLista[[#This Row],[Lakó-népesség]],hsgméret[limit],hsgméret[név],,-1)</f>
        <v>mikro</v>
      </c>
      <c r="AB812" s="12" t="str">
        <f>IFERROR(_xlfn.XLOOKUP(HsgLista[[#This Row],[Vármegye]],Régiók[Vármegye],Régiók[Régió]),"")</f>
        <v>Dél-Dunántúl</v>
      </c>
      <c r="AC812" s="12" t="str">
        <f>IFERROR(_xlfn.XLOOKUP(HsgLista[[#This Row],[Vármegye]],Régiók[Vármegye],Régiók[NUTS2]),"")</f>
        <v>HU23</v>
      </c>
      <c r="AD812" s="12" t="str" cm="1">
        <f t="array" ref="AD812">_xlfn.XLOOKUP(HsgLista[[#This Row],[Helység jogállása]],_xlfn.ANCHORARRAY($AG$12),$AH$12:$AH$18)</f>
        <v>1 község</v>
      </c>
      <c r="AE812" s="4">
        <f>HsgLista[[#This Row],[Lakó-népesség]]*HsgLista[[#This Row],[Lakó-népesség]]</f>
        <v>10816</v>
      </c>
      <c r="AF812" s="1"/>
      <c r="AG812" s="4"/>
      <c r="AJ812" s="8"/>
      <c r="AK812" s="4"/>
      <c r="AS812" s="8"/>
      <c r="AT812" s="4"/>
      <c r="BJ812" s="1"/>
    </row>
    <row r="813" spans="1:62" x14ac:dyDescent="0.3">
      <c r="A813" s="33" t="s">
        <v>1573</v>
      </c>
      <c r="B813" s="31">
        <v>25238</v>
      </c>
      <c r="C813" s="1" t="s">
        <v>40</v>
      </c>
      <c r="D813" s="1" t="s">
        <v>52</v>
      </c>
      <c r="E813" s="1" t="s">
        <v>229</v>
      </c>
      <c r="F813" s="1" t="s">
        <v>230</v>
      </c>
      <c r="G813" s="1" t="s">
        <v>231</v>
      </c>
      <c r="H813" s="1">
        <v>5</v>
      </c>
      <c r="I813" s="1" t="s">
        <v>962</v>
      </c>
      <c r="J813" s="4">
        <v>441</v>
      </c>
      <c r="K813" s="4">
        <v>83</v>
      </c>
      <c r="L813" s="4">
        <v>37</v>
      </c>
      <c r="V813" s="1">
        <v>1</v>
      </c>
      <c r="AA813" s="12" t="str">
        <f>_xlfn.XLOOKUP(HsgLista[[#This Row],[Lakó-népesség]],hsgméret[limit],hsgméret[név],,-1)</f>
        <v>mikro</v>
      </c>
      <c r="AB813" s="12" t="str">
        <f>IFERROR(_xlfn.XLOOKUP(HsgLista[[#This Row],[Vármegye]],Régiók[Vármegye],Régiók[Régió]),"")</f>
        <v>Észak-Magyarország</v>
      </c>
      <c r="AC813" s="12" t="str">
        <f>IFERROR(_xlfn.XLOOKUP(HsgLista[[#This Row],[Vármegye]],Régiók[Vármegye],Régiók[NUTS2]),"")</f>
        <v>HU31</v>
      </c>
      <c r="AD813" s="12" t="str" cm="1">
        <f t="array" ref="AD813">_xlfn.XLOOKUP(HsgLista[[#This Row],[Helység jogállása]],_xlfn.ANCHORARRAY($AG$12),$AH$12:$AH$18)</f>
        <v>1 község</v>
      </c>
      <c r="AE813" s="4">
        <f>HsgLista[[#This Row],[Lakó-népesség]]*HsgLista[[#This Row],[Lakó-népesség]]</f>
        <v>6889</v>
      </c>
      <c r="AF813" s="1"/>
      <c r="AG813" s="4"/>
      <c r="AJ813" s="8"/>
      <c r="AK813" s="4"/>
      <c r="AS813" s="8"/>
      <c r="AT813" s="4"/>
      <c r="BJ813" s="1"/>
    </row>
    <row r="814" spans="1:62" x14ac:dyDescent="0.3">
      <c r="A814" s="33" t="s">
        <v>1574</v>
      </c>
      <c r="B814" s="31">
        <v>19187</v>
      </c>
      <c r="C814" s="1" t="s">
        <v>40</v>
      </c>
      <c r="D814" s="1" t="s">
        <v>202</v>
      </c>
      <c r="E814" s="1" t="s">
        <v>278</v>
      </c>
      <c r="F814" s="1" t="s">
        <v>279</v>
      </c>
      <c r="G814" s="1" t="s">
        <v>280</v>
      </c>
      <c r="H814" s="1">
        <v>5</v>
      </c>
      <c r="I814" s="1" t="s">
        <v>1485</v>
      </c>
      <c r="J814" s="4">
        <v>650</v>
      </c>
      <c r="K814" s="4">
        <v>580</v>
      </c>
      <c r="L814" s="4">
        <v>253</v>
      </c>
      <c r="P814" s="1">
        <v>1</v>
      </c>
      <c r="AA814" s="12" t="str">
        <f>_xlfn.XLOOKUP(HsgLista[[#This Row],[Lakó-népesség]],hsgméret[limit],hsgméret[név],,-1)</f>
        <v>apró</v>
      </c>
      <c r="AB814" s="12" t="str">
        <f>IFERROR(_xlfn.XLOOKUP(HsgLista[[#This Row],[Vármegye]],Régiók[Vármegye],Régiók[Régió]),"")</f>
        <v>Nyugat-Dunántúl</v>
      </c>
      <c r="AC814" s="12" t="str">
        <f>IFERROR(_xlfn.XLOOKUP(HsgLista[[#This Row],[Vármegye]],Régiók[Vármegye],Régiók[NUTS2]),"")</f>
        <v>HU22</v>
      </c>
      <c r="AD814" s="12" t="str" cm="1">
        <f t="array" ref="AD814">_xlfn.XLOOKUP(HsgLista[[#This Row],[Helység jogállása]],_xlfn.ANCHORARRAY($AG$12),$AH$12:$AH$18)</f>
        <v>1 község</v>
      </c>
      <c r="AE814" s="4">
        <f>HsgLista[[#This Row],[Lakó-népesség]]*HsgLista[[#This Row],[Lakó-népesség]]</f>
        <v>336400</v>
      </c>
      <c r="AF814" s="1"/>
      <c r="AG814" s="4"/>
      <c r="AJ814" s="8"/>
      <c r="AK814" s="4"/>
      <c r="AS814" s="8"/>
      <c r="AT814" s="4"/>
      <c r="BJ814" s="1"/>
    </row>
    <row r="815" spans="1:62" x14ac:dyDescent="0.3">
      <c r="A815" s="33" t="s">
        <v>1575</v>
      </c>
      <c r="B815" s="32">
        <v>2149</v>
      </c>
      <c r="C815" s="1" t="s">
        <v>40</v>
      </c>
      <c r="D815" s="1" t="s">
        <v>140</v>
      </c>
      <c r="E815" s="1" t="s">
        <v>681</v>
      </c>
      <c r="F815" s="1" t="s">
        <v>682</v>
      </c>
      <c r="G815" s="1" t="s">
        <v>683</v>
      </c>
      <c r="H815" s="1">
        <v>5</v>
      </c>
      <c r="I815" s="1" t="s">
        <v>1498</v>
      </c>
      <c r="J815" s="4">
        <v>3146</v>
      </c>
      <c r="K815" s="4">
        <v>1388</v>
      </c>
      <c r="L815" s="4">
        <v>721</v>
      </c>
      <c r="AA815" s="12" t="str">
        <f>_xlfn.XLOOKUP(HsgLista[[#This Row],[Lakó-népesség]],hsgméret[limit],hsgméret[név],,-1)</f>
        <v>apró</v>
      </c>
      <c r="AB815" s="12" t="str">
        <f>IFERROR(_xlfn.XLOOKUP(HsgLista[[#This Row],[Vármegye]],Régiók[Vármegye],Régiók[Régió]),"")</f>
        <v>Dél-Alföld</v>
      </c>
      <c r="AC815" s="12" t="str">
        <f>IFERROR(_xlfn.XLOOKUP(HsgLista[[#This Row],[Vármegye]],Régiók[Vármegye],Régiók[NUTS2]),"")</f>
        <v>HU33</v>
      </c>
      <c r="AD815" s="12" t="str" cm="1">
        <f t="array" ref="AD815">_xlfn.XLOOKUP(HsgLista[[#This Row],[Helység jogállása]],_xlfn.ANCHORARRAY($AG$12),$AH$12:$AH$18)</f>
        <v>1 község</v>
      </c>
      <c r="AE815" s="4">
        <f>HsgLista[[#This Row],[Lakó-népesség]]*HsgLista[[#This Row],[Lakó-népesség]]</f>
        <v>1926544</v>
      </c>
      <c r="AF815" s="1"/>
      <c r="AG815" s="4"/>
      <c r="AJ815" s="8"/>
      <c r="AK815" s="4"/>
      <c r="AS815" s="8"/>
      <c r="AT815" s="4"/>
      <c r="BJ815" s="1"/>
    </row>
    <row r="816" spans="1:62" x14ac:dyDescent="0.3">
      <c r="A816" s="33" t="s">
        <v>1576</v>
      </c>
      <c r="B816" s="31">
        <v>34014</v>
      </c>
      <c r="C816" s="1" t="s">
        <v>40</v>
      </c>
      <c r="D816" s="1" t="s">
        <v>224</v>
      </c>
      <c r="E816" s="1" t="s">
        <v>1577</v>
      </c>
      <c r="F816" s="1" t="s">
        <v>1578</v>
      </c>
      <c r="G816" s="1" t="s">
        <v>1579</v>
      </c>
      <c r="H816" s="1">
        <v>5</v>
      </c>
      <c r="I816" s="1" t="s">
        <v>1579</v>
      </c>
      <c r="J816" s="4">
        <v>5393</v>
      </c>
      <c r="K816" s="4">
        <v>271</v>
      </c>
      <c r="L816" s="4">
        <v>153</v>
      </c>
      <c r="T816" s="1">
        <v>1</v>
      </c>
      <c r="AA816" s="12" t="str">
        <f>_xlfn.XLOOKUP(HsgLista[[#This Row],[Lakó-népesség]],hsgméret[limit],hsgméret[név],,-1)</f>
        <v>mikro</v>
      </c>
      <c r="AB816" s="12" t="str">
        <f>IFERROR(_xlfn.XLOOKUP(HsgLista[[#This Row],[Vármegye]],Régiók[Vármegye],Régiók[Régió]),"")</f>
        <v>Észak-Alföld</v>
      </c>
      <c r="AC816" s="12" t="str">
        <f>IFERROR(_xlfn.XLOOKUP(HsgLista[[#This Row],[Vármegye]],Régiók[Vármegye],Régiók[NUTS2]),"")</f>
        <v>HU32</v>
      </c>
      <c r="AD816" s="12" t="str" cm="1">
        <f t="array" ref="AD816">_xlfn.XLOOKUP(HsgLista[[#This Row],[Helység jogállása]],_xlfn.ANCHORARRAY($AG$12),$AH$12:$AH$18)</f>
        <v>1 község</v>
      </c>
      <c r="AE816" s="4">
        <f>HsgLista[[#This Row],[Lakó-népesség]]*HsgLista[[#This Row],[Lakó-népesség]]</f>
        <v>73441</v>
      </c>
      <c r="AF816" s="1"/>
      <c r="AG816" s="4"/>
      <c r="AJ816" s="8"/>
      <c r="AK816" s="4"/>
      <c r="AS816" s="8"/>
      <c r="AT816" s="4"/>
      <c r="BJ816" s="1"/>
    </row>
    <row r="817" spans="1:62" x14ac:dyDescent="0.3">
      <c r="A817" s="33" t="s">
        <v>1580</v>
      </c>
      <c r="B817" s="31">
        <v>22026</v>
      </c>
      <c r="C817" s="1" t="s">
        <v>40</v>
      </c>
      <c r="D817" s="1" t="s">
        <v>112</v>
      </c>
      <c r="E817" s="1" t="s">
        <v>234</v>
      </c>
      <c r="F817" s="1" t="s">
        <v>235</v>
      </c>
      <c r="G817" s="1" t="s">
        <v>236</v>
      </c>
      <c r="H817" s="1">
        <v>5</v>
      </c>
      <c r="I817" s="1" t="s">
        <v>666</v>
      </c>
      <c r="J817" s="4">
        <v>1061</v>
      </c>
      <c r="K817" s="4">
        <v>282</v>
      </c>
      <c r="L817" s="4">
        <v>146</v>
      </c>
      <c r="AA817" s="12" t="str">
        <f>_xlfn.XLOOKUP(HsgLista[[#This Row],[Lakó-népesség]],hsgméret[limit],hsgméret[név],,-1)</f>
        <v>mikro</v>
      </c>
      <c r="AB817" s="12" t="str">
        <f>IFERROR(_xlfn.XLOOKUP(HsgLista[[#This Row],[Vármegye]],Régiók[Vármegye],Régiók[Régió]),"")</f>
        <v>Dél-Dunántúl</v>
      </c>
      <c r="AC817" s="12" t="str">
        <f>IFERROR(_xlfn.XLOOKUP(HsgLista[[#This Row],[Vármegye]],Régiók[Vármegye],Régiók[NUTS2]),"")</f>
        <v>HU23</v>
      </c>
      <c r="AD817" s="12" t="str" cm="1">
        <f t="array" ref="AD817">_xlfn.XLOOKUP(HsgLista[[#This Row],[Helység jogállása]],_xlfn.ANCHORARRAY($AG$12),$AH$12:$AH$18)</f>
        <v>1 község</v>
      </c>
      <c r="AE817" s="4">
        <f>HsgLista[[#This Row],[Lakó-népesség]]*HsgLista[[#This Row],[Lakó-népesség]]</f>
        <v>79524</v>
      </c>
      <c r="AF817" s="1"/>
      <c r="AG817" s="4"/>
      <c r="AJ817" s="8"/>
      <c r="AK817" s="4"/>
      <c r="AS817" s="8"/>
      <c r="AT817" s="4"/>
      <c r="BJ817" s="1"/>
    </row>
    <row r="818" spans="1:62" x14ac:dyDescent="0.3">
      <c r="A818" s="33" t="s">
        <v>1581</v>
      </c>
      <c r="B818" s="31">
        <v>17932</v>
      </c>
      <c r="C818" s="1" t="s">
        <v>40</v>
      </c>
      <c r="D818" s="1" t="s">
        <v>52</v>
      </c>
      <c r="E818" s="1" t="s">
        <v>53</v>
      </c>
      <c r="F818" s="1" t="s">
        <v>54</v>
      </c>
      <c r="G818" s="1" t="s">
        <v>55</v>
      </c>
      <c r="H818" s="1">
        <v>5</v>
      </c>
      <c r="I818" s="1" t="s">
        <v>1582</v>
      </c>
      <c r="J818" s="4">
        <v>4056</v>
      </c>
      <c r="K818" s="4">
        <v>329</v>
      </c>
      <c r="L818" s="4">
        <v>200</v>
      </c>
      <c r="T818" s="1">
        <v>1</v>
      </c>
      <c r="AA818" s="12" t="str">
        <f>_xlfn.XLOOKUP(HsgLista[[#This Row],[Lakó-népesség]],hsgméret[limit],hsgméret[név],,-1)</f>
        <v>mikro</v>
      </c>
      <c r="AB818" s="12" t="str">
        <f>IFERROR(_xlfn.XLOOKUP(HsgLista[[#This Row],[Vármegye]],Régiók[Vármegye],Régiók[Régió]),"")</f>
        <v>Észak-Magyarország</v>
      </c>
      <c r="AC818" s="12" t="str">
        <f>IFERROR(_xlfn.XLOOKUP(HsgLista[[#This Row],[Vármegye]],Régiók[Vármegye],Régiók[NUTS2]),"")</f>
        <v>HU31</v>
      </c>
      <c r="AD818" s="12" t="str" cm="1">
        <f t="array" ref="AD818">_xlfn.XLOOKUP(HsgLista[[#This Row],[Helység jogállása]],_xlfn.ANCHORARRAY($AG$12),$AH$12:$AH$18)</f>
        <v>1 község</v>
      </c>
      <c r="AE818" s="4">
        <f>HsgLista[[#This Row],[Lakó-népesség]]*HsgLista[[#This Row],[Lakó-népesség]]</f>
        <v>108241</v>
      </c>
      <c r="AF818" s="1"/>
      <c r="AG818" s="4"/>
      <c r="AJ818" s="8"/>
      <c r="AK818" s="4"/>
      <c r="AS818" s="8"/>
      <c r="AT818" s="4"/>
      <c r="BJ818" s="1"/>
    </row>
    <row r="819" spans="1:62" x14ac:dyDescent="0.3">
      <c r="A819" s="33" t="s">
        <v>556</v>
      </c>
      <c r="B819" s="31">
        <v>14632</v>
      </c>
      <c r="C819" s="1" t="s">
        <v>27</v>
      </c>
      <c r="D819" s="1" t="s">
        <v>112</v>
      </c>
      <c r="E819" s="1" t="s">
        <v>1583</v>
      </c>
      <c r="F819" s="1" t="s">
        <v>555</v>
      </c>
      <c r="G819" s="1" t="s">
        <v>556</v>
      </c>
      <c r="H819" s="1">
        <v>1</v>
      </c>
      <c r="I819" s="1" t="s">
        <v>32</v>
      </c>
      <c r="J819" s="4">
        <v>5355</v>
      </c>
      <c r="K819" s="4">
        <v>5065</v>
      </c>
      <c r="L819" s="4">
        <v>3043</v>
      </c>
      <c r="AA819" s="12" t="str">
        <f>_xlfn.XLOOKUP(HsgLista[[#This Row],[Lakó-népesség]],hsgméret[limit],hsgméret[név],,-1)</f>
        <v>kicsi</v>
      </c>
      <c r="AB819" s="12" t="str">
        <f>IFERROR(_xlfn.XLOOKUP(HsgLista[[#This Row],[Vármegye]],Régiók[Vármegye],Régiók[Régió]),"")</f>
        <v>Dél-Dunántúl</v>
      </c>
      <c r="AC819" s="12" t="str">
        <f>IFERROR(_xlfn.XLOOKUP(HsgLista[[#This Row],[Vármegye]],Régiók[Vármegye],Régiók[NUTS2]),"")</f>
        <v>HU23</v>
      </c>
      <c r="AD819" s="12" t="str" cm="1">
        <f t="array" ref="AD819">_xlfn.XLOOKUP(HsgLista[[#This Row],[Helység jogállása]],_xlfn.ANCHORARRAY($AG$12),$AH$12:$AH$18)</f>
        <v>2 város</v>
      </c>
      <c r="AE819" s="4">
        <f>HsgLista[[#This Row],[Lakó-népesség]]*HsgLista[[#This Row],[Lakó-népesség]]</f>
        <v>25654225</v>
      </c>
      <c r="AF819" s="1"/>
      <c r="AG819" s="4"/>
      <c r="AJ819" s="8"/>
      <c r="AK819" s="4"/>
      <c r="AS819" s="8"/>
      <c r="AT819" s="4"/>
      <c r="BJ819" s="1"/>
    </row>
    <row r="820" spans="1:62" x14ac:dyDescent="0.3">
      <c r="A820" s="33" t="s">
        <v>1584</v>
      </c>
      <c r="B820" s="31">
        <v>33020</v>
      </c>
      <c r="C820" s="1" t="s">
        <v>40</v>
      </c>
      <c r="D820" s="1" t="s">
        <v>197</v>
      </c>
      <c r="E820" s="1" t="s">
        <v>399</v>
      </c>
      <c r="F820" s="1" t="s">
        <v>400</v>
      </c>
      <c r="G820" s="1" t="s">
        <v>401</v>
      </c>
      <c r="H820" s="1">
        <v>1</v>
      </c>
      <c r="I820" s="1" t="s">
        <v>32</v>
      </c>
      <c r="J820" s="4">
        <v>3667</v>
      </c>
      <c r="K820" s="4">
        <v>1977</v>
      </c>
      <c r="L820" s="4">
        <v>1018</v>
      </c>
      <c r="AA820" s="12" t="str">
        <f>_xlfn.XLOOKUP(HsgLista[[#This Row],[Lakó-népesség]],hsgméret[limit],hsgméret[név],,-1)</f>
        <v>apró</v>
      </c>
      <c r="AB820" s="12" t="str">
        <f>IFERROR(_xlfn.XLOOKUP(HsgLista[[#This Row],[Vármegye]],Régiók[Vármegye],Régiók[Régió]),"")</f>
        <v>Dél-Alföld</v>
      </c>
      <c r="AC820" s="12" t="str">
        <f>IFERROR(_xlfn.XLOOKUP(HsgLista[[#This Row],[Vármegye]],Régiók[Vármegye],Régiók[NUTS2]),"")</f>
        <v>HU33</v>
      </c>
      <c r="AD820" s="12" t="str" cm="1">
        <f t="array" ref="AD820">_xlfn.XLOOKUP(HsgLista[[#This Row],[Helység jogállása]],_xlfn.ANCHORARRAY($AG$12),$AH$12:$AH$18)</f>
        <v>1 község</v>
      </c>
      <c r="AE820" s="4">
        <f>HsgLista[[#This Row],[Lakó-népesség]]*HsgLista[[#This Row],[Lakó-népesség]]</f>
        <v>3908529</v>
      </c>
      <c r="AF820" s="1"/>
      <c r="AG820" s="4"/>
      <c r="AJ820" s="8"/>
      <c r="AK820" s="4"/>
      <c r="AS820" s="8"/>
      <c r="AT820" s="4"/>
      <c r="BJ820" s="1"/>
    </row>
    <row r="821" spans="1:62" x14ac:dyDescent="0.3">
      <c r="A821" s="33" t="s">
        <v>1500</v>
      </c>
      <c r="B821" s="31">
        <v>30483</v>
      </c>
      <c r="C821" s="1" t="s">
        <v>40</v>
      </c>
      <c r="D821" s="1" t="s">
        <v>52</v>
      </c>
      <c r="E821" s="1" t="s">
        <v>244</v>
      </c>
      <c r="F821" s="1" t="s">
        <v>245</v>
      </c>
      <c r="G821" s="1" t="s">
        <v>246</v>
      </c>
      <c r="H821" s="1">
        <v>2</v>
      </c>
      <c r="I821" s="1" t="s">
        <v>38</v>
      </c>
      <c r="J821" s="4">
        <v>1903</v>
      </c>
      <c r="K821" s="4">
        <v>2702</v>
      </c>
      <c r="L821" s="4">
        <v>800</v>
      </c>
      <c r="T821" s="1">
        <v>1</v>
      </c>
      <c r="AA821" s="12" t="str">
        <f>_xlfn.XLOOKUP(HsgLista[[#This Row],[Lakó-népesség]],hsgméret[limit],hsgméret[név],,-1)</f>
        <v>kicsi</v>
      </c>
      <c r="AB821" s="12" t="str">
        <f>IFERROR(_xlfn.XLOOKUP(HsgLista[[#This Row],[Vármegye]],Régiók[Vármegye],Régiók[Régió]),"")</f>
        <v>Észak-Magyarország</v>
      </c>
      <c r="AC821" s="12" t="str">
        <f>IFERROR(_xlfn.XLOOKUP(HsgLista[[#This Row],[Vármegye]],Régiók[Vármegye],Régiók[NUTS2]),"")</f>
        <v>HU31</v>
      </c>
      <c r="AD821" s="12" t="str" cm="1">
        <f t="array" ref="AD821">_xlfn.XLOOKUP(HsgLista[[#This Row],[Helység jogállása]],_xlfn.ANCHORARRAY($AG$12),$AH$12:$AH$18)</f>
        <v>1 község</v>
      </c>
      <c r="AE821" s="4">
        <f>HsgLista[[#This Row],[Lakó-népesség]]*HsgLista[[#This Row],[Lakó-népesség]]</f>
        <v>7300804</v>
      </c>
      <c r="AF821" s="1"/>
      <c r="AG821" s="4"/>
      <c r="AJ821" s="8"/>
      <c r="AK821" s="4"/>
      <c r="AS821" s="8"/>
      <c r="AT821" s="4"/>
      <c r="BJ821" s="1"/>
    </row>
    <row r="822" spans="1:62" x14ac:dyDescent="0.3">
      <c r="A822" s="33" t="s">
        <v>1218</v>
      </c>
      <c r="B822" s="31">
        <v>32610</v>
      </c>
      <c r="C822" s="1" t="s">
        <v>27</v>
      </c>
      <c r="D822" s="1" t="s">
        <v>75</v>
      </c>
      <c r="E822" s="1" t="s">
        <v>1216</v>
      </c>
      <c r="F822" s="1" t="s">
        <v>1217</v>
      </c>
      <c r="G822" s="1" t="s">
        <v>1217</v>
      </c>
      <c r="H822" s="1">
        <v>2</v>
      </c>
      <c r="I822" s="1" t="s">
        <v>38</v>
      </c>
      <c r="J822" s="4">
        <v>3740</v>
      </c>
      <c r="K822" s="4">
        <v>20859</v>
      </c>
      <c r="L822" s="4">
        <v>7767</v>
      </c>
      <c r="AA822" s="12" t="str">
        <f>_xlfn.XLOOKUP(HsgLista[[#This Row],[Lakó-népesség]],hsgméret[limit],hsgméret[név],,-1)</f>
        <v>közép</v>
      </c>
      <c r="AB822" s="12" t="str">
        <f>IFERROR(_xlfn.XLOOKUP(HsgLista[[#This Row],[Vármegye]],Régiók[Vármegye],Régiók[Régió]),"")</f>
        <v>Pest</v>
      </c>
      <c r="AC822" s="12" t="str">
        <f>IFERROR(_xlfn.XLOOKUP(HsgLista[[#This Row],[Vármegye]],Régiók[Vármegye],Régiók[NUTS2]),"")</f>
        <v>HU12</v>
      </c>
      <c r="AD822" s="12" t="str" cm="1">
        <f t="array" ref="AD822">_xlfn.XLOOKUP(HsgLista[[#This Row],[Helység jogállása]],_xlfn.ANCHORARRAY($AG$12),$AH$12:$AH$18)</f>
        <v>2 város</v>
      </c>
      <c r="AE822" s="4">
        <f>HsgLista[[#This Row],[Lakó-népesség]]*HsgLista[[#This Row],[Lakó-népesség]]</f>
        <v>435097881</v>
      </c>
      <c r="AF822" s="1"/>
      <c r="AG822" s="4"/>
      <c r="AJ822" s="8"/>
      <c r="AK822" s="4"/>
      <c r="AS822" s="8"/>
      <c r="AT822" s="4"/>
      <c r="BJ822" s="1"/>
    </row>
    <row r="823" spans="1:62" x14ac:dyDescent="0.3">
      <c r="A823" s="33" t="s">
        <v>1585</v>
      </c>
      <c r="B823" s="32">
        <v>9210</v>
      </c>
      <c r="C823" s="1" t="s">
        <v>40</v>
      </c>
      <c r="D823" s="1" t="s">
        <v>197</v>
      </c>
      <c r="E823" s="1" t="s">
        <v>317</v>
      </c>
      <c r="F823" s="1" t="s">
        <v>318</v>
      </c>
      <c r="G823" s="1" t="s">
        <v>319</v>
      </c>
      <c r="H823" s="1">
        <v>2</v>
      </c>
      <c r="I823" s="1" t="s">
        <v>38</v>
      </c>
      <c r="J823" s="4">
        <v>3637</v>
      </c>
      <c r="K823" s="4">
        <v>2899</v>
      </c>
      <c r="L823" s="4">
        <v>1451</v>
      </c>
      <c r="AA823" s="12" t="str">
        <f>_xlfn.XLOOKUP(HsgLista[[#This Row],[Lakó-népesség]],hsgméret[limit],hsgméret[név],,-1)</f>
        <v>kicsi</v>
      </c>
      <c r="AB823" s="12" t="str">
        <f>IFERROR(_xlfn.XLOOKUP(HsgLista[[#This Row],[Vármegye]],Régiók[Vármegye],Régiók[Régió]),"")</f>
        <v>Dél-Alföld</v>
      </c>
      <c r="AC823" s="12" t="str">
        <f>IFERROR(_xlfn.XLOOKUP(HsgLista[[#This Row],[Vármegye]],Régiók[Vármegye],Régiók[NUTS2]),"")</f>
        <v>HU33</v>
      </c>
      <c r="AD823" s="12" t="str" cm="1">
        <f t="array" ref="AD823">_xlfn.XLOOKUP(HsgLista[[#This Row],[Helység jogállása]],_xlfn.ANCHORARRAY($AG$12),$AH$12:$AH$18)</f>
        <v>1 község</v>
      </c>
      <c r="AE823" s="4">
        <f>HsgLista[[#This Row],[Lakó-népesség]]*HsgLista[[#This Row],[Lakó-népesség]]</f>
        <v>8404201</v>
      </c>
      <c r="AF823" s="1"/>
      <c r="AG823" s="4"/>
      <c r="AJ823" s="8"/>
      <c r="AK823" s="4"/>
      <c r="AS823" s="8"/>
      <c r="AT823" s="4"/>
      <c r="BJ823" s="1"/>
    </row>
    <row r="824" spans="1:62" x14ac:dyDescent="0.3">
      <c r="A824" s="33" t="s">
        <v>1586</v>
      </c>
      <c r="B824" s="32">
        <v>3258</v>
      </c>
      <c r="C824" s="1" t="s">
        <v>196</v>
      </c>
      <c r="D824" s="1" t="s">
        <v>224</v>
      </c>
      <c r="E824" s="1" t="s">
        <v>639</v>
      </c>
      <c r="F824" s="1" t="s">
        <v>640</v>
      </c>
      <c r="G824" s="1" t="s">
        <v>641</v>
      </c>
      <c r="H824" s="1">
        <v>1</v>
      </c>
      <c r="I824" s="1" t="s">
        <v>32</v>
      </c>
      <c r="J824" s="4">
        <v>6524</v>
      </c>
      <c r="K824" s="4">
        <v>3618</v>
      </c>
      <c r="L824" s="4">
        <v>1683</v>
      </c>
      <c r="T824" s="1">
        <v>1</v>
      </c>
      <c r="AA824" s="12" t="str">
        <f>_xlfn.XLOOKUP(HsgLista[[#This Row],[Lakó-népesség]],hsgméret[limit],hsgméret[név],,-1)</f>
        <v>kicsi</v>
      </c>
      <c r="AB824" s="12" t="str">
        <f>IFERROR(_xlfn.XLOOKUP(HsgLista[[#This Row],[Vármegye]],Régiók[Vármegye],Régiók[Régió]),"")</f>
        <v>Észak-Alföld</v>
      </c>
      <c r="AC824" s="12" t="str">
        <f>IFERROR(_xlfn.XLOOKUP(HsgLista[[#This Row],[Vármegye]],Régiók[Vármegye],Régiók[NUTS2]),"")</f>
        <v>HU32</v>
      </c>
      <c r="AD824" s="12" t="str" cm="1">
        <f t="array" ref="AD824">_xlfn.XLOOKUP(HsgLista[[#This Row],[Helység jogállása]],_xlfn.ANCHORARRAY($AG$12),$AH$12:$AH$18)</f>
        <v>1 község</v>
      </c>
      <c r="AE824" s="4">
        <f>HsgLista[[#This Row],[Lakó-népesség]]*HsgLista[[#This Row],[Lakó-népesség]]</f>
        <v>13089924</v>
      </c>
      <c r="AF824" s="1"/>
      <c r="AG824" s="4"/>
      <c r="AJ824" s="8"/>
      <c r="AK824" s="4"/>
      <c r="AS824" s="8"/>
      <c r="AT824" s="4"/>
      <c r="BJ824" s="1"/>
    </row>
    <row r="825" spans="1:62" x14ac:dyDescent="0.3">
      <c r="A825" s="33" t="s">
        <v>1587</v>
      </c>
      <c r="B825" s="31">
        <v>22707</v>
      </c>
      <c r="C825" s="1" t="s">
        <v>40</v>
      </c>
      <c r="D825" s="1" t="s">
        <v>112</v>
      </c>
      <c r="E825" s="1" t="s">
        <v>550</v>
      </c>
      <c r="F825" s="1" t="s">
        <v>551</v>
      </c>
      <c r="G825" s="1" t="s">
        <v>551</v>
      </c>
      <c r="H825" s="1">
        <v>5</v>
      </c>
      <c r="I825" s="1" t="s">
        <v>581</v>
      </c>
      <c r="J825" s="4">
        <v>573</v>
      </c>
      <c r="K825" s="4">
        <v>77</v>
      </c>
      <c r="L825" s="4">
        <v>52</v>
      </c>
      <c r="AA825" s="12" t="str">
        <f>_xlfn.XLOOKUP(HsgLista[[#This Row],[Lakó-népesség]],hsgméret[limit],hsgméret[név],,-1)</f>
        <v>mikro</v>
      </c>
      <c r="AB825" s="12" t="str">
        <f>IFERROR(_xlfn.XLOOKUP(HsgLista[[#This Row],[Vármegye]],Régiók[Vármegye],Régiók[Régió]),"")</f>
        <v>Dél-Dunántúl</v>
      </c>
      <c r="AC825" s="12" t="str">
        <f>IFERROR(_xlfn.XLOOKUP(HsgLista[[#This Row],[Vármegye]],Régiók[Vármegye],Régiók[NUTS2]),"")</f>
        <v>HU23</v>
      </c>
      <c r="AD825" s="12" t="str" cm="1">
        <f t="array" ref="AD825">_xlfn.XLOOKUP(HsgLista[[#This Row],[Helység jogállása]],_xlfn.ANCHORARRAY($AG$12),$AH$12:$AH$18)</f>
        <v>1 község</v>
      </c>
      <c r="AE825" s="4">
        <f>HsgLista[[#This Row],[Lakó-népesség]]*HsgLista[[#This Row],[Lakó-népesség]]</f>
        <v>5929</v>
      </c>
      <c r="AF825" s="1"/>
      <c r="AG825" s="4"/>
      <c r="AJ825" s="8"/>
      <c r="AK825" s="4"/>
      <c r="AS825" s="8"/>
      <c r="AT825" s="4"/>
      <c r="BJ825" s="1"/>
    </row>
    <row r="826" spans="1:62" x14ac:dyDescent="0.3">
      <c r="A826" s="33" t="s">
        <v>1588</v>
      </c>
      <c r="B826" s="31">
        <v>22123</v>
      </c>
      <c r="C826" s="1" t="s">
        <v>40</v>
      </c>
      <c r="D826" s="1" t="s">
        <v>52</v>
      </c>
      <c r="E826" s="1" t="s">
        <v>244</v>
      </c>
      <c r="F826" s="1" t="s">
        <v>245</v>
      </c>
      <c r="G826" s="1" t="s">
        <v>246</v>
      </c>
      <c r="H826" s="1">
        <v>5</v>
      </c>
      <c r="I826" s="1" t="s">
        <v>1589</v>
      </c>
      <c r="J826" s="4">
        <v>1860</v>
      </c>
      <c r="K826" s="4">
        <v>459</v>
      </c>
      <c r="L826" s="4">
        <v>117</v>
      </c>
      <c r="T826" s="1">
        <v>1</v>
      </c>
      <c r="AA826" s="12" t="str">
        <f>_xlfn.XLOOKUP(HsgLista[[#This Row],[Lakó-népesség]],hsgméret[limit],hsgméret[név],,-1)</f>
        <v>mikro</v>
      </c>
      <c r="AB826" s="12" t="str">
        <f>IFERROR(_xlfn.XLOOKUP(HsgLista[[#This Row],[Vármegye]],Régiók[Vármegye],Régiók[Régió]),"")</f>
        <v>Észak-Magyarország</v>
      </c>
      <c r="AC826" s="12" t="str">
        <f>IFERROR(_xlfn.XLOOKUP(HsgLista[[#This Row],[Vármegye]],Régiók[Vármegye],Régiók[NUTS2]),"")</f>
        <v>HU31</v>
      </c>
      <c r="AD826" s="12" t="str" cm="1">
        <f t="array" ref="AD826">_xlfn.XLOOKUP(HsgLista[[#This Row],[Helység jogállása]],_xlfn.ANCHORARRAY($AG$12),$AH$12:$AH$18)</f>
        <v>1 község</v>
      </c>
      <c r="AE826" s="4">
        <f>HsgLista[[#This Row],[Lakó-népesség]]*HsgLista[[#This Row],[Lakó-népesség]]</f>
        <v>210681</v>
      </c>
      <c r="AF826" s="1"/>
      <c r="AG826" s="4"/>
      <c r="AJ826" s="8"/>
      <c r="AK826" s="4"/>
      <c r="AS826" s="8"/>
      <c r="AT826" s="4"/>
      <c r="BJ826" s="1"/>
    </row>
    <row r="827" spans="1:62" x14ac:dyDescent="0.3">
      <c r="A827" s="33" t="s">
        <v>486</v>
      </c>
      <c r="B827" s="31">
        <v>16993</v>
      </c>
      <c r="C827" s="1" t="s">
        <v>40</v>
      </c>
      <c r="D827" s="1" t="s">
        <v>224</v>
      </c>
      <c r="E827" s="1" t="s">
        <v>394</v>
      </c>
      <c r="F827" s="1" t="s">
        <v>395</v>
      </c>
      <c r="G827" s="1" t="s">
        <v>396</v>
      </c>
      <c r="H827" s="1">
        <v>2</v>
      </c>
      <c r="I827" s="1" t="s">
        <v>38</v>
      </c>
      <c r="J827" s="4">
        <v>4286</v>
      </c>
      <c r="K827" s="4">
        <v>1133</v>
      </c>
      <c r="L827" s="4">
        <v>566</v>
      </c>
      <c r="AA827" s="12" t="str">
        <f>_xlfn.XLOOKUP(HsgLista[[#This Row],[Lakó-népesség]],hsgméret[limit],hsgméret[név],,-1)</f>
        <v>apró</v>
      </c>
      <c r="AB827" s="12" t="str">
        <f>IFERROR(_xlfn.XLOOKUP(HsgLista[[#This Row],[Vármegye]],Régiók[Vármegye],Régiók[Régió]),"")</f>
        <v>Észak-Alföld</v>
      </c>
      <c r="AC827" s="12" t="str">
        <f>IFERROR(_xlfn.XLOOKUP(HsgLista[[#This Row],[Vármegye]],Régiók[Vármegye],Régiók[NUTS2]),"")</f>
        <v>HU32</v>
      </c>
      <c r="AD827" s="12" t="str" cm="1">
        <f t="array" ref="AD827">_xlfn.XLOOKUP(HsgLista[[#This Row],[Helység jogállása]],_xlfn.ANCHORARRAY($AG$12),$AH$12:$AH$18)</f>
        <v>1 község</v>
      </c>
      <c r="AE827" s="4">
        <f>HsgLista[[#This Row],[Lakó-népesség]]*HsgLista[[#This Row],[Lakó-népesség]]</f>
        <v>1283689</v>
      </c>
      <c r="AF827" s="1"/>
      <c r="AG827" s="4"/>
      <c r="AJ827" s="8"/>
      <c r="AK827" s="4"/>
      <c r="AS827" s="8"/>
      <c r="AT827" s="4"/>
      <c r="BJ827" s="1"/>
    </row>
    <row r="828" spans="1:62" x14ac:dyDescent="0.3">
      <c r="A828" s="33" t="s">
        <v>1590</v>
      </c>
      <c r="B828" s="32">
        <v>6114</v>
      </c>
      <c r="C828" s="1" t="s">
        <v>40</v>
      </c>
      <c r="D828" s="1" t="s">
        <v>28</v>
      </c>
      <c r="E828" s="1" t="s">
        <v>29</v>
      </c>
      <c r="F828" s="1" t="s">
        <v>30</v>
      </c>
      <c r="G828" s="1" t="s">
        <v>31</v>
      </c>
      <c r="H828" s="1">
        <v>5</v>
      </c>
      <c r="I828" s="1" t="s">
        <v>1591</v>
      </c>
      <c r="J828" s="4">
        <v>3032</v>
      </c>
      <c r="K828" s="4">
        <v>853</v>
      </c>
      <c r="L828" s="4">
        <v>405</v>
      </c>
      <c r="AA828" s="12" t="str">
        <f>_xlfn.XLOOKUP(HsgLista[[#This Row],[Lakó-népesség]],hsgméret[limit],hsgméret[név],,-1)</f>
        <v>apró</v>
      </c>
      <c r="AB828" s="12" t="str">
        <f>IFERROR(_xlfn.XLOOKUP(HsgLista[[#This Row],[Vármegye]],Régiók[Vármegye],Régiók[Régió]),"")</f>
        <v>Közép-Dunántúl</v>
      </c>
      <c r="AC828" s="12" t="str">
        <f>IFERROR(_xlfn.XLOOKUP(HsgLista[[#This Row],[Vármegye]],Régiók[Vármegye],Régiók[NUTS2]),"")</f>
        <v>HU21</v>
      </c>
      <c r="AD828" s="12" t="str" cm="1">
        <f t="array" ref="AD828">_xlfn.XLOOKUP(HsgLista[[#This Row],[Helység jogállása]],_xlfn.ANCHORARRAY($AG$12),$AH$12:$AH$18)</f>
        <v>1 község</v>
      </c>
      <c r="AE828" s="4">
        <f>HsgLista[[#This Row],[Lakó-népesség]]*HsgLista[[#This Row],[Lakó-népesség]]</f>
        <v>727609</v>
      </c>
      <c r="AF828" s="1"/>
      <c r="AG828" s="4"/>
      <c r="AJ828" s="8"/>
      <c r="AK828" s="4"/>
      <c r="AS828" s="8"/>
      <c r="AT828" s="4"/>
      <c r="BJ828" s="1"/>
    </row>
    <row r="829" spans="1:62" x14ac:dyDescent="0.3">
      <c r="A829" s="33" t="s">
        <v>1592</v>
      </c>
      <c r="B829" s="31">
        <v>10791</v>
      </c>
      <c r="C829" s="1" t="s">
        <v>40</v>
      </c>
      <c r="D829" s="1" t="s">
        <v>159</v>
      </c>
      <c r="E829" s="1" t="s">
        <v>950</v>
      </c>
      <c r="F829" s="1" t="s">
        <v>951</v>
      </c>
      <c r="G829" s="1" t="s">
        <v>952</v>
      </c>
      <c r="H829" s="1">
        <v>5</v>
      </c>
      <c r="I829" s="1" t="s">
        <v>1593</v>
      </c>
      <c r="J829" s="4">
        <v>1505</v>
      </c>
      <c r="K829" s="4">
        <v>389</v>
      </c>
      <c r="L829" s="4">
        <v>178</v>
      </c>
      <c r="AA829" s="12" t="str">
        <f>_xlfn.XLOOKUP(HsgLista[[#This Row],[Lakó-népesség]],hsgméret[limit],hsgméret[név],,-1)</f>
        <v>mikro</v>
      </c>
      <c r="AB829" s="12" t="str">
        <f>IFERROR(_xlfn.XLOOKUP(HsgLista[[#This Row],[Vármegye]],Régiók[Vármegye],Régiók[Régió]),"")</f>
        <v>Észak-Alföld</v>
      </c>
      <c r="AC829" s="12" t="str">
        <f>IFERROR(_xlfn.XLOOKUP(HsgLista[[#This Row],[Vármegye]],Régiók[Vármegye],Régiók[NUTS2]),"")</f>
        <v>HU32</v>
      </c>
      <c r="AD829" s="12" t="str" cm="1">
        <f t="array" ref="AD829">_xlfn.XLOOKUP(HsgLista[[#This Row],[Helység jogállása]],_xlfn.ANCHORARRAY($AG$12),$AH$12:$AH$18)</f>
        <v>1 község</v>
      </c>
      <c r="AE829" s="4">
        <f>HsgLista[[#This Row],[Lakó-népesség]]*HsgLista[[#This Row],[Lakó-népesség]]</f>
        <v>151321</v>
      </c>
      <c r="AF829" s="1"/>
      <c r="AG829" s="4"/>
      <c r="AJ829" s="8"/>
      <c r="AK829" s="4"/>
      <c r="AS829" s="8"/>
      <c r="AT829" s="4"/>
      <c r="BJ829" s="1"/>
    </row>
    <row r="830" spans="1:62" x14ac:dyDescent="0.3">
      <c r="A830" s="33" t="s">
        <v>1594</v>
      </c>
      <c r="B830" s="31">
        <v>22150</v>
      </c>
      <c r="C830" s="1" t="s">
        <v>40</v>
      </c>
      <c r="D830" s="1" t="s">
        <v>224</v>
      </c>
      <c r="E830" s="1" t="s">
        <v>225</v>
      </c>
      <c r="F830" s="1" t="s">
        <v>226</v>
      </c>
      <c r="G830" s="1" t="s">
        <v>227</v>
      </c>
      <c r="H830" s="1">
        <v>5</v>
      </c>
      <c r="I830" s="1" t="s">
        <v>1595</v>
      </c>
      <c r="J830" s="4">
        <v>5595</v>
      </c>
      <c r="K830" s="4">
        <v>1561</v>
      </c>
      <c r="L830" s="4">
        <v>711</v>
      </c>
      <c r="T830" s="1">
        <v>1</v>
      </c>
      <c r="AA830" s="12" t="str">
        <f>_xlfn.XLOOKUP(HsgLista[[#This Row],[Lakó-népesség]],hsgméret[limit],hsgméret[név],,-1)</f>
        <v>apró</v>
      </c>
      <c r="AB830" s="12" t="str">
        <f>IFERROR(_xlfn.XLOOKUP(HsgLista[[#This Row],[Vármegye]],Régiók[Vármegye],Régiók[Régió]),"")</f>
        <v>Észak-Alföld</v>
      </c>
      <c r="AC830" s="12" t="str">
        <f>IFERROR(_xlfn.XLOOKUP(HsgLista[[#This Row],[Vármegye]],Régiók[Vármegye],Régiók[NUTS2]),"")</f>
        <v>HU32</v>
      </c>
      <c r="AD830" s="12" t="str" cm="1">
        <f t="array" ref="AD830">_xlfn.XLOOKUP(HsgLista[[#This Row],[Helység jogállása]],_xlfn.ANCHORARRAY($AG$12),$AH$12:$AH$18)</f>
        <v>1 község</v>
      </c>
      <c r="AE830" s="4">
        <f>HsgLista[[#This Row],[Lakó-népesség]]*HsgLista[[#This Row],[Lakó-népesség]]</f>
        <v>2436721</v>
      </c>
      <c r="AF830" s="1"/>
      <c r="AG830" s="4"/>
      <c r="AJ830" s="8"/>
      <c r="AK830" s="4"/>
      <c r="AS830" s="8"/>
      <c r="AT830" s="4"/>
      <c r="BJ830" s="1"/>
    </row>
    <row r="831" spans="1:62" x14ac:dyDescent="0.3">
      <c r="A831" s="33" t="s">
        <v>1596</v>
      </c>
      <c r="B831" s="31">
        <v>31468</v>
      </c>
      <c r="C831" s="1" t="s">
        <v>40</v>
      </c>
      <c r="D831" s="1" t="s">
        <v>140</v>
      </c>
      <c r="E831" s="1" t="s">
        <v>141</v>
      </c>
      <c r="F831" s="1" t="s">
        <v>142</v>
      </c>
      <c r="G831" s="1" t="s">
        <v>143</v>
      </c>
      <c r="H831" s="1">
        <v>5</v>
      </c>
      <c r="I831" s="1" t="s">
        <v>1597</v>
      </c>
      <c r="J831" s="4">
        <v>4706</v>
      </c>
      <c r="K831" s="4">
        <v>854</v>
      </c>
      <c r="L831" s="4">
        <v>434</v>
      </c>
      <c r="AA831" s="12" t="str">
        <f>_xlfn.XLOOKUP(HsgLista[[#This Row],[Lakó-népesség]],hsgméret[limit],hsgméret[név],,-1)</f>
        <v>apró</v>
      </c>
      <c r="AB831" s="12" t="str">
        <f>IFERROR(_xlfn.XLOOKUP(HsgLista[[#This Row],[Vármegye]],Régiók[Vármegye],Régiók[Régió]),"")</f>
        <v>Dél-Alföld</v>
      </c>
      <c r="AC831" s="12" t="str">
        <f>IFERROR(_xlfn.XLOOKUP(HsgLista[[#This Row],[Vármegye]],Régiók[Vármegye],Régiók[NUTS2]),"")</f>
        <v>HU33</v>
      </c>
      <c r="AD831" s="12" t="str" cm="1">
        <f t="array" ref="AD831">_xlfn.XLOOKUP(HsgLista[[#This Row],[Helység jogállása]],_xlfn.ANCHORARRAY($AG$12),$AH$12:$AH$18)</f>
        <v>1 község</v>
      </c>
      <c r="AE831" s="4">
        <f>HsgLista[[#This Row],[Lakó-népesség]]*HsgLista[[#This Row],[Lakó-népesség]]</f>
        <v>729316</v>
      </c>
      <c r="AF831" s="1"/>
      <c r="AG831" s="4"/>
      <c r="AJ831" s="8"/>
      <c r="AK831" s="4"/>
      <c r="AS831" s="8"/>
      <c r="AT831" s="4"/>
      <c r="BJ831" s="1"/>
    </row>
    <row r="832" spans="1:62" x14ac:dyDescent="0.3">
      <c r="A832" s="33" t="s">
        <v>1598</v>
      </c>
      <c r="B832" s="31">
        <v>33622</v>
      </c>
      <c r="C832" s="1" t="s">
        <v>40</v>
      </c>
      <c r="D832" s="1" t="s">
        <v>140</v>
      </c>
      <c r="E832" s="1" t="s">
        <v>141</v>
      </c>
      <c r="F832" s="1" t="s">
        <v>142</v>
      </c>
      <c r="G832" s="1" t="s">
        <v>143</v>
      </c>
      <c r="H832" s="1">
        <v>5</v>
      </c>
      <c r="I832" s="1" t="s">
        <v>1599</v>
      </c>
      <c r="J832" s="4">
        <v>2316</v>
      </c>
      <c r="K832" s="4">
        <v>1162</v>
      </c>
      <c r="L832" s="4">
        <v>520</v>
      </c>
      <c r="AA832" s="12" t="str">
        <f>_xlfn.XLOOKUP(HsgLista[[#This Row],[Lakó-népesség]],hsgméret[limit],hsgméret[név],,-1)</f>
        <v>apró</v>
      </c>
      <c r="AB832" s="12" t="str">
        <f>IFERROR(_xlfn.XLOOKUP(HsgLista[[#This Row],[Vármegye]],Régiók[Vármegye],Régiók[Régió]),"")</f>
        <v>Dél-Alföld</v>
      </c>
      <c r="AC832" s="12" t="str">
        <f>IFERROR(_xlfn.XLOOKUP(HsgLista[[#This Row],[Vármegye]],Régiók[Vármegye],Régiók[NUTS2]),"")</f>
        <v>HU33</v>
      </c>
      <c r="AD832" s="12" t="str" cm="1">
        <f t="array" ref="AD832">_xlfn.XLOOKUP(HsgLista[[#This Row],[Helység jogállása]],_xlfn.ANCHORARRAY($AG$12),$AH$12:$AH$18)</f>
        <v>1 község</v>
      </c>
      <c r="AE832" s="4">
        <f>HsgLista[[#This Row],[Lakó-népesség]]*HsgLista[[#This Row],[Lakó-népesség]]</f>
        <v>1350244</v>
      </c>
      <c r="AF832" s="1"/>
      <c r="AG832" s="4"/>
      <c r="AJ832" s="8"/>
      <c r="AK832" s="4"/>
      <c r="AS832" s="8"/>
      <c r="AT832" s="4"/>
      <c r="BJ832" s="1"/>
    </row>
    <row r="833" spans="1:62" x14ac:dyDescent="0.3">
      <c r="A833" s="33" t="s">
        <v>1600</v>
      </c>
      <c r="B833" s="31">
        <v>14058</v>
      </c>
      <c r="C833" s="1" t="s">
        <v>40</v>
      </c>
      <c r="D833" s="1" t="s">
        <v>140</v>
      </c>
      <c r="E833" s="1" t="s">
        <v>169</v>
      </c>
      <c r="F833" s="1" t="s">
        <v>170</v>
      </c>
      <c r="G833" s="1" t="s">
        <v>171</v>
      </c>
      <c r="H833" s="1">
        <v>1</v>
      </c>
      <c r="I833" s="1" t="s">
        <v>32</v>
      </c>
      <c r="J833" s="4">
        <v>9132</v>
      </c>
      <c r="K833" s="4">
        <v>2224</v>
      </c>
      <c r="L833" s="4">
        <v>1150</v>
      </c>
      <c r="T833" s="1">
        <v>1</v>
      </c>
      <c r="AA833" s="12" t="str">
        <f>_xlfn.XLOOKUP(HsgLista[[#This Row],[Lakó-népesség]],hsgméret[limit],hsgméret[név],,-1)</f>
        <v>kicsi</v>
      </c>
      <c r="AB833" s="12" t="str">
        <f>IFERROR(_xlfn.XLOOKUP(HsgLista[[#This Row],[Vármegye]],Régiók[Vármegye],Régiók[Régió]),"")</f>
        <v>Dél-Alföld</v>
      </c>
      <c r="AC833" s="12" t="str">
        <f>IFERROR(_xlfn.XLOOKUP(HsgLista[[#This Row],[Vármegye]],Régiók[Vármegye],Régiók[NUTS2]),"")</f>
        <v>HU33</v>
      </c>
      <c r="AD833" s="12" t="str" cm="1">
        <f t="array" ref="AD833">_xlfn.XLOOKUP(HsgLista[[#This Row],[Helység jogállása]],_xlfn.ANCHORARRAY($AG$12),$AH$12:$AH$18)</f>
        <v>1 község</v>
      </c>
      <c r="AE833" s="4">
        <f>HsgLista[[#This Row],[Lakó-népesség]]*HsgLista[[#This Row],[Lakó-népesség]]</f>
        <v>4946176</v>
      </c>
      <c r="AF833" s="1"/>
      <c r="AG833" s="4"/>
      <c r="AJ833" s="8"/>
      <c r="AK833" s="4"/>
      <c r="AS833" s="8"/>
      <c r="AT833" s="4"/>
      <c r="BJ833" s="1"/>
    </row>
    <row r="834" spans="1:62" x14ac:dyDescent="0.3">
      <c r="A834" s="33" t="s">
        <v>1601</v>
      </c>
      <c r="B834" s="31">
        <v>14377</v>
      </c>
      <c r="C834" s="1" t="s">
        <v>40</v>
      </c>
      <c r="D834" s="1" t="s">
        <v>159</v>
      </c>
      <c r="E834" s="1" t="s">
        <v>1492</v>
      </c>
      <c r="F834" s="1" t="s">
        <v>1493</v>
      </c>
      <c r="G834" s="1" t="s">
        <v>1494</v>
      </c>
      <c r="H834" s="1">
        <v>5</v>
      </c>
      <c r="I834" s="1" t="s">
        <v>1602</v>
      </c>
      <c r="J834" s="4">
        <v>425</v>
      </c>
      <c r="K834" s="4">
        <v>388</v>
      </c>
      <c r="L834" s="4">
        <v>108</v>
      </c>
      <c r="AA834" s="12" t="str">
        <f>_xlfn.XLOOKUP(HsgLista[[#This Row],[Lakó-népesség]],hsgméret[limit],hsgméret[név],,-1)</f>
        <v>mikro</v>
      </c>
      <c r="AB834" s="12" t="str">
        <f>IFERROR(_xlfn.XLOOKUP(HsgLista[[#This Row],[Vármegye]],Régiók[Vármegye],Régiók[Régió]),"")</f>
        <v>Észak-Alföld</v>
      </c>
      <c r="AC834" s="12" t="str">
        <f>IFERROR(_xlfn.XLOOKUP(HsgLista[[#This Row],[Vármegye]],Régiók[Vármegye],Régiók[NUTS2]),"")</f>
        <v>HU32</v>
      </c>
      <c r="AD834" s="12" t="str" cm="1">
        <f t="array" ref="AD834">_xlfn.XLOOKUP(HsgLista[[#This Row],[Helység jogállása]],_xlfn.ANCHORARRAY($AG$12),$AH$12:$AH$18)</f>
        <v>1 község</v>
      </c>
      <c r="AE834" s="4">
        <f>HsgLista[[#This Row],[Lakó-népesség]]*HsgLista[[#This Row],[Lakó-népesség]]</f>
        <v>150544</v>
      </c>
      <c r="AF834" s="1"/>
      <c r="AG834" s="4"/>
      <c r="AJ834" s="8"/>
      <c r="AK834" s="4"/>
      <c r="AS834" s="8"/>
      <c r="AT834" s="4"/>
      <c r="BJ834" s="1"/>
    </row>
    <row r="835" spans="1:62" x14ac:dyDescent="0.3">
      <c r="A835" s="33" t="s">
        <v>1603</v>
      </c>
      <c r="B835" s="31">
        <v>17950</v>
      </c>
      <c r="C835" s="1" t="s">
        <v>40</v>
      </c>
      <c r="D835" s="1" t="s">
        <v>251</v>
      </c>
      <c r="E835" s="1" t="s">
        <v>734</v>
      </c>
      <c r="F835" s="1" t="s">
        <v>735</v>
      </c>
      <c r="G835" s="1" t="s">
        <v>735</v>
      </c>
      <c r="H835" s="1">
        <v>5</v>
      </c>
      <c r="I835" s="1" t="s">
        <v>1604</v>
      </c>
      <c r="J835" s="4">
        <v>2676</v>
      </c>
      <c r="K835" s="4">
        <v>639</v>
      </c>
      <c r="L835" s="4">
        <v>248</v>
      </c>
      <c r="T835" s="1">
        <v>1</v>
      </c>
      <c r="AA835" s="12" t="str">
        <f>_xlfn.XLOOKUP(HsgLista[[#This Row],[Lakó-népesség]],hsgméret[limit],hsgméret[név],,-1)</f>
        <v>apró</v>
      </c>
      <c r="AB835" s="12" t="str">
        <f>IFERROR(_xlfn.XLOOKUP(HsgLista[[#This Row],[Vármegye]],Régiók[Vármegye],Régiók[Régió]),"")</f>
        <v>Dél-Dunántúl</v>
      </c>
      <c r="AC835" s="12" t="str">
        <f>IFERROR(_xlfn.XLOOKUP(HsgLista[[#This Row],[Vármegye]],Régiók[Vármegye],Régiók[NUTS2]),"")</f>
        <v>HU23</v>
      </c>
      <c r="AD835" s="12" t="str" cm="1">
        <f t="array" ref="AD835">_xlfn.XLOOKUP(HsgLista[[#This Row],[Helység jogállása]],_xlfn.ANCHORARRAY($AG$12),$AH$12:$AH$18)</f>
        <v>1 község</v>
      </c>
      <c r="AE835" s="4">
        <f>HsgLista[[#This Row],[Lakó-népesség]]*HsgLista[[#This Row],[Lakó-népesség]]</f>
        <v>408321</v>
      </c>
      <c r="AF835" s="1"/>
      <c r="AG835" s="4"/>
      <c r="AJ835" s="8"/>
      <c r="AK835" s="4"/>
      <c r="AS835" s="8"/>
      <c r="AT835" s="4"/>
      <c r="BJ835" s="1"/>
    </row>
    <row r="836" spans="1:62" x14ac:dyDescent="0.3">
      <c r="A836" s="33" t="s">
        <v>1605</v>
      </c>
      <c r="B836" s="31">
        <v>17109</v>
      </c>
      <c r="C836" s="1" t="s">
        <v>40</v>
      </c>
      <c r="D836" s="1" t="s">
        <v>52</v>
      </c>
      <c r="E836" s="1" t="s">
        <v>229</v>
      </c>
      <c r="F836" s="1" t="s">
        <v>230</v>
      </c>
      <c r="G836" s="1" t="s">
        <v>231</v>
      </c>
      <c r="H836" s="1">
        <v>5</v>
      </c>
      <c r="I836" s="1" t="s">
        <v>232</v>
      </c>
      <c r="J836" s="4">
        <v>3749</v>
      </c>
      <c r="K836" s="4">
        <v>327</v>
      </c>
      <c r="L836" s="4">
        <v>222</v>
      </c>
      <c r="X836" s="1">
        <v>1</v>
      </c>
      <c r="AA836" s="12" t="str">
        <f>_xlfn.XLOOKUP(HsgLista[[#This Row],[Lakó-népesség]],hsgméret[limit],hsgméret[név],,-1)</f>
        <v>mikro</v>
      </c>
      <c r="AB836" s="12" t="str">
        <f>IFERROR(_xlfn.XLOOKUP(HsgLista[[#This Row],[Vármegye]],Régiók[Vármegye],Régiók[Régió]),"")</f>
        <v>Észak-Magyarország</v>
      </c>
      <c r="AC836" s="12" t="str">
        <f>IFERROR(_xlfn.XLOOKUP(HsgLista[[#This Row],[Vármegye]],Régiók[Vármegye],Régiók[NUTS2]),"")</f>
        <v>HU31</v>
      </c>
      <c r="AD836" s="12" t="str" cm="1">
        <f t="array" ref="AD836">_xlfn.XLOOKUP(HsgLista[[#This Row],[Helység jogállása]],_xlfn.ANCHORARRAY($AG$12),$AH$12:$AH$18)</f>
        <v>1 község</v>
      </c>
      <c r="AE836" s="4">
        <f>HsgLista[[#This Row],[Lakó-népesség]]*HsgLista[[#This Row],[Lakó-népesség]]</f>
        <v>106929</v>
      </c>
      <c r="AF836" s="1"/>
      <c r="AG836" s="4"/>
      <c r="AJ836" s="8"/>
      <c r="AK836" s="4"/>
      <c r="AS836" s="8"/>
      <c r="AT836" s="4"/>
      <c r="BJ836" s="1"/>
    </row>
    <row r="837" spans="1:62" x14ac:dyDescent="0.3">
      <c r="A837" s="33" t="s">
        <v>1606</v>
      </c>
      <c r="B837" s="32">
        <v>6460</v>
      </c>
      <c r="C837" s="1" t="s">
        <v>40</v>
      </c>
      <c r="D837" s="1" t="s">
        <v>52</v>
      </c>
      <c r="E837" s="1" t="s">
        <v>229</v>
      </c>
      <c r="F837" s="1" t="s">
        <v>230</v>
      </c>
      <c r="G837" s="1" t="s">
        <v>231</v>
      </c>
      <c r="H837" s="1">
        <v>5</v>
      </c>
      <c r="I837" s="1" t="s">
        <v>962</v>
      </c>
      <c r="J837" s="4">
        <v>1144</v>
      </c>
      <c r="K837" s="4">
        <v>116</v>
      </c>
      <c r="L837" s="4">
        <v>81</v>
      </c>
      <c r="AA837" s="12" t="str">
        <f>_xlfn.XLOOKUP(HsgLista[[#This Row],[Lakó-népesség]],hsgméret[limit],hsgméret[név],,-1)</f>
        <v>mikro</v>
      </c>
      <c r="AB837" s="12" t="str">
        <f>IFERROR(_xlfn.XLOOKUP(HsgLista[[#This Row],[Vármegye]],Régiók[Vármegye],Régiók[Régió]),"")</f>
        <v>Észak-Magyarország</v>
      </c>
      <c r="AC837" s="12" t="str">
        <f>IFERROR(_xlfn.XLOOKUP(HsgLista[[#This Row],[Vármegye]],Régiók[Vármegye],Régiók[NUTS2]),"")</f>
        <v>HU31</v>
      </c>
      <c r="AD837" s="12" t="str" cm="1">
        <f t="array" ref="AD837">_xlfn.XLOOKUP(HsgLista[[#This Row],[Helység jogállása]],_xlfn.ANCHORARRAY($AG$12),$AH$12:$AH$18)</f>
        <v>1 község</v>
      </c>
      <c r="AE837" s="4">
        <f>HsgLista[[#This Row],[Lakó-népesség]]*HsgLista[[#This Row],[Lakó-népesség]]</f>
        <v>13456</v>
      </c>
      <c r="AF837" s="1"/>
      <c r="AG837" s="4"/>
      <c r="AJ837" s="8"/>
      <c r="AK837" s="4"/>
      <c r="AS837" s="8"/>
      <c r="AT837" s="4"/>
      <c r="BJ837" s="1"/>
    </row>
    <row r="838" spans="1:62" x14ac:dyDescent="0.3">
      <c r="A838" s="33" t="s">
        <v>1607</v>
      </c>
      <c r="B838" s="31">
        <v>11378</v>
      </c>
      <c r="C838" s="1" t="s">
        <v>40</v>
      </c>
      <c r="D838" s="1" t="s">
        <v>52</v>
      </c>
      <c r="E838" s="1" t="s">
        <v>229</v>
      </c>
      <c r="F838" s="1" t="s">
        <v>230</v>
      </c>
      <c r="G838" s="1" t="s">
        <v>231</v>
      </c>
      <c r="H838" s="1">
        <v>5</v>
      </c>
      <c r="I838" s="1" t="s">
        <v>962</v>
      </c>
      <c r="J838" s="4">
        <v>587</v>
      </c>
      <c r="K838" s="4">
        <v>286</v>
      </c>
      <c r="L838" s="4">
        <v>121</v>
      </c>
      <c r="T838" s="1">
        <v>1</v>
      </c>
      <c r="AA838" s="12" t="str">
        <f>_xlfn.XLOOKUP(HsgLista[[#This Row],[Lakó-népesség]],hsgméret[limit],hsgméret[név],,-1)</f>
        <v>mikro</v>
      </c>
      <c r="AB838" s="12" t="str">
        <f>IFERROR(_xlfn.XLOOKUP(HsgLista[[#This Row],[Vármegye]],Régiók[Vármegye],Régiók[Régió]),"")</f>
        <v>Észak-Magyarország</v>
      </c>
      <c r="AC838" s="12" t="str">
        <f>IFERROR(_xlfn.XLOOKUP(HsgLista[[#This Row],[Vármegye]],Régiók[Vármegye],Régiók[NUTS2]),"")</f>
        <v>HU31</v>
      </c>
      <c r="AD838" s="12" t="str" cm="1">
        <f t="array" ref="AD838">_xlfn.XLOOKUP(HsgLista[[#This Row],[Helység jogállása]],_xlfn.ANCHORARRAY($AG$12),$AH$12:$AH$18)</f>
        <v>1 község</v>
      </c>
      <c r="AE838" s="4">
        <f>HsgLista[[#This Row],[Lakó-népesség]]*HsgLista[[#This Row],[Lakó-népesség]]</f>
        <v>81796</v>
      </c>
      <c r="AF838" s="1"/>
      <c r="AG838" s="4"/>
      <c r="AJ838" s="8"/>
      <c r="AK838" s="4"/>
      <c r="AS838" s="8"/>
      <c r="AT838" s="4"/>
      <c r="BJ838" s="1"/>
    </row>
    <row r="839" spans="1:62" x14ac:dyDescent="0.3">
      <c r="A839" s="33" t="s">
        <v>1608</v>
      </c>
      <c r="B839" s="31">
        <v>10366</v>
      </c>
      <c r="C839" s="1" t="s">
        <v>40</v>
      </c>
      <c r="D839" s="1" t="s">
        <v>52</v>
      </c>
      <c r="E839" s="1" t="s">
        <v>229</v>
      </c>
      <c r="F839" s="1" t="s">
        <v>230</v>
      </c>
      <c r="G839" s="1" t="s">
        <v>231</v>
      </c>
      <c r="H839" s="1">
        <v>5</v>
      </c>
      <c r="I839" s="1" t="s">
        <v>232</v>
      </c>
      <c r="J839" s="4">
        <v>981</v>
      </c>
      <c r="K839" s="4">
        <v>290</v>
      </c>
      <c r="L839" s="4">
        <v>163</v>
      </c>
      <c r="T839" s="1">
        <v>1</v>
      </c>
      <c r="AA839" s="12" t="str">
        <f>_xlfn.XLOOKUP(HsgLista[[#This Row],[Lakó-népesség]],hsgméret[limit],hsgméret[név],,-1)</f>
        <v>mikro</v>
      </c>
      <c r="AB839" s="12" t="str">
        <f>IFERROR(_xlfn.XLOOKUP(HsgLista[[#This Row],[Vármegye]],Régiók[Vármegye],Régiók[Régió]),"")</f>
        <v>Észak-Magyarország</v>
      </c>
      <c r="AC839" s="12" t="str">
        <f>IFERROR(_xlfn.XLOOKUP(HsgLista[[#This Row],[Vármegye]],Régiók[Vármegye],Régiók[NUTS2]),"")</f>
        <v>HU31</v>
      </c>
      <c r="AD839" s="12" t="str" cm="1">
        <f t="array" ref="AD839">_xlfn.XLOOKUP(HsgLista[[#This Row],[Helység jogállása]],_xlfn.ANCHORARRAY($AG$12),$AH$12:$AH$18)</f>
        <v>1 község</v>
      </c>
      <c r="AE839" s="4">
        <f>HsgLista[[#This Row],[Lakó-népesség]]*HsgLista[[#This Row],[Lakó-népesség]]</f>
        <v>84100</v>
      </c>
      <c r="AF839" s="1"/>
      <c r="AG839" s="4"/>
      <c r="AJ839" s="8"/>
      <c r="AK839" s="4"/>
      <c r="AS839" s="8"/>
      <c r="AT839" s="4"/>
      <c r="BJ839" s="1"/>
    </row>
    <row r="840" spans="1:62" x14ac:dyDescent="0.3">
      <c r="A840" s="33" t="s">
        <v>193</v>
      </c>
      <c r="B840" s="32">
        <v>3276</v>
      </c>
      <c r="C840" s="1" t="s">
        <v>27</v>
      </c>
      <c r="D840" s="1" t="s">
        <v>47</v>
      </c>
      <c r="E840" s="1" t="s">
        <v>1609</v>
      </c>
      <c r="F840" s="1" t="s">
        <v>192</v>
      </c>
      <c r="G840" s="1" t="s">
        <v>193</v>
      </c>
      <c r="H840" s="1">
        <v>1</v>
      </c>
      <c r="I840" s="1" t="s">
        <v>32</v>
      </c>
      <c r="J840" s="4">
        <v>4634</v>
      </c>
      <c r="K840" s="4">
        <v>7143</v>
      </c>
      <c r="L840" s="4">
        <v>3087</v>
      </c>
      <c r="T840" s="1">
        <v>1</v>
      </c>
      <c r="AA840" s="12" t="str">
        <f>_xlfn.XLOOKUP(HsgLista[[#This Row],[Lakó-népesség]],hsgméret[limit],hsgméret[név],,-1)</f>
        <v>kicsi</v>
      </c>
      <c r="AB840" s="12" t="str">
        <f>IFERROR(_xlfn.XLOOKUP(HsgLista[[#This Row],[Vármegye]],Régiók[Vármegye],Régiók[Régió]),"")</f>
        <v>Észak-Magyarország</v>
      </c>
      <c r="AC840" s="12" t="str">
        <f>IFERROR(_xlfn.XLOOKUP(HsgLista[[#This Row],[Vármegye]],Régiók[Vármegye],Régiók[NUTS2]),"")</f>
        <v>HU31</v>
      </c>
      <c r="AD840" s="12" t="str" cm="1">
        <f t="array" ref="AD840">_xlfn.XLOOKUP(HsgLista[[#This Row],[Helység jogállása]],_xlfn.ANCHORARRAY($AG$12),$AH$12:$AH$18)</f>
        <v>2 város</v>
      </c>
      <c r="AE840" s="4">
        <f>HsgLista[[#This Row],[Lakó-népesség]]*HsgLista[[#This Row],[Lakó-népesség]]</f>
        <v>51022449</v>
      </c>
      <c r="AF840" s="1"/>
      <c r="AG840" s="4"/>
      <c r="AJ840" s="8"/>
      <c r="AK840" s="4"/>
      <c r="AS840" s="8"/>
      <c r="AT840" s="4"/>
      <c r="BJ840" s="1"/>
    </row>
    <row r="841" spans="1:62" x14ac:dyDescent="0.3">
      <c r="A841" s="33" t="s">
        <v>1610</v>
      </c>
      <c r="B841" s="31">
        <v>12256</v>
      </c>
      <c r="C841" s="1" t="s">
        <v>27</v>
      </c>
      <c r="D841" s="1" t="s">
        <v>216</v>
      </c>
      <c r="E841" s="1" t="s">
        <v>978</v>
      </c>
      <c r="F841" s="1" t="s">
        <v>979</v>
      </c>
      <c r="G841" s="1" t="s">
        <v>980</v>
      </c>
      <c r="H841" s="1">
        <v>1</v>
      </c>
      <c r="I841" s="1" t="s">
        <v>32</v>
      </c>
      <c r="J841" s="4">
        <v>12734</v>
      </c>
      <c r="K841" s="4">
        <v>4944</v>
      </c>
      <c r="L841" s="4">
        <v>2382</v>
      </c>
      <c r="T841" s="1">
        <v>1</v>
      </c>
      <c r="AA841" s="12" t="str">
        <f>_xlfn.XLOOKUP(HsgLista[[#This Row],[Lakó-népesség]],hsgméret[limit],hsgméret[név],,-1)</f>
        <v>kicsi</v>
      </c>
      <c r="AB841" s="12" t="str">
        <f>IFERROR(_xlfn.XLOOKUP(HsgLista[[#This Row],[Vármegye]],Régiók[Vármegye],Régiók[Régió]),"")</f>
        <v>Dél-Alföld</v>
      </c>
      <c r="AC841" s="12" t="str">
        <f>IFERROR(_xlfn.XLOOKUP(HsgLista[[#This Row],[Vármegye]],Régiók[Vármegye],Régiók[NUTS2]),"")</f>
        <v>HU33</v>
      </c>
      <c r="AD841" s="12" t="str" cm="1">
        <f t="array" ref="AD841">_xlfn.XLOOKUP(HsgLista[[#This Row],[Helység jogállása]],_xlfn.ANCHORARRAY($AG$12),$AH$12:$AH$18)</f>
        <v>2 város</v>
      </c>
      <c r="AE841" s="4">
        <f>HsgLista[[#This Row],[Lakó-népesség]]*HsgLista[[#This Row],[Lakó-népesség]]</f>
        <v>24443136</v>
      </c>
      <c r="AF841" s="1"/>
      <c r="AG841" s="4"/>
      <c r="AJ841" s="8"/>
      <c r="AK841" s="4"/>
      <c r="AS841" s="8"/>
      <c r="AT841" s="4"/>
      <c r="BJ841" s="1"/>
    </row>
    <row r="842" spans="1:62" x14ac:dyDescent="0.3">
      <c r="A842" s="33" t="s">
        <v>1611</v>
      </c>
      <c r="B842" s="31">
        <v>16531</v>
      </c>
      <c r="C842" s="1" t="s">
        <v>40</v>
      </c>
      <c r="D842" s="1" t="s">
        <v>202</v>
      </c>
      <c r="E842" s="1" t="s">
        <v>278</v>
      </c>
      <c r="F842" s="1" t="s">
        <v>279</v>
      </c>
      <c r="G842" s="1" t="s">
        <v>280</v>
      </c>
      <c r="H842" s="1">
        <v>5</v>
      </c>
      <c r="I842" s="1" t="s">
        <v>858</v>
      </c>
      <c r="J842" s="4">
        <v>314</v>
      </c>
      <c r="K842" s="4">
        <v>132</v>
      </c>
      <c r="L842" s="4">
        <v>56</v>
      </c>
      <c r="R842" s="1">
        <v>1</v>
      </c>
      <c r="AA842" s="12" t="str">
        <f>_xlfn.XLOOKUP(HsgLista[[#This Row],[Lakó-népesség]],hsgméret[limit],hsgméret[név],,-1)</f>
        <v>mikro</v>
      </c>
      <c r="AB842" s="12" t="str">
        <f>IFERROR(_xlfn.XLOOKUP(HsgLista[[#This Row],[Vármegye]],Régiók[Vármegye],Régiók[Régió]),"")</f>
        <v>Nyugat-Dunántúl</v>
      </c>
      <c r="AC842" s="12" t="str">
        <f>IFERROR(_xlfn.XLOOKUP(HsgLista[[#This Row],[Vármegye]],Régiók[Vármegye],Régiók[NUTS2]),"")</f>
        <v>HU22</v>
      </c>
      <c r="AD842" s="12" t="str" cm="1">
        <f t="array" ref="AD842">_xlfn.XLOOKUP(HsgLista[[#This Row],[Helység jogállása]],_xlfn.ANCHORARRAY($AG$12),$AH$12:$AH$18)</f>
        <v>1 község</v>
      </c>
      <c r="AE842" s="4">
        <f>HsgLista[[#This Row],[Lakó-népesség]]*HsgLista[[#This Row],[Lakó-népesség]]</f>
        <v>17424</v>
      </c>
      <c r="AF842" s="1"/>
      <c r="AG842" s="4"/>
      <c r="AJ842" s="8"/>
      <c r="AK842" s="4"/>
      <c r="AS842" s="8"/>
      <c r="AT842" s="4"/>
      <c r="BJ842" s="1"/>
    </row>
    <row r="843" spans="1:62" x14ac:dyDescent="0.3">
      <c r="A843" s="33" t="s">
        <v>1612</v>
      </c>
      <c r="B843" s="31">
        <v>18175</v>
      </c>
      <c r="C843" s="1" t="s">
        <v>40</v>
      </c>
      <c r="D843" s="1" t="s">
        <v>224</v>
      </c>
      <c r="E843" s="1" t="s">
        <v>394</v>
      </c>
      <c r="F843" s="1" t="s">
        <v>395</v>
      </c>
      <c r="G843" s="1" t="s">
        <v>396</v>
      </c>
      <c r="H843" s="1">
        <v>5</v>
      </c>
      <c r="I843" s="1" t="s">
        <v>1613</v>
      </c>
      <c r="J843" s="4">
        <v>2646</v>
      </c>
      <c r="K843" s="4">
        <v>830</v>
      </c>
      <c r="L843" s="4">
        <v>365</v>
      </c>
      <c r="T843" s="1">
        <v>1</v>
      </c>
      <c r="AA843" s="12" t="str">
        <f>_xlfn.XLOOKUP(HsgLista[[#This Row],[Lakó-népesség]],hsgméret[limit],hsgméret[név],,-1)</f>
        <v>apró</v>
      </c>
      <c r="AB843" s="12" t="str">
        <f>IFERROR(_xlfn.XLOOKUP(HsgLista[[#This Row],[Vármegye]],Régiók[Vármegye],Régiók[Régió]),"")</f>
        <v>Észak-Alföld</v>
      </c>
      <c r="AC843" s="12" t="str">
        <f>IFERROR(_xlfn.XLOOKUP(HsgLista[[#This Row],[Vármegye]],Régiók[Vármegye],Régiók[NUTS2]),"")</f>
        <v>HU32</v>
      </c>
      <c r="AD843" s="12" t="str" cm="1">
        <f t="array" ref="AD843">_xlfn.XLOOKUP(HsgLista[[#This Row],[Helység jogállása]],_xlfn.ANCHORARRAY($AG$12),$AH$12:$AH$18)</f>
        <v>1 község</v>
      </c>
      <c r="AE843" s="4">
        <f>HsgLista[[#This Row],[Lakó-népesség]]*HsgLista[[#This Row],[Lakó-népesség]]</f>
        <v>688900</v>
      </c>
      <c r="AF843" s="1"/>
      <c r="AG843" s="4"/>
      <c r="AJ843" s="8"/>
      <c r="AK843" s="4"/>
      <c r="AS843" s="8"/>
      <c r="AT843" s="4"/>
      <c r="BJ843" s="1"/>
    </row>
    <row r="844" spans="1:62" x14ac:dyDescent="0.3">
      <c r="A844" s="33" t="s">
        <v>1614</v>
      </c>
      <c r="B844" s="31">
        <v>17516</v>
      </c>
      <c r="C844" s="1" t="s">
        <v>40</v>
      </c>
      <c r="D844" s="1" t="s">
        <v>202</v>
      </c>
      <c r="E844" s="1" t="s">
        <v>284</v>
      </c>
      <c r="F844" s="1" t="s">
        <v>285</v>
      </c>
      <c r="G844" s="1" t="s">
        <v>285</v>
      </c>
      <c r="H844" s="1">
        <v>5</v>
      </c>
      <c r="I844" s="1" t="s">
        <v>460</v>
      </c>
      <c r="J844" s="4">
        <v>507</v>
      </c>
      <c r="K844" s="4">
        <v>64</v>
      </c>
      <c r="L844" s="4">
        <v>62</v>
      </c>
      <c r="AA844" s="12" t="str">
        <f>_xlfn.XLOOKUP(HsgLista[[#This Row],[Lakó-népesség]],hsgméret[limit],hsgméret[név],,-1)</f>
        <v>mikro</v>
      </c>
      <c r="AB844" s="12" t="str">
        <f>IFERROR(_xlfn.XLOOKUP(HsgLista[[#This Row],[Vármegye]],Régiók[Vármegye],Régiók[Régió]),"")</f>
        <v>Nyugat-Dunántúl</v>
      </c>
      <c r="AC844" s="12" t="str">
        <f>IFERROR(_xlfn.XLOOKUP(HsgLista[[#This Row],[Vármegye]],Régiók[Vármegye],Régiók[NUTS2]),"")</f>
        <v>HU22</v>
      </c>
      <c r="AD844" s="12" t="str" cm="1">
        <f t="array" ref="AD844">_xlfn.XLOOKUP(HsgLista[[#This Row],[Helység jogállása]],_xlfn.ANCHORARRAY($AG$12),$AH$12:$AH$18)</f>
        <v>1 község</v>
      </c>
      <c r="AE844" s="4">
        <f>HsgLista[[#This Row],[Lakó-népesség]]*HsgLista[[#This Row],[Lakó-népesség]]</f>
        <v>4096</v>
      </c>
      <c r="AF844" s="1"/>
      <c r="AG844" s="4"/>
      <c r="AJ844" s="8"/>
      <c r="AK844" s="4"/>
      <c r="AS844" s="8"/>
      <c r="AT844" s="4"/>
      <c r="BJ844" s="1"/>
    </row>
    <row r="845" spans="1:62" x14ac:dyDescent="0.3">
      <c r="A845" s="33" t="s">
        <v>1615</v>
      </c>
      <c r="B845" s="31">
        <v>13727</v>
      </c>
      <c r="C845" s="1" t="s">
        <v>40</v>
      </c>
      <c r="D845" s="1" t="s">
        <v>159</v>
      </c>
      <c r="E845" s="1" t="s">
        <v>950</v>
      </c>
      <c r="F845" s="1" t="s">
        <v>951</v>
      </c>
      <c r="G845" s="1" t="s">
        <v>952</v>
      </c>
      <c r="H845" s="1">
        <v>5</v>
      </c>
      <c r="I845" s="1" t="s">
        <v>1136</v>
      </c>
      <c r="J845" s="4">
        <v>1982</v>
      </c>
      <c r="K845" s="4">
        <v>827</v>
      </c>
      <c r="L845" s="4">
        <v>289</v>
      </c>
      <c r="T845" s="1">
        <v>1</v>
      </c>
      <c r="AA845" s="12" t="str">
        <f>_xlfn.XLOOKUP(HsgLista[[#This Row],[Lakó-népesség]],hsgméret[limit],hsgméret[név],,-1)</f>
        <v>apró</v>
      </c>
      <c r="AB845" s="12" t="str">
        <f>IFERROR(_xlfn.XLOOKUP(HsgLista[[#This Row],[Vármegye]],Régiók[Vármegye],Régiók[Régió]),"")</f>
        <v>Észak-Alföld</v>
      </c>
      <c r="AC845" s="12" t="str">
        <f>IFERROR(_xlfn.XLOOKUP(HsgLista[[#This Row],[Vármegye]],Régiók[Vármegye],Régiók[NUTS2]),"")</f>
        <v>HU32</v>
      </c>
      <c r="AD845" s="12" t="str" cm="1">
        <f t="array" ref="AD845">_xlfn.XLOOKUP(HsgLista[[#This Row],[Helység jogállása]],_xlfn.ANCHORARRAY($AG$12),$AH$12:$AH$18)</f>
        <v>1 község</v>
      </c>
      <c r="AE845" s="4">
        <f>HsgLista[[#This Row],[Lakó-népesség]]*HsgLista[[#This Row],[Lakó-népesség]]</f>
        <v>683929</v>
      </c>
      <c r="AF845" s="1"/>
      <c r="AG845" s="4"/>
      <c r="AJ845" s="8"/>
      <c r="AK845" s="4"/>
      <c r="AS845" s="8"/>
      <c r="AT845" s="4"/>
      <c r="BJ845" s="1"/>
    </row>
    <row r="846" spans="1:62" x14ac:dyDescent="0.3">
      <c r="A846" s="33" t="s">
        <v>1616</v>
      </c>
      <c r="B846" s="31">
        <v>28264</v>
      </c>
      <c r="C846" s="1" t="s">
        <v>40</v>
      </c>
      <c r="D846" s="1" t="s">
        <v>112</v>
      </c>
      <c r="E846" s="1" t="s">
        <v>234</v>
      </c>
      <c r="F846" s="1" t="s">
        <v>235</v>
      </c>
      <c r="G846" s="1" t="s">
        <v>236</v>
      </c>
      <c r="H846" s="1">
        <v>5</v>
      </c>
      <c r="I846" s="1" t="s">
        <v>1617</v>
      </c>
      <c r="J846" s="4">
        <v>386</v>
      </c>
      <c r="K846" s="4">
        <v>70</v>
      </c>
      <c r="L846" s="4">
        <v>59</v>
      </c>
      <c r="AA846" s="12" t="str">
        <f>_xlfn.XLOOKUP(HsgLista[[#This Row],[Lakó-népesség]],hsgméret[limit],hsgméret[név],,-1)</f>
        <v>mikro</v>
      </c>
      <c r="AB846" s="12" t="str">
        <f>IFERROR(_xlfn.XLOOKUP(HsgLista[[#This Row],[Vármegye]],Régiók[Vármegye],Régiók[Régió]),"")</f>
        <v>Dél-Dunántúl</v>
      </c>
      <c r="AC846" s="12" t="str">
        <f>IFERROR(_xlfn.XLOOKUP(HsgLista[[#This Row],[Vármegye]],Régiók[Vármegye],Régiók[NUTS2]),"")</f>
        <v>HU23</v>
      </c>
      <c r="AD846" s="12" t="str" cm="1">
        <f t="array" ref="AD846">_xlfn.XLOOKUP(HsgLista[[#This Row],[Helység jogállása]],_xlfn.ANCHORARRAY($AG$12),$AH$12:$AH$18)</f>
        <v>1 község</v>
      </c>
      <c r="AE846" s="4">
        <f>HsgLista[[#This Row],[Lakó-népesség]]*HsgLista[[#This Row],[Lakó-népesség]]</f>
        <v>4900</v>
      </c>
      <c r="AF846" s="1"/>
      <c r="AG846" s="4"/>
      <c r="AJ846" s="8"/>
      <c r="AK846" s="4"/>
      <c r="AS846" s="8"/>
      <c r="AT846" s="4"/>
      <c r="BJ846" s="1"/>
    </row>
    <row r="847" spans="1:62" x14ac:dyDescent="0.3">
      <c r="A847" s="33" t="s">
        <v>1618</v>
      </c>
      <c r="B847" s="31">
        <v>26222</v>
      </c>
      <c r="C847" s="1" t="s">
        <v>40</v>
      </c>
      <c r="D847" s="1" t="s">
        <v>112</v>
      </c>
      <c r="E847" s="1" t="s">
        <v>550</v>
      </c>
      <c r="F847" s="1" t="s">
        <v>551</v>
      </c>
      <c r="G847" s="1" t="s">
        <v>551</v>
      </c>
      <c r="H847" s="1">
        <v>5</v>
      </c>
      <c r="I847" s="1" t="s">
        <v>1234</v>
      </c>
      <c r="J847" s="4">
        <v>1970</v>
      </c>
      <c r="K847" s="4">
        <v>315</v>
      </c>
      <c r="L847" s="4">
        <v>149</v>
      </c>
      <c r="T847" s="1">
        <v>1</v>
      </c>
      <c r="AA847" s="12" t="str">
        <f>_xlfn.XLOOKUP(HsgLista[[#This Row],[Lakó-népesség]],hsgméret[limit],hsgméret[név],,-1)</f>
        <v>mikro</v>
      </c>
      <c r="AB847" s="12" t="str">
        <f>IFERROR(_xlfn.XLOOKUP(HsgLista[[#This Row],[Vármegye]],Régiók[Vármegye],Régiók[Régió]),"")</f>
        <v>Dél-Dunántúl</v>
      </c>
      <c r="AC847" s="12" t="str">
        <f>IFERROR(_xlfn.XLOOKUP(HsgLista[[#This Row],[Vármegye]],Régiók[Vármegye],Régiók[NUTS2]),"")</f>
        <v>HU23</v>
      </c>
      <c r="AD847" s="12" t="str" cm="1">
        <f t="array" ref="AD847">_xlfn.XLOOKUP(HsgLista[[#This Row],[Helység jogállása]],_xlfn.ANCHORARRAY($AG$12),$AH$12:$AH$18)</f>
        <v>1 község</v>
      </c>
      <c r="AE847" s="4">
        <f>HsgLista[[#This Row],[Lakó-népesség]]*HsgLista[[#This Row],[Lakó-népesség]]</f>
        <v>99225</v>
      </c>
      <c r="AF847" s="1"/>
      <c r="AG847" s="4"/>
      <c r="AJ847" s="8"/>
      <c r="AK847" s="4"/>
      <c r="AS847" s="8"/>
      <c r="AT847" s="4"/>
      <c r="BJ847" s="1"/>
    </row>
    <row r="848" spans="1:62" x14ac:dyDescent="0.3">
      <c r="A848" s="33" t="s">
        <v>1619</v>
      </c>
      <c r="B848" s="32">
        <v>5494</v>
      </c>
      <c r="C848" s="1" t="s">
        <v>40</v>
      </c>
      <c r="D848" s="1" t="s">
        <v>52</v>
      </c>
      <c r="E848" s="1" t="s">
        <v>58</v>
      </c>
      <c r="F848" s="1" t="s">
        <v>59</v>
      </c>
      <c r="G848" s="1" t="s">
        <v>60</v>
      </c>
      <c r="H848" s="1">
        <v>5</v>
      </c>
      <c r="I848" s="1" t="s">
        <v>1557</v>
      </c>
      <c r="J848" s="4">
        <v>809</v>
      </c>
      <c r="K848" s="4">
        <v>325</v>
      </c>
      <c r="L848" s="4">
        <v>61</v>
      </c>
      <c r="T848" s="1">
        <v>1</v>
      </c>
      <c r="AA848" s="12" t="str">
        <f>_xlfn.XLOOKUP(HsgLista[[#This Row],[Lakó-népesség]],hsgméret[limit],hsgméret[név],,-1)</f>
        <v>mikro</v>
      </c>
      <c r="AB848" s="12" t="str">
        <f>IFERROR(_xlfn.XLOOKUP(HsgLista[[#This Row],[Vármegye]],Régiók[Vármegye],Régiók[Régió]),"")</f>
        <v>Észak-Magyarország</v>
      </c>
      <c r="AC848" s="12" t="str">
        <f>IFERROR(_xlfn.XLOOKUP(HsgLista[[#This Row],[Vármegye]],Régiók[Vármegye],Régiók[NUTS2]),"")</f>
        <v>HU31</v>
      </c>
      <c r="AD848" s="12" t="str" cm="1">
        <f t="array" ref="AD848">_xlfn.XLOOKUP(HsgLista[[#This Row],[Helység jogállása]],_xlfn.ANCHORARRAY($AG$12),$AH$12:$AH$18)</f>
        <v>1 község</v>
      </c>
      <c r="AE848" s="4">
        <f>HsgLista[[#This Row],[Lakó-népesség]]*HsgLista[[#This Row],[Lakó-népesség]]</f>
        <v>105625</v>
      </c>
      <c r="AF848" s="1"/>
      <c r="AG848" s="4"/>
      <c r="AJ848" s="8"/>
      <c r="AK848" s="4"/>
      <c r="AS848" s="8"/>
      <c r="AT848" s="4"/>
      <c r="BJ848" s="1"/>
    </row>
    <row r="849" spans="1:62" x14ac:dyDescent="0.3">
      <c r="A849" s="33" t="s">
        <v>1620</v>
      </c>
      <c r="B849" s="32">
        <v>9511</v>
      </c>
      <c r="C849" s="1" t="s">
        <v>196</v>
      </c>
      <c r="D849" s="1" t="s">
        <v>216</v>
      </c>
      <c r="E849" s="1" t="s">
        <v>723</v>
      </c>
      <c r="F849" s="1" t="s">
        <v>724</v>
      </c>
      <c r="G849" s="1" t="s">
        <v>725</v>
      </c>
      <c r="H849" s="1">
        <v>1</v>
      </c>
      <c r="I849" s="1" t="s">
        <v>32</v>
      </c>
      <c r="J849" s="4">
        <v>3813</v>
      </c>
      <c r="K849" s="4">
        <v>3271</v>
      </c>
      <c r="L849" s="4">
        <v>1700</v>
      </c>
      <c r="T849" s="1">
        <v>1</v>
      </c>
      <c r="AA849" s="12" t="str">
        <f>_xlfn.XLOOKUP(HsgLista[[#This Row],[Lakó-népesség]],hsgméret[limit],hsgméret[név],,-1)</f>
        <v>kicsi</v>
      </c>
      <c r="AB849" s="12" t="str">
        <f>IFERROR(_xlfn.XLOOKUP(HsgLista[[#This Row],[Vármegye]],Régiók[Vármegye],Régiók[Régió]),"")</f>
        <v>Dél-Alföld</v>
      </c>
      <c r="AC849" s="12" t="str">
        <f>IFERROR(_xlfn.XLOOKUP(HsgLista[[#This Row],[Vármegye]],Régiók[Vármegye],Régiók[NUTS2]),"")</f>
        <v>HU33</v>
      </c>
      <c r="AD849" s="12" t="str" cm="1">
        <f t="array" ref="AD849">_xlfn.XLOOKUP(HsgLista[[#This Row],[Helység jogállása]],_xlfn.ANCHORARRAY($AG$12),$AH$12:$AH$18)</f>
        <v>1 község</v>
      </c>
      <c r="AE849" s="4">
        <f>HsgLista[[#This Row],[Lakó-népesség]]*HsgLista[[#This Row],[Lakó-népesség]]</f>
        <v>10699441</v>
      </c>
      <c r="AF849" s="1"/>
      <c r="AG849" s="4"/>
      <c r="AJ849" s="8"/>
      <c r="AK849" s="4"/>
      <c r="AS849" s="8"/>
      <c r="AT849" s="4"/>
      <c r="BJ849" s="1"/>
    </row>
    <row r="850" spans="1:62" x14ac:dyDescent="0.3">
      <c r="A850" s="33" t="s">
        <v>1621</v>
      </c>
      <c r="B850" s="31">
        <v>28732</v>
      </c>
      <c r="C850" s="1" t="s">
        <v>40</v>
      </c>
      <c r="D850" s="1" t="s">
        <v>52</v>
      </c>
      <c r="E850" s="1" t="s">
        <v>244</v>
      </c>
      <c r="F850" s="1" t="s">
        <v>245</v>
      </c>
      <c r="G850" s="1" t="s">
        <v>246</v>
      </c>
      <c r="H850" s="1">
        <v>5</v>
      </c>
      <c r="I850" s="1" t="s">
        <v>1074</v>
      </c>
      <c r="J850" s="4">
        <v>323</v>
      </c>
      <c r="K850" s="4">
        <v>33</v>
      </c>
      <c r="L850" s="4">
        <v>16</v>
      </c>
      <c r="AA850" s="12" t="str">
        <f>_xlfn.XLOOKUP(HsgLista[[#This Row],[Lakó-népesség]],hsgméret[limit],hsgméret[név],,-1)</f>
        <v>mikro</v>
      </c>
      <c r="AB850" s="12" t="str">
        <f>IFERROR(_xlfn.XLOOKUP(HsgLista[[#This Row],[Vármegye]],Régiók[Vármegye],Régiók[Régió]),"")</f>
        <v>Észak-Magyarország</v>
      </c>
      <c r="AC850" s="12" t="str">
        <f>IFERROR(_xlfn.XLOOKUP(HsgLista[[#This Row],[Vármegye]],Régiók[Vármegye],Régiók[NUTS2]),"")</f>
        <v>HU31</v>
      </c>
      <c r="AD850" s="12" t="str" cm="1">
        <f t="array" ref="AD850">_xlfn.XLOOKUP(HsgLista[[#This Row],[Helység jogállása]],_xlfn.ANCHORARRAY($AG$12),$AH$12:$AH$18)</f>
        <v>1 község</v>
      </c>
      <c r="AE850" s="4">
        <f>HsgLista[[#This Row],[Lakó-népesség]]*HsgLista[[#This Row],[Lakó-népesség]]</f>
        <v>1089</v>
      </c>
      <c r="AF850" s="1"/>
      <c r="AG850" s="4"/>
      <c r="AJ850" s="8"/>
      <c r="AK850" s="4"/>
      <c r="AS850" s="8"/>
      <c r="AT850" s="4"/>
      <c r="BJ850" s="1"/>
    </row>
    <row r="851" spans="1:62" x14ac:dyDescent="0.3">
      <c r="A851" s="33" t="s">
        <v>1622</v>
      </c>
      <c r="B851" s="31">
        <v>28307</v>
      </c>
      <c r="C851" s="1" t="s">
        <v>40</v>
      </c>
      <c r="D851" s="1" t="s">
        <v>52</v>
      </c>
      <c r="E851" s="1" t="s">
        <v>58</v>
      </c>
      <c r="F851" s="1" t="s">
        <v>59</v>
      </c>
      <c r="G851" s="1" t="s">
        <v>60</v>
      </c>
      <c r="H851" s="1">
        <v>5</v>
      </c>
      <c r="I851" s="1" t="s">
        <v>61</v>
      </c>
      <c r="J851" s="4">
        <v>1877</v>
      </c>
      <c r="K851" s="4">
        <v>201</v>
      </c>
      <c r="L851" s="4">
        <v>73</v>
      </c>
      <c r="T851" s="1">
        <v>1</v>
      </c>
      <c r="AA851" s="12" t="str">
        <f>_xlfn.XLOOKUP(HsgLista[[#This Row],[Lakó-népesség]],hsgméret[limit],hsgméret[név],,-1)</f>
        <v>mikro</v>
      </c>
      <c r="AB851" s="12" t="str">
        <f>IFERROR(_xlfn.XLOOKUP(HsgLista[[#This Row],[Vármegye]],Régiók[Vármegye],Régiók[Régió]),"")</f>
        <v>Észak-Magyarország</v>
      </c>
      <c r="AC851" s="12" t="str">
        <f>IFERROR(_xlfn.XLOOKUP(HsgLista[[#This Row],[Vármegye]],Régiók[Vármegye],Régiók[NUTS2]),"")</f>
        <v>HU31</v>
      </c>
      <c r="AD851" s="12" t="str" cm="1">
        <f t="array" ref="AD851">_xlfn.XLOOKUP(HsgLista[[#This Row],[Helység jogállása]],_xlfn.ANCHORARRAY($AG$12),$AH$12:$AH$18)</f>
        <v>1 község</v>
      </c>
      <c r="AE851" s="4">
        <f>HsgLista[[#This Row],[Lakó-népesség]]*HsgLista[[#This Row],[Lakó-népesség]]</f>
        <v>40401</v>
      </c>
      <c r="AF851" s="1"/>
      <c r="AG851" s="4"/>
      <c r="AJ851" s="8"/>
      <c r="AK851" s="4"/>
      <c r="AS851" s="8"/>
      <c r="AT851" s="4"/>
      <c r="BJ851" s="1"/>
    </row>
    <row r="852" spans="1:62" x14ac:dyDescent="0.3">
      <c r="A852" s="33" t="s">
        <v>1623</v>
      </c>
      <c r="B852" s="32">
        <v>3744</v>
      </c>
      <c r="C852" s="1" t="s">
        <v>40</v>
      </c>
      <c r="D852" s="1" t="s">
        <v>52</v>
      </c>
      <c r="E852" s="1" t="s">
        <v>58</v>
      </c>
      <c r="F852" s="1" t="s">
        <v>59</v>
      </c>
      <c r="G852" s="1" t="s">
        <v>60</v>
      </c>
      <c r="H852" s="1">
        <v>5</v>
      </c>
      <c r="I852" s="1" t="s">
        <v>61</v>
      </c>
      <c r="J852" s="4">
        <v>1232</v>
      </c>
      <c r="K852" s="4">
        <v>219</v>
      </c>
      <c r="L852" s="4">
        <v>98</v>
      </c>
      <c r="T852" s="1">
        <v>1</v>
      </c>
      <c r="AA852" s="12" t="str">
        <f>_xlfn.XLOOKUP(HsgLista[[#This Row],[Lakó-népesség]],hsgméret[limit],hsgméret[név],,-1)</f>
        <v>mikro</v>
      </c>
      <c r="AB852" s="12" t="str">
        <f>IFERROR(_xlfn.XLOOKUP(HsgLista[[#This Row],[Vármegye]],Régiók[Vármegye],Régiók[Régió]),"")</f>
        <v>Észak-Magyarország</v>
      </c>
      <c r="AC852" s="12" t="str">
        <f>IFERROR(_xlfn.XLOOKUP(HsgLista[[#This Row],[Vármegye]],Régiók[Vármegye],Régiók[NUTS2]),"")</f>
        <v>HU31</v>
      </c>
      <c r="AD852" s="12" t="str" cm="1">
        <f t="array" ref="AD852">_xlfn.XLOOKUP(HsgLista[[#This Row],[Helység jogállása]],_xlfn.ANCHORARRAY($AG$12),$AH$12:$AH$18)</f>
        <v>1 község</v>
      </c>
      <c r="AE852" s="4">
        <f>HsgLista[[#This Row],[Lakó-népesség]]*HsgLista[[#This Row],[Lakó-népesség]]</f>
        <v>47961</v>
      </c>
      <c r="AF852" s="1"/>
      <c r="AG852" s="4"/>
      <c r="AJ852" s="8"/>
      <c r="AK852" s="4"/>
      <c r="AS852" s="8"/>
      <c r="AT852" s="4"/>
      <c r="BJ852" s="1"/>
    </row>
    <row r="853" spans="1:62" x14ac:dyDescent="0.3">
      <c r="A853" s="33" t="s">
        <v>1624</v>
      </c>
      <c r="B853" s="31">
        <v>12991</v>
      </c>
      <c r="C853" s="1" t="s">
        <v>40</v>
      </c>
      <c r="D853" s="1" t="s">
        <v>202</v>
      </c>
      <c r="E853" s="1" t="s">
        <v>278</v>
      </c>
      <c r="F853" s="1" t="s">
        <v>279</v>
      </c>
      <c r="G853" s="1" t="s">
        <v>280</v>
      </c>
      <c r="H853" s="1">
        <v>2</v>
      </c>
      <c r="I853" s="1" t="s">
        <v>38</v>
      </c>
      <c r="J853" s="4">
        <v>2591</v>
      </c>
      <c r="K853" s="4">
        <v>1246</v>
      </c>
      <c r="L853" s="4">
        <v>587</v>
      </c>
      <c r="T853" s="1">
        <v>1</v>
      </c>
      <c r="AA853" s="12" t="str">
        <f>_xlfn.XLOOKUP(HsgLista[[#This Row],[Lakó-népesség]],hsgméret[limit],hsgméret[név],,-1)</f>
        <v>apró</v>
      </c>
      <c r="AB853" s="12" t="str">
        <f>IFERROR(_xlfn.XLOOKUP(HsgLista[[#This Row],[Vármegye]],Régiók[Vármegye],Régiók[Régió]),"")</f>
        <v>Nyugat-Dunántúl</v>
      </c>
      <c r="AC853" s="12" t="str">
        <f>IFERROR(_xlfn.XLOOKUP(HsgLista[[#This Row],[Vármegye]],Régiók[Vármegye],Régiók[NUTS2]),"")</f>
        <v>HU22</v>
      </c>
      <c r="AD853" s="12" t="str" cm="1">
        <f t="array" ref="AD853">_xlfn.XLOOKUP(HsgLista[[#This Row],[Helység jogállása]],_xlfn.ANCHORARRAY($AG$12),$AH$12:$AH$18)</f>
        <v>1 község</v>
      </c>
      <c r="AE853" s="4">
        <f>HsgLista[[#This Row],[Lakó-népesség]]*HsgLista[[#This Row],[Lakó-népesség]]</f>
        <v>1552516</v>
      </c>
      <c r="AF853" s="1"/>
      <c r="AG853" s="4"/>
      <c r="AJ853" s="8"/>
      <c r="AK853" s="4"/>
      <c r="AS853" s="8"/>
      <c r="AT853" s="4"/>
      <c r="BJ853" s="1"/>
    </row>
    <row r="854" spans="1:62" x14ac:dyDescent="0.3">
      <c r="A854" s="33" t="s">
        <v>699</v>
      </c>
      <c r="B854" s="31">
        <v>25663</v>
      </c>
      <c r="C854" s="1" t="s">
        <v>40</v>
      </c>
      <c r="D854" s="1" t="s">
        <v>272</v>
      </c>
      <c r="E854" s="1" t="s">
        <v>698</v>
      </c>
      <c r="F854" s="1" t="s">
        <v>536</v>
      </c>
      <c r="G854" s="1" t="s">
        <v>534</v>
      </c>
      <c r="H854" s="1">
        <v>2</v>
      </c>
      <c r="I854" s="1" t="s">
        <v>38</v>
      </c>
      <c r="J854" s="4">
        <v>1589</v>
      </c>
      <c r="K854" s="4">
        <v>598</v>
      </c>
      <c r="L854" s="4">
        <v>286</v>
      </c>
      <c r="X854" s="1">
        <v>1</v>
      </c>
      <c r="AA854" s="12" t="str">
        <f>_xlfn.XLOOKUP(HsgLista[[#This Row],[Lakó-népesség]],hsgméret[limit],hsgméret[név],,-1)</f>
        <v>apró</v>
      </c>
      <c r="AB854" s="12" t="str">
        <f>IFERROR(_xlfn.XLOOKUP(HsgLista[[#This Row],[Vármegye]],Régiók[Vármegye],Régiók[Régió]),"")</f>
        <v>Észak-Magyarország</v>
      </c>
      <c r="AC854" s="12" t="str">
        <f>IFERROR(_xlfn.XLOOKUP(HsgLista[[#This Row],[Vármegye]],Régiók[Vármegye],Régiók[NUTS2]),"")</f>
        <v>HU31</v>
      </c>
      <c r="AD854" s="12" t="str" cm="1">
        <f t="array" ref="AD854">_xlfn.XLOOKUP(HsgLista[[#This Row],[Helység jogállása]],_xlfn.ANCHORARRAY($AG$12),$AH$12:$AH$18)</f>
        <v>1 község</v>
      </c>
      <c r="AE854" s="4">
        <f>HsgLista[[#This Row],[Lakó-népesség]]*HsgLista[[#This Row],[Lakó-népesség]]</f>
        <v>357604</v>
      </c>
      <c r="AF854" s="1"/>
      <c r="AG854" s="4"/>
      <c r="AJ854" s="8"/>
      <c r="AK854" s="4"/>
      <c r="AS854" s="8"/>
      <c r="AT854" s="4"/>
      <c r="BJ854" s="1"/>
    </row>
    <row r="855" spans="1:62" x14ac:dyDescent="0.3">
      <c r="A855" s="33" t="s">
        <v>1625</v>
      </c>
      <c r="B855" s="31">
        <v>13295</v>
      </c>
      <c r="C855" s="1" t="s">
        <v>40</v>
      </c>
      <c r="D855" s="1" t="s">
        <v>75</v>
      </c>
      <c r="E855" s="1" t="s">
        <v>91</v>
      </c>
      <c r="F855" s="1" t="s">
        <v>92</v>
      </c>
      <c r="G855" s="1" t="s">
        <v>93</v>
      </c>
      <c r="H855" s="1">
        <v>5</v>
      </c>
      <c r="I855" s="1" t="s">
        <v>1626</v>
      </c>
      <c r="J855" s="4">
        <v>1472</v>
      </c>
      <c r="K855" s="4">
        <v>914</v>
      </c>
      <c r="L855" s="4">
        <v>342</v>
      </c>
      <c r="R855" s="1">
        <v>1</v>
      </c>
      <c r="T855" s="1">
        <v>1</v>
      </c>
      <c r="X855" s="1">
        <v>1</v>
      </c>
      <c r="AA855" s="12" t="str">
        <f>_xlfn.XLOOKUP(HsgLista[[#This Row],[Lakó-népesség]],hsgméret[limit],hsgméret[név],,-1)</f>
        <v>apró</v>
      </c>
      <c r="AB855" s="12" t="str">
        <f>IFERROR(_xlfn.XLOOKUP(HsgLista[[#This Row],[Vármegye]],Régiók[Vármegye],Régiók[Régió]),"")</f>
        <v>Pest</v>
      </c>
      <c r="AC855" s="12" t="str">
        <f>IFERROR(_xlfn.XLOOKUP(HsgLista[[#This Row],[Vármegye]],Régiók[Vármegye],Régiók[NUTS2]),"")</f>
        <v>HU12</v>
      </c>
      <c r="AD855" s="12" t="str" cm="1">
        <f t="array" ref="AD855">_xlfn.XLOOKUP(HsgLista[[#This Row],[Helység jogállása]],_xlfn.ANCHORARRAY($AG$12),$AH$12:$AH$18)</f>
        <v>1 község</v>
      </c>
      <c r="AE855" s="4">
        <f>HsgLista[[#This Row],[Lakó-népesség]]*HsgLista[[#This Row],[Lakó-népesség]]</f>
        <v>835396</v>
      </c>
      <c r="AF855" s="1"/>
      <c r="AG855" s="4"/>
      <c r="AJ855" s="8"/>
      <c r="AK855" s="4"/>
      <c r="AS855" s="8"/>
      <c r="AT855" s="4"/>
      <c r="BJ855" s="1"/>
    </row>
    <row r="856" spans="1:62" x14ac:dyDescent="0.3">
      <c r="A856" s="33" t="s">
        <v>1627</v>
      </c>
      <c r="B856" s="31">
        <v>19503</v>
      </c>
      <c r="C856" s="1" t="s">
        <v>40</v>
      </c>
      <c r="D856" s="1" t="s">
        <v>75</v>
      </c>
      <c r="E856" s="1" t="s">
        <v>457</v>
      </c>
      <c r="F856" s="1" t="s">
        <v>410</v>
      </c>
      <c r="G856" s="1" t="s">
        <v>408</v>
      </c>
      <c r="H856" s="1">
        <v>1</v>
      </c>
      <c r="I856" s="1" t="s">
        <v>32</v>
      </c>
      <c r="J856" s="4">
        <v>3118</v>
      </c>
      <c r="K856" s="4">
        <v>2507</v>
      </c>
      <c r="L856" s="4">
        <v>1012</v>
      </c>
      <c r="T856" s="1">
        <v>1</v>
      </c>
      <c r="AA856" s="12" t="str">
        <f>_xlfn.XLOOKUP(HsgLista[[#This Row],[Lakó-népesség]],hsgméret[limit],hsgméret[név],,-1)</f>
        <v>kicsi</v>
      </c>
      <c r="AB856" s="12" t="str">
        <f>IFERROR(_xlfn.XLOOKUP(HsgLista[[#This Row],[Vármegye]],Régiók[Vármegye],Régiók[Régió]),"")</f>
        <v>Pest</v>
      </c>
      <c r="AC856" s="12" t="str">
        <f>IFERROR(_xlfn.XLOOKUP(HsgLista[[#This Row],[Vármegye]],Régiók[Vármegye],Régiók[NUTS2]),"")</f>
        <v>HU12</v>
      </c>
      <c r="AD856" s="12" t="str" cm="1">
        <f t="array" ref="AD856">_xlfn.XLOOKUP(HsgLista[[#This Row],[Helység jogállása]],_xlfn.ANCHORARRAY($AG$12),$AH$12:$AH$18)</f>
        <v>1 község</v>
      </c>
      <c r="AE856" s="4">
        <f>HsgLista[[#This Row],[Lakó-népesség]]*HsgLista[[#This Row],[Lakó-népesség]]</f>
        <v>6285049</v>
      </c>
      <c r="AF856" s="1"/>
      <c r="AG856" s="4"/>
      <c r="AJ856" s="8"/>
      <c r="AK856" s="4"/>
      <c r="AS856" s="8"/>
      <c r="AT856" s="4"/>
      <c r="BJ856" s="1"/>
    </row>
    <row r="857" spans="1:62" x14ac:dyDescent="0.3">
      <c r="A857" s="33" t="s">
        <v>1628</v>
      </c>
      <c r="B857" s="31">
        <v>27128</v>
      </c>
      <c r="C857" s="1" t="s">
        <v>40</v>
      </c>
      <c r="D857" s="1" t="s">
        <v>75</v>
      </c>
      <c r="E857" s="1" t="s">
        <v>457</v>
      </c>
      <c r="F857" s="1" t="s">
        <v>410</v>
      </c>
      <c r="G857" s="1" t="s">
        <v>408</v>
      </c>
      <c r="H857" s="1">
        <v>2</v>
      </c>
      <c r="I857" s="1" t="s">
        <v>38</v>
      </c>
      <c r="J857" s="4">
        <v>4331</v>
      </c>
      <c r="K857" s="4">
        <v>1833</v>
      </c>
      <c r="L857" s="4">
        <v>745</v>
      </c>
      <c r="AA857" s="12" t="str">
        <f>_xlfn.XLOOKUP(HsgLista[[#This Row],[Lakó-népesség]],hsgméret[limit],hsgméret[név],,-1)</f>
        <v>apró</v>
      </c>
      <c r="AB857" s="12" t="str">
        <f>IFERROR(_xlfn.XLOOKUP(HsgLista[[#This Row],[Vármegye]],Régiók[Vármegye],Régiók[Régió]),"")</f>
        <v>Pest</v>
      </c>
      <c r="AC857" s="12" t="str">
        <f>IFERROR(_xlfn.XLOOKUP(HsgLista[[#This Row],[Vármegye]],Régiók[Vármegye],Régiók[NUTS2]),"")</f>
        <v>HU12</v>
      </c>
      <c r="AD857" s="12" t="str" cm="1">
        <f t="array" ref="AD857">_xlfn.XLOOKUP(HsgLista[[#This Row],[Helység jogállása]],_xlfn.ANCHORARRAY($AG$12),$AH$12:$AH$18)</f>
        <v>1 község</v>
      </c>
      <c r="AE857" s="4">
        <f>HsgLista[[#This Row],[Lakó-népesség]]*HsgLista[[#This Row],[Lakó-népesség]]</f>
        <v>3359889</v>
      </c>
      <c r="AF857" s="1"/>
      <c r="AG857" s="4"/>
      <c r="AJ857" s="8"/>
      <c r="AK857" s="4"/>
      <c r="AS857" s="8"/>
      <c r="AT857" s="4"/>
      <c r="BJ857" s="1"/>
    </row>
    <row r="858" spans="1:62" x14ac:dyDescent="0.3">
      <c r="A858" s="33" t="s">
        <v>1629</v>
      </c>
      <c r="B858" s="32">
        <v>6585</v>
      </c>
      <c r="C858" s="1" t="s">
        <v>40</v>
      </c>
      <c r="D858" s="1" t="s">
        <v>112</v>
      </c>
      <c r="E858" s="1" t="s">
        <v>234</v>
      </c>
      <c r="F858" s="1" t="s">
        <v>235</v>
      </c>
      <c r="G858" s="1" t="s">
        <v>236</v>
      </c>
      <c r="H858" s="1">
        <v>5</v>
      </c>
      <c r="I858" s="1" t="s">
        <v>666</v>
      </c>
      <c r="J858" s="4">
        <v>1976</v>
      </c>
      <c r="K858" s="4">
        <v>218</v>
      </c>
      <c r="L858" s="4">
        <v>107</v>
      </c>
      <c r="AA858" s="12" t="str">
        <f>_xlfn.XLOOKUP(HsgLista[[#This Row],[Lakó-népesség]],hsgméret[limit],hsgméret[név],,-1)</f>
        <v>mikro</v>
      </c>
      <c r="AB858" s="12" t="str">
        <f>IFERROR(_xlfn.XLOOKUP(HsgLista[[#This Row],[Vármegye]],Régiók[Vármegye],Régiók[Régió]),"")</f>
        <v>Dél-Dunántúl</v>
      </c>
      <c r="AC858" s="12" t="str">
        <f>IFERROR(_xlfn.XLOOKUP(HsgLista[[#This Row],[Vármegye]],Régiók[Vármegye],Régiók[NUTS2]),"")</f>
        <v>HU23</v>
      </c>
      <c r="AD858" s="12" t="str" cm="1">
        <f t="array" ref="AD858">_xlfn.XLOOKUP(HsgLista[[#This Row],[Helység jogállása]],_xlfn.ANCHORARRAY($AG$12),$AH$12:$AH$18)</f>
        <v>1 község</v>
      </c>
      <c r="AE858" s="4">
        <f>HsgLista[[#This Row],[Lakó-népesség]]*HsgLista[[#This Row],[Lakó-népesség]]</f>
        <v>47524</v>
      </c>
      <c r="AF858" s="1"/>
      <c r="AG858" s="4"/>
      <c r="AJ858" s="8"/>
      <c r="AK858" s="4"/>
      <c r="AS858" s="8"/>
      <c r="AT858" s="4"/>
      <c r="BJ858" s="1"/>
    </row>
    <row r="859" spans="1:62" x14ac:dyDescent="0.3">
      <c r="A859" s="33" t="s">
        <v>1630</v>
      </c>
      <c r="B859" s="31">
        <v>19293</v>
      </c>
      <c r="C859" s="1" t="s">
        <v>40</v>
      </c>
      <c r="D859" s="1" t="s">
        <v>52</v>
      </c>
      <c r="E859" s="1" t="s">
        <v>71</v>
      </c>
      <c r="F859" s="1" t="s">
        <v>72</v>
      </c>
      <c r="G859" s="1" t="s">
        <v>73</v>
      </c>
      <c r="H859" s="1">
        <v>5</v>
      </c>
      <c r="I859" s="1" t="s">
        <v>1631</v>
      </c>
      <c r="J859" s="4">
        <v>1504</v>
      </c>
      <c r="K859" s="4">
        <v>86</v>
      </c>
      <c r="L859" s="4">
        <v>70</v>
      </c>
      <c r="AA859" s="12" t="str">
        <f>_xlfn.XLOOKUP(HsgLista[[#This Row],[Lakó-népesség]],hsgméret[limit],hsgméret[név],,-1)</f>
        <v>mikro</v>
      </c>
      <c r="AB859" s="12" t="str">
        <f>IFERROR(_xlfn.XLOOKUP(HsgLista[[#This Row],[Vármegye]],Régiók[Vármegye],Régiók[Régió]),"")</f>
        <v>Észak-Magyarország</v>
      </c>
      <c r="AC859" s="12" t="str">
        <f>IFERROR(_xlfn.XLOOKUP(HsgLista[[#This Row],[Vármegye]],Régiók[Vármegye],Régiók[NUTS2]),"")</f>
        <v>HU31</v>
      </c>
      <c r="AD859" s="12" t="str" cm="1">
        <f t="array" ref="AD859">_xlfn.XLOOKUP(HsgLista[[#This Row],[Helység jogállása]],_xlfn.ANCHORARRAY($AG$12),$AH$12:$AH$18)</f>
        <v>1 község</v>
      </c>
      <c r="AE859" s="4">
        <f>HsgLista[[#This Row],[Lakó-népesség]]*HsgLista[[#This Row],[Lakó-népesség]]</f>
        <v>7396</v>
      </c>
      <c r="AF859" s="1"/>
      <c r="AG859" s="4"/>
      <c r="AJ859" s="8"/>
      <c r="AK859" s="4"/>
      <c r="AS859" s="8"/>
      <c r="AT859" s="4"/>
      <c r="BJ859" s="1"/>
    </row>
    <row r="860" spans="1:62" x14ac:dyDescent="0.3">
      <c r="A860" s="33" t="s">
        <v>1632</v>
      </c>
      <c r="B860" s="32">
        <v>6451</v>
      </c>
      <c r="C860" s="1" t="s">
        <v>40</v>
      </c>
      <c r="D860" s="1" t="s">
        <v>112</v>
      </c>
      <c r="E860" s="1" t="s">
        <v>554</v>
      </c>
      <c r="F860" s="1" t="s">
        <v>555</v>
      </c>
      <c r="G860" s="1" t="s">
        <v>556</v>
      </c>
      <c r="H860" s="1">
        <v>5</v>
      </c>
      <c r="I860" s="1" t="s">
        <v>1633</v>
      </c>
      <c r="J860" s="4">
        <v>4292</v>
      </c>
      <c r="K860" s="4">
        <v>650</v>
      </c>
      <c r="L860" s="4">
        <v>362</v>
      </c>
      <c r="T860" s="1">
        <v>1</v>
      </c>
      <c r="AA860" s="12" t="str">
        <f>_xlfn.XLOOKUP(HsgLista[[#This Row],[Lakó-népesség]],hsgméret[limit],hsgméret[név],,-1)</f>
        <v>apró</v>
      </c>
      <c r="AB860" s="12" t="str">
        <f>IFERROR(_xlfn.XLOOKUP(HsgLista[[#This Row],[Vármegye]],Régiók[Vármegye],Régiók[Régió]),"")</f>
        <v>Dél-Dunántúl</v>
      </c>
      <c r="AC860" s="12" t="str">
        <f>IFERROR(_xlfn.XLOOKUP(HsgLista[[#This Row],[Vármegye]],Régiók[Vármegye],Régiók[NUTS2]),"")</f>
        <v>HU23</v>
      </c>
      <c r="AD860" s="12" t="str" cm="1">
        <f t="array" ref="AD860">_xlfn.XLOOKUP(HsgLista[[#This Row],[Helység jogállása]],_xlfn.ANCHORARRAY($AG$12),$AH$12:$AH$18)</f>
        <v>1 község</v>
      </c>
      <c r="AE860" s="4">
        <f>HsgLista[[#This Row],[Lakó-népesség]]*HsgLista[[#This Row],[Lakó-népesség]]</f>
        <v>422500</v>
      </c>
      <c r="AF860" s="1"/>
      <c r="AG860" s="4"/>
      <c r="AJ860" s="8"/>
      <c r="AK860" s="4"/>
      <c r="AS860" s="8"/>
      <c r="AT860" s="4"/>
      <c r="BJ860" s="1"/>
    </row>
    <row r="861" spans="1:62" x14ac:dyDescent="0.3">
      <c r="A861" s="33" t="s">
        <v>1634</v>
      </c>
      <c r="B861" s="31">
        <v>12742</v>
      </c>
      <c r="C861" s="1" t="s">
        <v>40</v>
      </c>
      <c r="D861" s="1" t="s">
        <v>80</v>
      </c>
      <c r="E861" s="1" t="s">
        <v>117</v>
      </c>
      <c r="F861" s="1" t="s">
        <v>118</v>
      </c>
      <c r="G861" s="1" t="s">
        <v>119</v>
      </c>
      <c r="H861" s="1">
        <v>5</v>
      </c>
      <c r="I861" s="1" t="s">
        <v>514</v>
      </c>
      <c r="J861" s="4">
        <v>1547</v>
      </c>
      <c r="K861" s="4">
        <v>258</v>
      </c>
      <c r="L861" s="4">
        <v>125</v>
      </c>
      <c r="R861" s="1">
        <v>1</v>
      </c>
      <c r="AA861" s="12" t="str">
        <f>_xlfn.XLOOKUP(HsgLista[[#This Row],[Lakó-népesség]],hsgméret[limit],hsgméret[név],,-1)</f>
        <v>mikro</v>
      </c>
      <c r="AB861" s="12" t="str">
        <f>IFERROR(_xlfn.XLOOKUP(HsgLista[[#This Row],[Vármegye]],Régiók[Vármegye],Régiók[Régió]),"")</f>
        <v>Közép-Dunántúl</v>
      </c>
      <c r="AC861" s="12" t="str">
        <f>IFERROR(_xlfn.XLOOKUP(HsgLista[[#This Row],[Vármegye]],Régiók[Vármegye],Régiók[NUTS2]),"")</f>
        <v>HU21</v>
      </c>
      <c r="AD861" s="12" t="str" cm="1">
        <f t="array" ref="AD861">_xlfn.XLOOKUP(HsgLista[[#This Row],[Helység jogállása]],_xlfn.ANCHORARRAY($AG$12),$AH$12:$AH$18)</f>
        <v>1 község</v>
      </c>
      <c r="AE861" s="4">
        <f>HsgLista[[#This Row],[Lakó-népesség]]*HsgLista[[#This Row],[Lakó-népesség]]</f>
        <v>66564</v>
      </c>
      <c r="AF861" s="1"/>
      <c r="AG861" s="4"/>
      <c r="AJ861" s="8"/>
      <c r="AK861" s="4"/>
      <c r="AS861" s="8"/>
      <c r="AT861" s="4"/>
      <c r="BJ861" s="1"/>
    </row>
    <row r="862" spans="1:62" x14ac:dyDescent="0.3">
      <c r="A862" s="33" t="s">
        <v>1635</v>
      </c>
      <c r="B862" s="31">
        <v>15750</v>
      </c>
      <c r="C862" s="1" t="s">
        <v>40</v>
      </c>
      <c r="D862" s="1" t="s">
        <v>28</v>
      </c>
      <c r="E862" s="1" t="s">
        <v>186</v>
      </c>
      <c r="F862" s="1" t="s">
        <v>187</v>
      </c>
      <c r="G862" s="1" t="s">
        <v>188</v>
      </c>
      <c r="H862" s="1">
        <v>5</v>
      </c>
      <c r="I862" s="1" t="s">
        <v>1112</v>
      </c>
      <c r="J862" s="4">
        <v>5815</v>
      </c>
      <c r="K862" s="4">
        <v>731</v>
      </c>
      <c r="L862" s="4">
        <v>308</v>
      </c>
      <c r="R862" s="1">
        <v>1</v>
      </c>
      <c r="AA862" s="12" t="str">
        <f>_xlfn.XLOOKUP(HsgLista[[#This Row],[Lakó-népesség]],hsgméret[limit],hsgméret[név],,-1)</f>
        <v>apró</v>
      </c>
      <c r="AB862" s="12" t="str">
        <f>IFERROR(_xlfn.XLOOKUP(HsgLista[[#This Row],[Vármegye]],Régiók[Vármegye],Régiók[Régió]),"")</f>
        <v>Közép-Dunántúl</v>
      </c>
      <c r="AC862" s="12" t="str">
        <f>IFERROR(_xlfn.XLOOKUP(HsgLista[[#This Row],[Vármegye]],Régiók[Vármegye],Régiók[NUTS2]),"")</f>
        <v>HU21</v>
      </c>
      <c r="AD862" s="12" t="str" cm="1">
        <f t="array" ref="AD862">_xlfn.XLOOKUP(HsgLista[[#This Row],[Helység jogállása]],_xlfn.ANCHORARRAY($AG$12),$AH$12:$AH$18)</f>
        <v>1 község</v>
      </c>
      <c r="AE862" s="4">
        <f>HsgLista[[#This Row],[Lakó-népesség]]*HsgLista[[#This Row],[Lakó-népesség]]</f>
        <v>534361</v>
      </c>
      <c r="AF862" s="1"/>
      <c r="AG862" s="4"/>
      <c r="AJ862" s="8"/>
      <c r="AK862" s="4"/>
      <c r="AS862" s="8"/>
      <c r="AT862" s="4"/>
      <c r="BJ862" s="1"/>
    </row>
    <row r="863" spans="1:62" x14ac:dyDescent="0.3">
      <c r="A863" s="33" t="s">
        <v>452</v>
      </c>
      <c r="B863" s="31">
        <v>31848</v>
      </c>
      <c r="C863" s="1" t="s">
        <v>40</v>
      </c>
      <c r="D863" s="1" t="s">
        <v>140</v>
      </c>
      <c r="E863" s="1" t="s">
        <v>449</v>
      </c>
      <c r="F863" s="1" t="s">
        <v>450</v>
      </c>
      <c r="G863" s="1" t="s">
        <v>451</v>
      </c>
      <c r="H863" s="1">
        <v>2</v>
      </c>
      <c r="I863" s="1" t="s">
        <v>38</v>
      </c>
      <c r="J863" s="4">
        <v>5996</v>
      </c>
      <c r="K863" s="4">
        <v>2065</v>
      </c>
      <c r="L863" s="4">
        <v>894</v>
      </c>
      <c r="P863" s="1">
        <v>1</v>
      </c>
      <c r="R863" s="1">
        <v>1</v>
      </c>
      <c r="T863" s="1">
        <v>1</v>
      </c>
      <c r="AA863" s="12" t="str">
        <f>_xlfn.XLOOKUP(HsgLista[[#This Row],[Lakó-népesség]],hsgméret[limit],hsgméret[név],,-1)</f>
        <v>kicsi</v>
      </c>
      <c r="AB863" s="12" t="str">
        <f>IFERROR(_xlfn.XLOOKUP(HsgLista[[#This Row],[Vármegye]],Régiók[Vármegye],Régiók[Régió]),"")</f>
        <v>Dél-Alföld</v>
      </c>
      <c r="AC863" s="12" t="str">
        <f>IFERROR(_xlfn.XLOOKUP(HsgLista[[#This Row],[Vármegye]],Régiók[Vármegye],Régiók[NUTS2]),"")</f>
        <v>HU33</v>
      </c>
      <c r="AD863" s="12" t="str" cm="1">
        <f t="array" ref="AD863">_xlfn.XLOOKUP(HsgLista[[#This Row],[Helység jogállása]],_xlfn.ANCHORARRAY($AG$12),$AH$12:$AH$18)</f>
        <v>1 község</v>
      </c>
      <c r="AE863" s="4">
        <f>HsgLista[[#This Row],[Lakó-népesség]]*HsgLista[[#This Row],[Lakó-népesség]]</f>
        <v>4264225</v>
      </c>
      <c r="AF863" s="1"/>
      <c r="AG863" s="4"/>
      <c r="AJ863" s="8"/>
      <c r="AK863" s="4"/>
      <c r="AS863" s="8"/>
      <c r="AT863" s="4"/>
      <c r="BJ863" s="1"/>
    </row>
    <row r="864" spans="1:62" x14ac:dyDescent="0.3">
      <c r="A864" s="33" t="s">
        <v>1636</v>
      </c>
      <c r="B864" s="31">
        <v>18494</v>
      </c>
      <c r="C864" s="1" t="s">
        <v>40</v>
      </c>
      <c r="D864" s="1" t="s">
        <v>272</v>
      </c>
      <c r="E864" s="1" t="s">
        <v>301</v>
      </c>
      <c r="F864" s="1" t="s">
        <v>302</v>
      </c>
      <c r="G864" s="1" t="s">
        <v>303</v>
      </c>
      <c r="H864" s="1">
        <v>5</v>
      </c>
      <c r="I864" s="1" t="s">
        <v>913</v>
      </c>
      <c r="J864" s="4">
        <v>820</v>
      </c>
      <c r="K864" s="4">
        <v>50</v>
      </c>
      <c r="L864" s="4">
        <v>38</v>
      </c>
      <c r="AA864" s="12" t="str">
        <f>_xlfn.XLOOKUP(HsgLista[[#This Row],[Lakó-népesség]],hsgméret[limit],hsgméret[név],,-1)</f>
        <v>mikro</v>
      </c>
      <c r="AB864" s="12" t="str">
        <f>IFERROR(_xlfn.XLOOKUP(HsgLista[[#This Row],[Vármegye]],Régiók[Vármegye],Régiók[Régió]),"")</f>
        <v>Észak-Magyarország</v>
      </c>
      <c r="AC864" s="12" t="str">
        <f>IFERROR(_xlfn.XLOOKUP(HsgLista[[#This Row],[Vármegye]],Régiók[Vármegye],Régiók[NUTS2]),"")</f>
        <v>HU31</v>
      </c>
      <c r="AD864" s="12" t="str" cm="1">
        <f t="array" ref="AD864">_xlfn.XLOOKUP(HsgLista[[#This Row],[Helység jogállása]],_xlfn.ANCHORARRAY($AG$12),$AH$12:$AH$18)</f>
        <v>1 község</v>
      </c>
      <c r="AE864" s="4">
        <f>HsgLista[[#This Row],[Lakó-népesség]]*HsgLista[[#This Row],[Lakó-népesség]]</f>
        <v>2500</v>
      </c>
      <c r="AF864" s="1"/>
      <c r="AG864" s="4"/>
      <c r="AJ864" s="8"/>
      <c r="AK864" s="4"/>
      <c r="AS864" s="8"/>
      <c r="AT864" s="4"/>
      <c r="BJ864" s="1"/>
    </row>
    <row r="865" spans="1:62" x14ac:dyDescent="0.3">
      <c r="A865" s="33" t="s">
        <v>281</v>
      </c>
      <c r="B865" s="31">
        <v>12946</v>
      </c>
      <c r="C865" s="1" t="s">
        <v>40</v>
      </c>
      <c r="D865" s="1" t="s">
        <v>202</v>
      </c>
      <c r="E865" s="1" t="s">
        <v>278</v>
      </c>
      <c r="F865" s="1" t="s">
        <v>279</v>
      </c>
      <c r="G865" s="1" t="s">
        <v>280</v>
      </c>
      <c r="H865" s="1">
        <v>2</v>
      </c>
      <c r="I865" s="1" t="s">
        <v>38</v>
      </c>
      <c r="J865" s="4">
        <v>1856</v>
      </c>
      <c r="K865" s="4">
        <v>630</v>
      </c>
      <c r="L865" s="4">
        <v>292</v>
      </c>
      <c r="T865" s="1">
        <v>1</v>
      </c>
      <c r="AA865" s="12" t="str">
        <f>_xlfn.XLOOKUP(HsgLista[[#This Row],[Lakó-népesség]],hsgméret[limit],hsgméret[név],,-1)</f>
        <v>apró</v>
      </c>
      <c r="AB865" s="12" t="str">
        <f>IFERROR(_xlfn.XLOOKUP(HsgLista[[#This Row],[Vármegye]],Régiók[Vármegye],Régiók[Régió]),"")</f>
        <v>Nyugat-Dunántúl</v>
      </c>
      <c r="AC865" s="12" t="str">
        <f>IFERROR(_xlfn.XLOOKUP(HsgLista[[#This Row],[Vármegye]],Régiók[Vármegye],Régiók[NUTS2]),"")</f>
        <v>HU22</v>
      </c>
      <c r="AD865" s="12" t="str" cm="1">
        <f t="array" ref="AD865">_xlfn.XLOOKUP(HsgLista[[#This Row],[Helység jogállása]],_xlfn.ANCHORARRAY($AG$12),$AH$12:$AH$18)</f>
        <v>1 község</v>
      </c>
      <c r="AE865" s="4">
        <f>HsgLista[[#This Row],[Lakó-népesség]]*HsgLista[[#This Row],[Lakó-népesség]]</f>
        <v>396900</v>
      </c>
      <c r="AF865" s="1"/>
      <c r="AG865" s="4"/>
      <c r="AJ865" s="8"/>
      <c r="AK865" s="4"/>
      <c r="AS865" s="8"/>
      <c r="AT865" s="4"/>
      <c r="BJ865" s="1"/>
    </row>
    <row r="866" spans="1:62" x14ac:dyDescent="0.3">
      <c r="A866" s="33" t="s">
        <v>1637</v>
      </c>
      <c r="B866" s="31">
        <v>10904</v>
      </c>
      <c r="C866" s="1" t="s">
        <v>40</v>
      </c>
      <c r="D866" s="1" t="s">
        <v>52</v>
      </c>
      <c r="E866" s="1" t="s">
        <v>244</v>
      </c>
      <c r="F866" s="1" t="s">
        <v>245</v>
      </c>
      <c r="G866" s="1" t="s">
        <v>246</v>
      </c>
      <c r="H866" s="1">
        <v>5</v>
      </c>
      <c r="I866" s="1" t="s">
        <v>1638</v>
      </c>
      <c r="J866" s="4">
        <v>975</v>
      </c>
      <c r="K866" s="4">
        <v>357</v>
      </c>
      <c r="L866" s="4">
        <v>188</v>
      </c>
      <c r="V866" s="1">
        <v>1</v>
      </c>
      <c r="AA866" s="12" t="str">
        <f>_xlfn.XLOOKUP(HsgLista[[#This Row],[Lakó-népesség]],hsgméret[limit],hsgméret[név],,-1)</f>
        <v>mikro</v>
      </c>
      <c r="AB866" s="12" t="str">
        <f>IFERROR(_xlfn.XLOOKUP(HsgLista[[#This Row],[Vármegye]],Régiók[Vármegye],Régiók[Régió]),"")</f>
        <v>Észak-Magyarország</v>
      </c>
      <c r="AC866" s="12" t="str">
        <f>IFERROR(_xlfn.XLOOKUP(HsgLista[[#This Row],[Vármegye]],Régiók[Vármegye],Régiók[NUTS2]),"")</f>
        <v>HU31</v>
      </c>
      <c r="AD866" s="12" t="str" cm="1">
        <f t="array" ref="AD866">_xlfn.XLOOKUP(HsgLista[[#This Row],[Helység jogállása]],_xlfn.ANCHORARRAY($AG$12),$AH$12:$AH$18)</f>
        <v>1 község</v>
      </c>
      <c r="AE866" s="4">
        <f>HsgLista[[#This Row],[Lakó-népesség]]*HsgLista[[#This Row],[Lakó-népesség]]</f>
        <v>127449</v>
      </c>
      <c r="AF866" s="1"/>
      <c r="AG866" s="4"/>
      <c r="AJ866" s="8"/>
      <c r="AK866" s="4"/>
      <c r="AS866" s="8"/>
      <c r="AT866" s="4"/>
      <c r="BJ866" s="1"/>
    </row>
    <row r="867" spans="1:62" x14ac:dyDescent="0.3">
      <c r="A867" s="33" t="s">
        <v>1639</v>
      </c>
      <c r="B867" s="32">
        <v>4996</v>
      </c>
      <c r="C867" s="1" t="s">
        <v>40</v>
      </c>
      <c r="D867" s="1" t="s">
        <v>159</v>
      </c>
      <c r="E867" s="1" t="s">
        <v>950</v>
      </c>
      <c r="F867" s="1" t="s">
        <v>951</v>
      </c>
      <c r="G867" s="1" t="s">
        <v>952</v>
      </c>
      <c r="H867" s="1">
        <v>5</v>
      </c>
      <c r="I867" s="1" t="s">
        <v>1640</v>
      </c>
      <c r="J867" s="4">
        <v>723</v>
      </c>
      <c r="K867" s="4">
        <v>141</v>
      </c>
      <c r="L867" s="4">
        <v>70</v>
      </c>
      <c r="AA867" s="12" t="str">
        <f>_xlfn.XLOOKUP(HsgLista[[#This Row],[Lakó-népesség]],hsgméret[limit],hsgméret[név],,-1)</f>
        <v>mikro</v>
      </c>
      <c r="AB867" s="12" t="str">
        <f>IFERROR(_xlfn.XLOOKUP(HsgLista[[#This Row],[Vármegye]],Régiók[Vármegye],Régiók[Régió]),"")</f>
        <v>Észak-Alföld</v>
      </c>
      <c r="AC867" s="12" t="str">
        <f>IFERROR(_xlfn.XLOOKUP(HsgLista[[#This Row],[Vármegye]],Régiók[Vármegye],Régiók[NUTS2]),"")</f>
        <v>HU32</v>
      </c>
      <c r="AD867" s="12" t="str" cm="1">
        <f t="array" ref="AD867">_xlfn.XLOOKUP(HsgLista[[#This Row],[Helység jogállása]],_xlfn.ANCHORARRAY($AG$12),$AH$12:$AH$18)</f>
        <v>1 község</v>
      </c>
      <c r="AE867" s="4">
        <f>HsgLista[[#This Row],[Lakó-népesség]]*HsgLista[[#This Row],[Lakó-népesség]]</f>
        <v>19881</v>
      </c>
      <c r="AF867" s="1"/>
      <c r="AG867" s="4"/>
      <c r="AJ867" s="8"/>
      <c r="AK867" s="4"/>
      <c r="AS867" s="8"/>
      <c r="AT867" s="4"/>
      <c r="BJ867" s="1"/>
    </row>
    <row r="868" spans="1:62" x14ac:dyDescent="0.3">
      <c r="A868" s="33" t="s">
        <v>1641</v>
      </c>
      <c r="B868" s="31">
        <v>10296</v>
      </c>
      <c r="C868" s="1" t="s">
        <v>27</v>
      </c>
      <c r="D868" s="1" t="s">
        <v>28</v>
      </c>
      <c r="E868" s="1" t="s">
        <v>1642</v>
      </c>
      <c r="F868" s="1" t="s">
        <v>1643</v>
      </c>
      <c r="G868" s="1" t="s">
        <v>1641</v>
      </c>
      <c r="H868" s="1">
        <v>1</v>
      </c>
      <c r="I868" s="1" t="s">
        <v>32</v>
      </c>
      <c r="J868" s="4">
        <v>6353</v>
      </c>
      <c r="K868" s="4">
        <v>13750</v>
      </c>
      <c r="L868" s="4">
        <v>6380</v>
      </c>
      <c r="AA868" s="12" t="str">
        <f>_xlfn.XLOOKUP(HsgLista[[#This Row],[Lakó-népesség]],hsgméret[limit],hsgméret[név],,-1)</f>
        <v>közép</v>
      </c>
      <c r="AB868" s="12" t="str">
        <f>IFERROR(_xlfn.XLOOKUP(HsgLista[[#This Row],[Vármegye]],Régiók[Vármegye],Régiók[Régió]),"")</f>
        <v>Közép-Dunántúl</v>
      </c>
      <c r="AC868" s="12" t="str">
        <f>IFERROR(_xlfn.XLOOKUP(HsgLista[[#This Row],[Vármegye]],Régiók[Vármegye],Régiók[NUTS2]),"")</f>
        <v>HU21</v>
      </c>
      <c r="AD868" s="12" t="str" cm="1">
        <f t="array" ref="AD868">_xlfn.XLOOKUP(HsgLista[[#This Row],[Helység jogállása]],_xlfn.ANCHORARRAY($AG$12),$AH$12:$AH$18)</f>
        <v>2 város</v>
      </c>
      <c r="AE868" s="4">
        <f>HsgLista[[#This Row],[Lakó-népesség]]*HsgLista[[#This Row],[Lakó-népesség]]</f>
        <v>189062500</v>
      </c>
      <c r="AF868" s="1"/>
      <c r="AG868" s="4"/>
      <c r="AJ868" s="8"/>
      <c r="AK868" s="4"/>
      <c r="AS868" s="8"/>
      <c r="AT868" s="4"/>
      <c r="BJ868" s="1"/>
    </row>
    <row r="869" spans="1:62" x14ac:dyDescent="0.3">
      <c r="A869" s="33" t="s">
        <v>1644</v>
      </c>
      <c r="B869" s="32">
        <v>7560</v>
      </c>
      <c r="C869" s="1" t="s">
        <v>40</v>
      </c>
      <c r="D869" s="1" t="s">
        <v>41</v>
      </c>
      <c r="E869" s="1" t="s">
        <v>289</v>
      </c>
      <c r="F869" s="1" t="s">
        <v>290</v>
      </c>
      <c r="G869" s="1" t="s">
        <v>291</v>
      </c>
      <c r="H869" s="1">
        <v>5</v>
      </c>
      <c r="I869" s="1" t="s">
        <v>429</v>
      </c>
      <c r="J869" s="4">
        <v>853</v>
      </c>
      <c r="K869" s="4">
        <v>279</v>
      </c>
      <c r="L869" s="4">
        <v>110</v>
      </c>
      <c r="AA869" s="12" t="str">
        <f>_xlfn.XLOOKUP(HsgLista[[#This Row],[Lakó-népesség]],hsgméret[limit],hsgméret[név],,-1)</f>
        <v>mikro</v>
      </c>
      <c r="AB869" s="12" t="str">
        <f>IFERROR(_xlfn.XLOOKUP(HsgLista[[#This Row],[Vármegye]],Régiók[Vármegye],Régiók[Régió]),"")</f>
        <v>Dél-Dunántúl</v>
      </c>
      <c r="AC869" s="12" t="str">
        <f>IFERROR(_xlfn.XLOOKUP(HsgLista[[#This Row],[Vármegye]],Régiók[Vármegye],Régiók[NUTS2]),"")</f>
        <v>HU23</v>
      </c>
      <c r="AD869" s="12" t="str" cm="1">
        <f t="array" ref="AD869">_xlfn.XLOOKUP(HsgLista[[#This Row],[Helység jogállása]],_xlfn.ANCHORARRAY($AG$12),$AH$12:$AH$18)</f>
        <v>1 község</v>
      </c>
      <c r="AE869" s="4">
        <f>HsgLista[[#This Row],[Lakó-népesség]]*HsgLista[[#This Row],[Lakó-népesség]]</f>
        <v>77841</v>
      </c>
      <c r="AF869" s="1"/>
      <c r="AG869" s="4"/>
      <c r="AJ869" s="8"/>
      <c r="AK869" s="4"/>
      <c r="AS869" s="8"/>
      <c r="AT869" s="4"/>
      <c r="BJ869" s="1"/>
    </row>
    <row r="870" spans="1:62" x14ac:dyDescent="0.3">
      <c r="A870" s="33" t="s">
        <v>1645</v>
      </c>
      <c r="B870" s="31">
        <v>30906</v>
      </c>
      <c r="C870" s="1" t="s">
        <v>40</v>
      </c>
      <c r="D870" s="1" t="s">
        <v>95</v>
      </c>
      <c r="E870" s="1" t="s">
        <v>294</v>
      </c>
      <c r="F870" s="1" t="s">
        <v>295</v>
      </c>
      <c r="G870" s="1" t="s">
        <v>296</v>
      </c>
      <c r="H870" s="1">
        <v>5</v>
      </c>
      <c r="I870" s="1" t="s">
        <v>1646</v>
      </c>
      <c r="J870" s="4">
        <v>1427</v>
      </c>
      <c r="K870" s="4">
        <v>419</v>
      </c>
      <c r="L870" s="4">
        <v>211</v>
      </c>
      <c r="AA870" s="12" t="str">
        <f>_xlfn.XLOOKUP(HsgLista[[#This Row],[Lakó-népesség]],hsgméret[limit],hsgméret[név],,-1)</f>
        <v>mikro</v>
      </c>
      <c r="AB870" s="12" t="str">
        <f>IFERROR(_xlfn.XLOOKUP(HsgLista[[#This Row],[Vármegye]],Régiók[Vármegye],Régiók[Régió]),"")</f>
        <v>Nyugat-Dunántúl</v>
      </c>
      <c r="AC870" s="12" t="str">
        <f>IFERROR(_xlfn.XLOOKUP(HsgLista[[#This Row],[Vármegye]],Régiók[Vármegye],Régiók[NUTS2]),"")</f>
        <v>HU22</v>
      </c>
      <c r="AD870" s="12" t="str" cm="1">
        <f t="array" ref="AD870">_xlfn.XLOOKUP(HsgLista[[#This Row],[Helység jogállása]],_xlfn.ANCHORARRAY($AG$12),$AH$12:$AH$18)</f>
        <v>1 község</v>
      </c>
      <c r="AE870" s="4">
        <f>HsgLista[[#This Row],[Lakó-népesség]]*HsgLista[[#This Row],[Lakó-népesség]]</f>
        <v>175561</v>
      </c>
      <c r="AF870" s="1"/>
      <c r="AG870" s="4"/>
      <c r="AJ870" s="8"/>
      <c r="AK870" s="4"/>
      <c r="AS870" s="8"/>
      <c r="AT870" s="4"/>
      <c r="BJ870" s="1"/>
    </row>
    <row r="871" spans="1:62" x14ac:dyDescent="0.3">
      <c r="A871" s="33" t="s">
        <v>1647</v>
      </c>
      <c r="B871" s="31">
        <v>26383</v>
      </c>
      <c r="C871" s="1" t="s">
        <v>40</v>
      </c>
      <c r="D871" s="1" t="s">
        <v>140</v>
      </c>
      <c r="E871" s="1" t="s">
        <v>1044</v>
      </c>
      <c r="F871" s="1" t="s">
        <v>1045</v>
      </c>
      <c r="G871" s="1" t="s">
        <v>1046</v>
      </c>
      <c r="H871" s="1">
        <v>5</v>
      </c>
      <c r="I871" s="1" t="s">
        <v>1648</v>
      </c>
      <c r="J871" s="4">
        <v>3089</v>
      </c>
      <c r="K871" s="4">
        <v>860</v>
      </c>
      <c r="L871" s="4">
        <v>449</v>
      </c>
      <c r="AA871" s="12" t="str">
        <f>_xlfn.XLOOKUP(HsgLista[[#This Row],[Lakó-népesség]],hsgméret[limit],hsgméret[név],,-1)</f>
        <v>apró</v>
      </c>
      <c r="AB871" s="12" t="str">
        <f>IFERROR(_xlfn.XLOOKUP(HsgLista[[#This Row],[Vármegye]],Régiók[Vármegye],Régiók[Régió]),"")</f>
        <v>Dél-Alföld</v>
      </c>
      <c r="AC871" s="12" t="str">
        <f>IFERROR(_xlfn.XLOOKUP(HsgLista[[#This Row],[Vármegye]],Régiók[Vármegye],Régiók[NUTS2]),"")</f>
        <v>HU33</v>
      </c>
      <c r="AD871" s="12" t="str" cm="1">
        <f t="array" ref="AD871">_xlfn.XLOOKUP(HsgLista[[#This Row],[Helység jogállása]],_xlfn.ANCHORARRAY($AG$12),$AH$12:$AH$18)</f>
        <v>1 község</v>
      </c>
      <c r="AE871" s="4">
        <f>HsgLista[[#This Row],[Lakó-népesség]]*HsgLista[[#This Row],[Lakó-népesség]]</f>
        <v>739600</v>
      </c>
      <c r="AF871" s="1"/>
      <c r="AG871" s="4"/>
      <c r="AJ871" s="8"/>
      <c r="AK871" s="4"/>
      <c r="AS871" s="8"/>
      <c r="AT871" s="4"/>
      <c r="BJ871" s="1"/>
    </row>
    <row r="872" spans="1:62" x14ac:dyDescent="0.3">
      <c r="A872" s="33" t="s">
        <v>1649</v>
      </c>
      <c r="B872" s="32">
        <v>5801</v>
      </c>
      <c r="C872" s="1" t="s">
        <v>196</v>
      </c>
      <c r="D872" s="1" t="s">
        <v>159</v>
      </c>
      <c r="E872" s="1" t="s">
        <v>604</v>
      </c>
      <c r="F872" s="1" t="s">
        <v>605</v>
      </c>
      <c r="G872" s="1" t="s">
        <v>606</v>
      </c>
      <c r="H872" s="1">
        <v>2</v>
      </c>
      <c r="I872" s="1" t="s">
        <v>38</v>
      </c>
      <c r="J872" s="4">
        <v>6682</v>
      </c>
      <c r="K872" s="4">
        <v>3278</v>
      </c>
      <c r="L872" s="4">
        <v>1469</v>
      </c>
      <c r="R872" s="1">
        <v>1</v>
      </c>
      <c r="T872" s="1">
        <v>1</v>
      </c>
      <c r="AA872" s="12" t="str">
        <f>_xlfn.XLOOKUP(HsgLista[[#This Row],[Lakó-népesség]],hsgméret[limit],hsgméret[név],,-1)</f>
        <v>kicsi</v>
      </c>
      <c r="AB872" s="12" t="str">
        <f>IFERROR(_xlfn.XLOOKUP(HsgLista[[#This Row],[Vármegye]],Régiók[Vármegye],Régiók[Régió]),"")</f>
        <v>Észak-Alföld</v>
      </c>
      <c r="AC872" s="12" t="str">
        <f>IFERROR(_xlfn.XLOOKUP(HsgLista[[#This Row],[Vármegye]],Régiók[Vármegye],Régiók[NUTS2]),"")</f>
        <v>HU32</v>
      </c>
      <c r="AD872" s="12" t="str" cm="1">
        <f t="array" ref="AD872">_xlfn.XLOOKUP(HsgLista[[#This Row],[Helység jogállása]],_xlfn.ANCHORARRAY($AG$12),$AH$12:$AH$18)</f>
        <v>1 község</v>
      </c>
      <c r="AE872" s="4">
        <f>HsgLista[[#This Row],[Lakó-népesség]]*HsgLista[[#This Row],[Lakó-népesség]]</f>
        <v>10745284</v>
      </c>
      <c r="AF872" s="1"/>
      <c r="AG872" s="4"/>
      <c r="AJ872" s="8"/>
      <c r="AK872" s="4"/>
      <c r="AS872" s="8"/>
      <c r="AT872" s="4"/>
      <c r="BJ872" s="1"/>
    </row>
    <row r="873" spans="1:62" x14ac:dyDescent="0.3">
      <c r="A873" s="33" t="s">
        <v>1650</v>
      </c>
      <c r="B873" s="32">
        <v>3629</v>
      </c>
      <c r="C873" s="1" t="s">
        <v>40</v>
      </c>
      <c r="D873" s="1" t="s">
        <v>159</v>
      </c>
      <c r="E873" s="1" t="s">
        <v>1492</v>
      </c>
      <c r="F873" s="1" t="s">
        <v>1493</v>
      </c>
      <c r="G873" s="1" t="s">
        <v>1494</v>
      </c>
      <c r="H873" s="1">
        <v>5</v>
      </c>
      <c r="I873" s="1" t="s">
        <v>1651</v>
      </c>
      <c r="J873" s="4">
        <v>538</v>
      </c>
      <c r="K873" s="4">
        <v>432</v>
      </c>
      <c r="L873" s="4">
        <v>198</v>
      </c>
      <c r="AA873" s="12" t="str">
        <f>_xlfn.XLOOKUP(HsgLista[[#This Row],[Lakó-népesség]],hsgméret[limit],hsgméret[név],,-1)</f>
        <v>mikro</v>
      </c>
      <c r="AB873" s="12" t="str">
        <f>IFERROR(_xlfn.XLOOKUP(HsgLista[[#This Row],[Vármegye]],Régiók[Vármegye],Régiók[Régió]),"")</f>
        <v>Észak-Alföld</v>
      </c>
      <c r="AC873" s="12" t="str">
        <f>IFERROR(_xlfn.XLOOKUP(HsgLista[[#This Row],[Vármegye]],Régiók[Vármegye],Régiók[NUTS2]),"")</f>
        <v>HU32</v>
      </c>
      <c r="AD873" s="12" t="str" cm="1">
        <f t="array" ref="AD873">_xlfn.XLOOKUP(HsgLista[[#This Row],[Helység jogállása]],_xlfn.ANCHORARRAY($AG$12),$AH$12:$AH$18)</f>
        <v>1 község</v>
      </c>
      <c r="AE873" s="4">
        <f>HsgLista[[#This Row],[Lakó-népesség]]*HsgLista[[#This Row],[Lakó-népesség]]</f>
        <v>186624</v>
      </c>
      <c r="AF873" s="1"/>
      <c r="AG873" s="4"/>
      <c r="AJ873" s="8"/>
      <c r="AK873" s="4"/>
      <c r="AS873" s="8"/>
      <c r="AT873" s="4"/>
      <c r="BJ873" s="1"/>
    </row>
    <row r="874" spans="1:62" x14ac:dyDescent="0.3">
      <c r="A874" s="33" t="s">
        <v>1652</v>
      </c>
      <c r="B874" s="32">
        <v>9292</v>
      </c>
      <c r="C874" s="1" t="s">
        <v>40</v>
      </c>
      <c r="D874" s="1" t="s">
        <v>80</v>
      </c>
      <c r="E874" s="1" t="s">
        <v>117</v>
      </c>
      <c r="F874" s="1" t="s">
        <v>118</v>
      </c>
      <c r="G874" s="1" t="s">
        <v>119</v>
      </c>
      <c r="H874" s="1">
        <v>5</v>
      </c>
      <c r="I874" s="1" t="s">
        <v>1653</v>
      </c>
      <c r="J874" s="4">
        <v>933</v>
      </c>
      <c r="K874" s="4">
        <v>387</v>
      </c>
      <c r="L874" s="4">
        <v>178</v>
      </c>
      <c r="AA874" s="12" t="str">
        <f>_xlfn.XLOOKUP(HsgLista[[#This Row],[Lakó-népesség]],hsgméret[limit],hsgméret[név],,-1)</f>
        <v>mikro</v>
      </c>
      <c r="AB874" s="12" t="str">
        <f>IFERROR(_xlfn.XLOOKUP(HsgLista[[#This Row],[Vármegye]],Régiók[Vármegye],Régiók[Régió]),"")</f>
        <v>Közép-Dunántúl</v>
      </c>
      <c r="AC874" s="12" t="str">
        <f>IFERROR(_xlfn.XLOOKUP(HsgLista[[#This Row],[Vármegye]],Régiók[Vármegye],Régiók[NUTS2]),"")</f>
        <v>HU21</v>
      </c>
      <c r="AD874" s="12" t="str" cm="1">
        <f t="array" ref="AD874">_xlfn.XLOOKUP(HsgLista[[#This Row],[Helység jogállása]],_xlfn.ANCHORARRAY($AG$12),$AH$12:$AH$18)</f>
        <v>1 község</v>
      </c>
      <c r="AE874" s="4">
        <f>HsgLista[[#This Row],[Lakó-népesség]]*HsgLista[[#This Row],[Lakó-népesség]]</f>
        <v>149769</v>
      </c>
      <c r="AF874" s="1"/>
      <c r="AG874" s="4"/>
      <c r="AJ874" s="8"/>
      <c r="AK874" s="4"/>
      <c r="AS874" s="8"/>
      <c r="AT874" s="4"/>
      <c r="BJ874" s="1"/>
    </row>
    <row r="875" spans="1:62" x14ac:dyDescent="0.3">
      <c r="A875" s="33" t="s">
        <v>1381</v>
      </c>
      <c r="B875" s="32">
        <v>3577</v>
      </c>
      <c r="C875" s="1" t="s">
        <v>40</v>
      </c>
      <c r="D875" s="1" t="s">
        <v>140</v>
      </c>
      <c r="E875" s="1" t="s">
        <v>681</v>
      </c>
      <c r="F875" s="1" t="s">
        <v>682</v>
      </c>
      <c r="G875" s="1" t="s">
        <v>683</v>
      </c>
      <c r="H875" s="1">
        <v>2</v>
      </c>
      <c r="I875" s="1" t="s">
        <v>38</v>
      </c>
      <c r="J875" s="4">
        <v>1894</v>
      </c>
      <c r="K875" s="4">
        <v>859</v>
      </c>
      <c r="L875" s="4">
        <v>460</v>
      </c>
      <c r="AA875" s="12" t="str">
        <f>_xlfn.XLOOKUP(HsgLista[[#This Row],[Lakó-népesség]],hsgméret[limit],hsgméret[név],,-1)</f>
        <v>apró</v>
      </c>
      <c r="AB875" s="12" t="str">
        <f>IFERROR(_xlfn.XLOOKUP(HsgLista[[#This Row],[Vármegye]],Régiók[Vármegye],Régiók[Régió]),"")</f>
        <v>Dél-Alföld</v>
      </c>
      <c r="AC875" s="12" t="str">
        <f>IFERROR(_xlfn.XLOOKUP(HsgLista[[#This Row],[Vármegye]],Régiók[Vármegye],Régiók[NUTS2]),"")</f>
        <v>HU33</v>
      </c>
      <c r="AD875" s="12" t="str" cm="1">
        <f t="array" ref="AD875">_xlfn.XLOOKUP(HsgLista[[#This Row],[Helység jogállása]],_xlfn.ANCHORARRAY($AG$12),$AH$12:$AH$18)</f>
        <v>1 község</v>
      </c>
      <c r="AE875" s="4">
        <f>HsgLista[[#This Row],[Lakó-népesség]]*HsgLista[[#This Row],[Lakó-népesség]]</f>
        <v>737881</v>
      </c>
      <c r="AF875" s="1"/>
      <c r="AG875" s="4"/>
      <c r="AJ875" s="8"/>
      <c r="AK875" s="4"/>
      <c r="AS875" s="8"/>
      <c r="AT875" s="4"/>
      <c r="BJ875" s="1"/>
    </row>
    <row r="876" spans="1:62" x14ac:dyDescent="0.3">
      <c r="A876" s="33" t="s">
        <v>1654</v>
      </c>
      <c r="B876" s="32">
        <v>5670</v>
      </c>
      <c r="C876" s="1" t="s">
        <v>40</v>
      </c>
      <c r="D876" s="1" t="s">
        <v>159</v>
      </c>
      <c r="E876" s="1" t="s">
        <v>781</v>
      </c>
      <c r="F876" s="1" t="s">
        <v>782</v>
      </c>
      <c r="G876" s="1" t="s">
        <v>783</v>
      </c>
      <c r="H876" s="1">
        <v>5</v>
      </c>
      <c r="I876" s="1" t="s">
        <v>1289</v>
      </c>
      <c r="J876" s="4">
        <v>2344</v>
      </c>
      <c r="K876" s="4">
        <v>1738</v>
      </c>
      <c r="L876" s="4">
        <v>714</v>
      </c>
      <c r="T876" s="1">
        <v>1</v>
      </c>
      <c r="AA876" s="12" t="str">
        <f>_xlfn.XLOOKUP(HsgLista[[#This Row],[Lakó-népesség]],hsgméret[limit],hsgméret[név],,-1)</f>
        <v>apró</v>
      </c>
      <c r="AB876" s="12" t="str">
        <f>IFERROR(_xlfn.XLOOKUP(HsgLista[[#This Row],[Vármegye]],Régiók[Vármegye],Régiók[Régió]),"")</f>
        <v>Észak-Alföld</v>
      </c>
      <c r="AC876" s="12" t="str">
        <f>IFERROR(_xlfn.XLOOKUP(HsgLista[[#This Row],[Vármegye]],Régiók[Vármegye],Régiók[NUTS2]),"")</f>
        <v>HU32</v>
      </c>
      <c r="AD876" s="12" t="str" cm="1">
        <f t="array" ref="AD876">_xlfn.XLOOKUP(HsgLista[[#This Row],[Helység jogállása]],_xlfn.ANCHORARRAY($AG$12),$AH$12:$AH$18)</f>
        <v>1 község</v>
      </c>
      <c r="AE876" s="4">
        <f>HsgLista[[#This Row],[Lakó-népesség]]*HsgLista[[#This Row],[Lakó-népesség]]</f>
        <v>3020644</v>
      </c>
      <c r="AF876" s="1"/>
      <c r="AG876" s="4"/>
      <c r="AJ876" s="8"/>
      <c r="AK876" s="4"/>
      <c r="AS876" s="8"/>
      <c r="AT876" s="4"/>
      <c r="BJ876" s="1"/>
    </row>
    <row r="877" spans="1:62" x14ac:dyDescent="0.3">
      <c r="A877" s="33" t="s">
        <v>1655</v>
      </c>
      <c r="B877" s="31">
        <v>23719</v>
      </c>
      <c r="C877" s="1" t="s">
        <v>40</v>
      </c>
      <c r="D877" s="1" t="s">
        <v>52</v>
      </c>
      <c r="E877" s="1" t="s">
        <v>380</v>
      </c>
      <c r="F877" s="1" t="s">
        <v>381</v>
      </c>
      <c r="G877" s="1" t="s">
        <v>382</v>
      </c>
      <c r="H877" s="1">
        <v>5</v>
      </c>
      <c r="I877" s="1" t="s">
        <v>1656</v>
      </c>
      <c r="J877" s="4">
        <v>3212</v>
      </c>
      <c r="K877" s="4">
        <v>540</v>
      </c>
      <c r="L877" s="4">
        <v>233</v>
      </c>
      <c r="AA877" s="12" t="str">
        <f>_xlfn.XLOOKUP(HsgLista[[#This Row],[Lakó-népesség]],hsgméret[limit],hsgméret[név],,-1)</f>
        <v>apró</v>
      </c>
      <c r="AB877" s="12" t="str">
        <f>IFERROR(_xlfn.XLOOKUP(HsgLista[[#This Row],[Vármegye]],Régiók[Vármegye],Régiók[Régió]),"")</f>
        <v>Észak-Magyarország</v>
      </c>
      <c r="AC877" s="12" t="str">
        <f>IFERROR(_xlfn.XLOOKUP(HsgLista[[#This Row],[Vármegye]],Régiók[Vármegye],Régiók[NUTS2]),"")</f>
        <v>HU31</v>
      </c>
      <c r="AD877" s="12" t="str" cm="1">
        <f t="array" ref="AD877">_xlfn.XLOOKUP(HsgLista[[#This Row],[Helység jogállása]],_xlfn.ANCHORARRAY($AG$12),$AH$12:$AH$18)</f>
        <v>1 község</v>
      </c>
      <c r="AE877" s="4">
        <f>HsgLista[[#This Row],[Lakó-népesség]]*HsgLista[[#This Row],[Lakó-népesség]]</f>
        <v>291600</v>
      </c>
      <c r="AF877" s="1"/>
      <c r="AG877" s="4"/>
      <c r="AJ877" s="8"/>
      <c r="AK877" s="4"/>
      <c r="AS877" s="8"/>
      <c r="AT877" s="4"/>
      <c r="BJ877" s="1"/>
    </row>
    <row r="878" spans="1:62" x14ac:dyDescent="0.3">
      <c r="A878" s="33" t="s">
        <v>1657</v>
      </c>
      <c r="B878" s="32">
        <v>4613</v>
      </c>
      <c r="C878" s="1" t="s">
        <v>40</v>
      </c>
      <c r="D878" s="1" t="s">
        <v>159</v>
      </c>
      <c r="E878" s="1" t="s">
        <v>368</v>
      </c>
      <c r="F878" s="1" t="s">
        <v>369</v>
      </c>
      <c r="G878" s="1" t="s">
        <v>370</v>
      </c>
      <c r="H878" s="1">
        <v>5</v>
      </c>
      <c r="I878" s="1" t="s">
        <v>1132</v>
      </c>
      <c r="J878" s="4">
        <v>2055</v>
      </c>
      <c r="K878" s="4">
        <v>520</v>
      </c>
      <c r="L878" s="4">
        <v>237</v>
      </c>
      <c r="AA878" s="12" t="str">
        <f>_xlfn.XLOOKUP(HsgLista[[#This Row],[Lakó-népesség]],hsgméret[limit],hsgméret[név],,-1)</f>
        <v>apró</v>
      </c>
      <c r="AB878" s="12" t="str">
        <f>IFERROR(_xlfn.XLOOKUP(HsgLista[[#This Row],[Vármegye]],Régiók[Vármegye],Régiók[Régió]),"")</f>
        <v>Észak-Alföld</v>
      </c>
      <c r="AC878" s="12" t="str">
        <f>IFERROR(_xlfn.XLOOKUP(HsgLista[[#This Row],[Vármegye]],Régiók[Vármegye],Régiók[NUTS2]),"")</f>
        <v>HU32</v>
      </c>
      <c r="AD878" s="12" t="str" cm="1">
        <f t="array" ref="AD878">_xlfn.XLOOKUP(HsgLista[[#This Row],[Helység jogállása]],_xlfn.ANCHORARRAY($AG$12),$AH$12:$AH$18)</f>
        <v>1 község</v>
      </c>
      <c r="AE878" s="4">
        <f>HsgLista[[#This Row],[Lakó-népesség]]*HsgLista[[#This Row],[Lakó-népesség]]</f>
        <v>270400</v>
      </c>
      <c r="AF878" s="1"/>
      <c r="AG878" s="4"/>
      <c r="AJ878" s="8"/>
      <c r="AK878" s="4"/>
      <c r="AS878" s="8"/>
      <c r="AT878" s="4"/>
      <c r="BJ878" s="1"/>
    </row>
    <row r="879" spans="1:62" x14ac:dyDescent="0.3">
      <c r="A879" s="33" t="s">
        <v>703</v>
      </c>
      <c r="B879" s="32">
        <v>8068</v>
      </c>
      <c r="C879" s="1" t="s">
        <v>40</v>
      </c>
      <c r="D879" s="1" t="s">
        <v>202</v>
      </c>
      <c r="E879" s="1" t="s">
        <v>203</v>
      </c>
      <c r="F879" s="1" t="s">
        <v>204</v>
      </c>
      <c r="G879" s="1" t="s">
        <v>205</v>
      </c>
      <c r="H879" s="1">
        <v>2</v>
      </c>
      <c r="I879" s="1" t="s">
        <v>38</v>
      </c>
      <c r="J879" s="4">
        <v>523</v>
      </c>
      <c r="K879" s="4">
        <v>1466</v>
      </c>
      <c r="L879" s="4">
        <v>643</v>
      </c>
      <c r="AA879" s="12" t="str">
        <f>_xlfn.XLOOKUP(HsgLista[[#This Row],[Lakó-népesség]],hsgméret[limit],hsgméret[név],,-1)</f>
        <v>apró</v>
      </c>
      <c r="AB879" s="12" t="str">
        <f>IFERROR(_xlfn.XLOOKUP(HsgLista[[#This Row],[Vármegye]],Régiók[Vármegye],Régiók[Régió]),"")</f>
        <v>Nyugat-Dunántúl</v>
      </c>
      <c r="AC879" s="12" t="str">
        <f>IFERROR(_xlfn.XLOOKUP(HsgLista[[#This Row],[Vármegye]],Régiók[Vármegye],Régiók[NUTS2]),"")</f>
        <v>HU22</v>
      </c>
      <c r="AD879" s="12" t="str" cm="1">
        <f t="array" ref="AD879">_xlfn.XLOOKUP(HsgLista[[#This Row],[Helység jogállása]],_xlfn.ANCHORARRAY($AG$12),$AH$12:$AH$18)</f>
        <v>1 község</v>
      </c>
      <c r="AE879" s="4">
        <f>HsgLista[[#This Row],[Lakó-népesség]]*HsgLista[[#This Row],[Lakó-népesség]]</f>
        <v>2149156</v>
      </c>
      <c r="AF879" s="1"/>
      <c r="AG879" s="4"/>
      <c r="AJ879" s="8"/>
      <c r="AK879" s="4"/>
      <c r="AS879" s="8"/>
      <c r="AT879" s="4"/>
      <c r="BJ879" s="1"/>
    </row>
    <row r="880" spans="1:62" x14ac:dyDescent="0.3">
      <c r="A880" s="33" t="s">
        <v>1658</v>
      </c>
      <c r="B880" s="31">
        <v>12089</v>
      </c>
      <c r="C880" s="1" t="s">
        <v>40</v>
      </c>
      <c r="D880" s="1" t="s">
        <v>202</v>
      </c>
      <c r="E880" s="1" t="s">
        <v>278</v>
      </c>
      <c r="F880" s="1" t="s">
        <v>279</v>
      </c>
      <c r="G880" s="1" t="s">
        <v>280</v>
      </c>
      <c r="H880" s="1">
        <v>5</v>
      </c>
      <c r="I880" s="1" t="s">
        <v>1659</v>
      </c>
      <c r="J880" s="4">
        <v>2247</v>
      </c>
      <c r="K880" s="4">
        <v>975</v>
      </c>
      <c r="L880" s="4">
        <v>439</v>
      </c>
      <c r="AA880" s="12" t="str">
        <f>_xlfn.XLOOKUP(HsgLista[[#This Row],[Lakó-népesség]],hsgméret[limit],hsgméret[név],,-1)</f>
        <v>apró</v>
      </c>
      <c r="AB880" s="12" t="str">
        <f>IFERROR(_xlfn.XLOOKUP(HsgLista[[#This Row],[Vármegye]],Régiók[Vármegye],Régiók[Régió]),"")</f>
        <v>Nyugat-Dunántúl</v>
      </c>
      <c r="AC880" s="12" t="str">
        <f>IFERROR(_xlfn.XLOOKUP(HsgLista[[#This Row],[Vármegye]],Régiók[Vármegye],Régiók[NUTS2]),"")</f>
        <v>HU22</v>
      </c>
      <c r="AD880" s="12" t="str" cm="1">
        <f t="array" ref="AD880">_xlfn.XLOOKUP(HsgLista[[#This Row],[Helység jogállása]],_xlfn.ANCHORARRAY($AG$12),$AH$12:$AH$18)</f>
        <v>1 község</v>
      </c>
      <c r="AE880" s="4">
        <f>HsgLista[[#This Row],[Lakó-népesség]]*HsgLista[[#This Row],[Lakó-népesség]]</f>
        <v>950625</v>
      </c>
      <c r="AF880" s="1"/>
      <c r="AG880" s="4"/>
      <c r="AJ880" s="8"/>
      <c r="AK880" s="4"/>
      <c r="AS880" s="8"/>
      <c r="AT880" s="4"/>
      <c r="BJ880" s="1"/>
    </row>
    <row r="881" spans="1:62" x14ac:dyDescent="0.3">
      <c r="A881" s="33" t="s">
        <v>1660</v>
      </c>
      <c r="B881" s="32">
        <v>9089</v>
      </c>
      <c r="C881" s="1" t="s">
        <v>40</v>
      </c>
      <c r="D881" s="1" t="s">
        <v>202</v>
      </c>
      <c r="E881" s="1" t="s">
        <v>278</v>
      </c>
      <c r="F881" s="1" t="s">
        <v>279</v>
      </c>
      <c r="G881" s="1" t="s">
        <v>280</v>
      </c>
      <c r="H881" s="1">
        <v>5</v>
      </c>
      <c r="I881" s="1" t="s">
        <v>1659</v>
      </c>
      <c r="J881" s="4">
        <v>498</v>
      </c>
      <c r="K881" s="4">
        <v>248</v>
      </c>
      <c r="L881" s="4">
        <v>104</v>
      </c>
      <c r="AA881" s="12" t="str">
        <f>_xlfn.XLOOKUP(HsgLista[[#This Row],[Lakó-népesség]],hsgméret[limit],hsgméret[név],,-1)</f>
        <v>mikro</v>
      </c>
      <c r="AB881" s="12" t="str">
        <f>IFERROR(_xlfn.XLOOKUP(HsgLista[[#This Row],[Vármegye]],Régiók[Vármegye],Régiók[Régió]),"")</f>
        <v>Nyugat-Dunántúl</v>
      </c>
      <c r="AC881" s="12" t="str">
        <f>IFERROR(_xlfn.XLOOKUP(HsgLista[[#This Row],[Vármegye]],Régiók[Vármegye],Régiók[NUTS2]),"")</f>
        <v>HU22</v>
      </c>
      <c r="AD881" s="12" t="str" cm="1">
        <f t="array" ref="AD881">_xlfn.XLOOKUP(HsgLista[[#This Row],[Helység jogállása]],_xlfn.ANCHORARRAY($AG$12),$AH$12:$AH$18)</f>
        <v>1 község</v>
      </c>
      <c r="AE881" s="4">
        <f>HsgLista[[#This Row],[Lakó-népesség]]*HsgLista[[#This Row],[Lakó-népesség]]</f>
        <v>61504</v>
      </c>
      <c r="AF881" s="1"/>
      <c r="AG881" s="4"/>
      <c r="AJ881" s="8"/>
      <c r="AK881" s="4"/>
      <c r="AS881" s="8"/>
      <c r="AT881" s="4"/>
      <c r="BJ881" s="1"/>
    </row>
    <row r="882" spans="1:62" x14ac:dyDescent="0.3">
      <c r="A882" s="33" t="s">
        <v>1661</v>
      </c>
      <c r="B882" s="31">
        <v>13000</v>
      </c>
      <c r="C882" s="1" t="s">
        <v>40</v>
      </c>
      <c r="D882" s="1" t="s">
        <v>159</v>
      </c>
      <c r="E882" s="1" t="s">
        <v>368</v>
      </c>
      <c r="F882" s="1" t="s">
        <v>369</v>
      </c>
      <c r="G882" s="1" t="s">
        <v>370</v>
      </c>
      <c r="H882" s="1">
        <v>5</v>
      </c>
      <c r="I882" s="1" t="s">
        <v>1662</v>
      </c>
      <c r="J882" s="4">
        <v>1359</v>
      </c>
      <c r="K882" s="4">
        <v>827</v>
      </c>
      <c r="L882" s="4">
        <v>269</v>
      </c>
      <c r="AA882" s="12" t="str">
        <f>_xlfn.XLOOKUP(HsgLista[[#This Row],[Lakó-népesség]],hsgméret[limit],hsgméret[név],,-1)</f>
        <v>apró</v>
      </c>
      <c r="AB882" s="12" t="str">
        <f>IFERROR(_xlfn.XLOOKUP(HsgLista[[#This Row],[Vármegye]],Régiók[Vármegye],Régiók[Régió]),"")</f>
        <v>Észak-Alföld</v>
      </c>
      <c r="AC882" s="12" t="str">
        <f>IFERROR(_xlfn.XLOOKUP(HsgLista[[#This Row],[Vármegye]],Régiók[Vármegye],Régiók[NUTS2]),"")</f>
        <v>HU32</v>
      </c>
      <c r="AD882" s="12" t="str" cm="1">
        <f t="array" ref="AD882">_xlfn.XLOOKUP(HsgLista[[#This Row],[Helység jogállása]],_xlfn.ANCHORARRAY($AG$12),$AH$12:$AH$18)</f>
        <v>1 község</v>
      </c>
      <c r="AE882" s="4">
        <f>HsgLista[[#This Row],[Lakó-népesség]]*HsgLista[[#This Row],[Lakó-népesség]]</f>
        <v>683929</v>
      </c>
      <c r="AF882" s="1"/>
      <c r="AG882" s="4"/>
      <c r="AJ882" s="8"/>
      <c r="AK882" s="4"/>
      <c r="AS882" s="8"/>
      <c r="AT882" s="4"/>
      <c r="BJ882" s="1"/>
    </row>
    <row r="883" spans="1:62" x14ac:dyDescent="0.3">
      <c r="A883" s="33" t="s">
        <v>1663</v>
      </c>
      <c r="B883" s="31">
        <v>24183</v>
      </c>
      <c r="C883" s="1" t="s">
        <v>40</v>
      </c>
      <c r="D883" s="1" t="s">
        <v>95</v>
      </c>
      <c r="E883" s="1" t="s">
        <v>96</v>
      </c>
      <c r="F883" s="1" t="s">
        <v>97</v>
      </c>
      <c r="G883" s="1" t="s">
        <v>98</v>
      </c>
      <c r="H883" s="1">
        <v>1</v>
      </c>
      <c r="I883" s="1" t="s">
        <v>32</v>
      </c>
      <c r="J883" s="4">
        <v>2239</v>
      </c>
      <c r="K883" s="4">
        <v>2684</v>
      </c>
      <c r="L883" s="4">
        <v>974</v>
      </c>
      <c r="AA883" s="12" t="str">
        <f>_xlfn.XLOOKUP(HsgLista[[#This Row],[Lakó-népesség]],hsgméret[limit],hsgméret[név],,-1)</f>
        <v>kicsi</v>
      </c>
      <c r="AB883" s="12" t="str">
        <f>IFERROR(_xlfn.XLOOKUP(HsgLista[[#This Row],[Vármegye]],Régiók[Vármegye],Régiók[Régió]),"")</f>
        <v>Nyugat-Dunántúl</v>
      </c>
      <c r="AC883" s="12" t="str">
        <f>IFERROR(_xlfn.XLOOKUP(HsgLista[[#This Row],[Vármegye]],Régiók[Vármegye],Régiók[NUTS2]),"")</f>
        <v>HU22</v>
      </c>
      <c r="AD883" s="12" t="str" cm="1">
        <f t="array" ref="AD883">_xlfn.XLOOKUP(HsgLista[[#This Row],[Helység jogállása]],_xlfn.ANCHORARRAY($AG$12),$AH$12:$AH$18)</f>
        <v>1 község</v>
      </c>
      <c r="AE883" s="4">
        <f>HsgLista[[#This Row],[Lakó-népesség]]*HsgLista[[#This Row],[Lakó-népesség]]</f>
        <v>7203856</v>
      </c>
      <c r="AF883" s="1"/>
      <c r="AG883" s="4"/>
      <c r="AJ883" s="8"/>
      <c r="AK883" s="4"/>
      <c r="AS883" s="8"/>
      <c r="AT883" s="4"/>
      <c r="BJ883" s="1"/>
    </row>
    <row r="884" spans="1:62" x14ac:dyDescent="0.3">
      <c r="A884" s="33" t="s">
        <v>1664</v>
      </c>
      <c r="B884" s="31">
        <v>26152</v>
      </c>
      <c r="C884" s="1" t="s">
        <v>40</v>
      </c>
      <c r="D884" s="1" t="s">
        <v>95</v>
      </c>
      <c r="E884" s="1" t="s">
        <v>709</v>
      </c>
      <c r="F884" s="1" t="s">
        <v>710</v>
      </c>
      <c r="G884" s="1" t="s">
        <v>711</v>
      </c>
      <c r="H884" s="1">
        <v>2</v>
      </c>
      <c r="I884" s="1" t="s">
        <v>38</v>
      </c>
      <c r="J884" s="4">
        <v>1830</v>
      </c>
      <c r="K884" s="4">
        <v>1078</v>
      </c>
      <c r="L884" s="4">
        <v>483</v>
      </c>
      <c r="AA884" s="12" t="str">
        <f>_xlfn.XLOOKUP(HsgLista[[#This Row],[Lakó-népesség]],hsgméret[limit],hsgméret[név],,-1)</f>
        <v>apró</v>
      </c>
      <c r="AB884" s="12" t="str">
        <f>IFERROR(_xlfn.XLOOKUP(HsgLista[[#This Row],[Vármegye]],Régiók[Vármegye],Régiók[Régió]),"")</f>
        <v>Nyugat-Dunántúl</v>
      </c>
      <c r="AC884" s="12" t="str">
        <f>IFERROR(_xlfn.XLOOKUP(HsgLista[[#This Row],[Vármegye]],Régiók[Vármegye],Régiók[NUTS2]),"")</f>
        <v>HU22</v>
      </c>
      <c r="AD884" s="12" t="str" cm="1">
        <f t="array" ref="AD884">_xlfn.XLOOKUP(HsgLista[[#This Row],[Helység jogállása]],_xlfn.ANCHORARRAY($AG$12),$AH$12:$AH$18)</f>
        <v>1 község</v>
      </c>
      <c r="AE884" s="4">
        <f>HsgLista[[#This Row],[Lakó-népesség]]*HsgLista[[#This Row],[Lakó-népesség]]</f>
        <v>1162084</v>
      </c>
      <c r="AF884" s="1"/>
      <c r="AG884" s="4"/>
      <c r="AJ884" s="8"/>
      <c r="AK884" s="4"/>
      <c r="AS884" s="8"/>
      <c r="AT884" s="4"/>
      <c r="BJ884" s="1"/>
    </row>
    <row r="885" spans="1:62" x14ac:dyDescent="0.3">
      <c r="A885" s="33" t="s">
        <v>1665</v>
      </c>
      <c r="B885" s="31">
        <v>12751</v>
      </c>
      <c r="C885" s="1" t="s">
        <v>40</v>
      </c>
      <c r="D885" s="1" t="s">
        <v>41</v>
      </c>
      <c r="E885" s="1" t="s">
        <v>821</v>
      </c>
      <c r="F885" s="1" t="s">
        <v>822</v>
      </c>
      <c r="G885" s="1" t="s">
        <v>823</v>
      </c>
      <c r="H885" s="1">
        <v>5</v>
      </c>
      <c r="I885" s="1" t="s">
        <v>1666</v>
      </c>
      <c r="J885" s="4">
        <v>1276</v>
      </c>
      <c r="K885" s="4">
        <v>483</v>
      </c>
      <c r="L885" s="4">
        <v>187</v>
      </c>
      <c r="T885" s="1">
        <v>1</v>
      </c>
      <c r="AA885" s="12" t="str">
        <f>_xlfn.XLOOKUP(HsgLista[[#This Row],[Lakó-népesség]],hsgméret[limit],hsgméret[név],,-1)</f>
        <v>mikro</v>
      </c>
      <c r="AB885" s="12" t="str">
        <f>IFERROR(_xlfn.XLOOKUP(HsgLista[[#This Row],[Vármegye]],Régiók[Vármegye],Régiók[Régió]),"")</f>
        <v>Dél-Dunántúl</v>
      </c>
      <c r="AC885" s="12" t="str">
        <f>IFERROR(_xlfn.XLOOKUP(HsgLista[[#This Row],[Vármegye]],Régiók[Vármegye],Régiók[NUTS2]),"")</f>
        <v>HU23</v>
      </c>
      <c r="AD885" s="12" t="str" cm="1">
        <f t="array" ref="AD885">_xlfn.XLOOKUP(HsgLista[[#This Row],[Helység jogállása]],_xlfn.ANCHORARRAY($AG$12),$AH$12:$AH$18)</f>
        <v>1 község</v>
      </c>
      <c r="AE885" s="4">
        <f>HsgLista[[#This Row],[Lakó-népesség]]*HsgLista[[#This Row],[Lakó-népesség]]</f>
        <v>233289</v>
      </c>
      <c r="AF885" s="1"/>
      <c r="AG885" s="4"/>
      <c r="AJ885" s="8"/>
      <c r="AK885" s="4"/>
      <c r="AS885" s="8"/>
      <c r="AT885" s="4"/>
      <c r="BJ885" s="1"/>
    </row>
    <row r="886" spans="1:62" x14ac:dyDescent="0.3">
      <c r="A886" s="33" t="s">
        <v>1667</v>
      </c>
      <c r="B886" s="32">
        <v>7393</v>
      </c>
      <c r="C886" s="1" t="s">
        <v>40</v>
      </c>
      <c r="D886" s="1" t="s">
        <v>216</v>
      </c>
      <c r="E886" s="1" t="s">
        <v>1099</v>
      </c>
      <c r="F886" s="1" t="s">
        <v>721</v>
      </c>
      <c r="G886" s="1" t="s">
        <v>718</v>
      </c>
      <c r="H886" s="1">
        <v>5</v>
      </c>
      <c r="I886" s="1" t="s">
        <v>1668</v>
      </c>
      <c r="J886" s="4">
        <v>4078</v>
      </c>
      <c r="K886" s="4">
        <v>1045</v>
      </c>
      <c r="L886" s="4">
        <v>649</v>
      </c>
      <c r="X886" s="1">
        <v>1</v>
      </c>
      <c r="AA886" s="12" t="str">
        <f>_xlfn.XLOOKUP(HsgLista[[#This Row],[Lakó-népesség]],hsgméret[limit],hsgméret[név],,-1)</f>
        <v>apró</v>
      </c>
      <c r="AB886" s="12" t="str">
        <f>IFERROR(_xlfn.XLOOKUP(HsgLista[[#This Row],[Vármegye]],Régiók[Vármegye],Régiók[Régió]),"")</f>
        <v>Dél-Alföld</v>
      </c>
      <c r="AC886" s="12" t="str">
        <f>IFERROR(_xlfn.XLOOKUP(HsgLista[[#This Row],[Vármegye]],Régiók[Vármegye],Régiók[NUTS2]),"")</f>
        <v>HU33</v>
      </c>
      <c r="AD886" s="12" t="str" cm="1">
        <f t="array" ref="AD886">_xlfn.XLOOKUP(HsgLista[[#This Row],[Helység jogállása]],_xlfn.ANCHORARRAY($AG$12),$AH$12:$AH$18)</f>
        <v>1 község</v>
      </c>
      <c r="AE886" s="4">
        <f>HsgLista[[#This Row],[Lakó-népesség]]*HsgLista[[#This Row],[Lakó-népesség]]</f>
        <v>1092025</v>
      </c>
      <c r="AF886" s="1"/>
      <c r="AG886" s="4"/>
      <c r="AJ886" s="8"/>
      <c r="AK886" s="4"/>
      <c r="AS886" s="8"/>
      <c r="AT886" s="4"/>
      <c r="BJ886" s="1"/>
    </row>
    <row r="887" spans="1:62" x14ac:dyDescent="0.3">
      <c r="A887" s="33" t="s">
        <v>1669</v>
      </c>
      <c r="B887" s="31">
        <v>13347</v>
      </c>
      <c r="C887" s="1" t="s">
        <v>40</v>
      </c>
      <c r="D887" s="1" t="s">
        <v>41</v>
      </c>
      <c r="E887" s="1" t="s">
        <v>135</v>
      </c>
      <c r="F887" s="1" t="s">
        <v>136</v>
      </c>
      <c r="G887" s="1" t="s">
        <v>137</v>
      </c>
      <c r="H887" s="1">
        <v>5</v>
      </c>
      <c r="I887" s="1" t="s">
        <v>138</v>
      </c>
      <c r="J887" s="4">
        <v>1234</v>
      </c>
      <c r="K887" s="4">
        <v>219</v>
      </c>
      <c r="L887" s="4">
        <v>95</v>
      </c>
      <c r="T887" s="1">
        <v>1</v>
      </c>
      <c r="AA887" s="12" t="str">
        <f>_xlfn.XLOOKUP(HsgLista[[#This Row],[Lakó-népesség]],hsgméret[limit],hsgméret[név],,-1)</f>
        <v>mikro</v>
      </c>
      <c r="AB887" s="12" t="str">
        <f>IFERROR(_xlfn.XLOOKUP(HsgLista[[#This Row],[Vármegye]],Régiók[Vármegye],Régiók[Régió]),"")</f>
        <v>Dél-Dunántúl</v>
      </c>
      <c r="AC887" s="12" t="str">
        <f>IFERROR(_xlfn.XLOOKUP(HsgLista[[#This Row],[Vármegye]],Régiók[Vármegye],Régiók[NUTS2]),"")</f>
        <v>HU23</v>
      </c>
      <c r="AD887" s="12" t="str" cm="1">
        <f t="array" ref="AD887">_xlfn.XLOOKUP(HsgLista[[#This Row],[Helység jogállása]],_xlfn.ANCHORARRAY($AG$12),$AH$12:$AH$18)</f>
        <v>1 község</v>
      </c>
      <c r="AE887" s="4">
        <f>HsgLista[[#This Row],[Lakó-népesség]]*HsgLista[[#This Row],[Lakó-népesség]]</f>
        <v>47961</v>
      </c>
      <c r="AF887" s="1"/>
      <c r="AG887" s="4"/>
      <c r="AJ887" s="8"/>
      <c r="AK887" s="4"/>
      <c r="AS887" s="8"/>
      <c r="AT887" s="4"/>
      <c r="BJ887" s="1"/>
    </row>
    <row r="888" spans="1:62" x14ac:dyDescent="0.3">
      <c r="A888" s="33" t="s">
        <v>1670</v>
      </c>
      <c r="B888" s="32">
        <v>2857</v>
      </c>
      <c r="C888" s="1" t="s">
        <v>40</v>
      </c>
      <c r="D888" s="1" t="s">
        <v>41</v>
      </c>
      <c r="E888" s="1" t="s">
        <v>356</v>
      </c>
      <c r="F888" s="1" t="s">
        <v>357</v>
      </c>
      <c r="G888" s="1" t="s">
        <v>358</v>
      </c>
      <c r="H888" s="1">
        <v>5</v>
      </c>
      <c r="I888" s="1" t="s">
        <v>1469</v>
      </c>
      <c r="J888" s="4">
        <v>2528</v>
      </c>
      <c r="K888" s="4">
        <v>734</v>
      </c>
      <c r="L888" s="4">
        <v>385</v>
      </c>
      <c r="R888" s="1">
        <v>1</v>
      </c>
      <c r="AA888" s="12" t="str">
        <f>_xlfn.XLOOKUP(HsgLista[[#This Row],[Lakó-népesség]],hsgméret[limit],hsgméret[név],,-1)</f>
        <v>apró</v>
      </c>
      <c r="AB888" s="12" t="str">
        <f>IFERROR(_xlfn.XLOOKUP(HsgLista[[#This Row],[Vármegye]],Régiók[Vármegye],Régiók[Régió]),"")</f>
        <v>Dél-Dunántúl</v>
      </c>
      <c r="AC888" s="12" t="str">
        <f>IFERROR(_xlfn.XLOOKUP(HsgLista[[#This Row],[Vármegye]],Régiók[Vármegye],Régiók[NUTS2]),"")</f>
        <v>HU23</v>
      </c>
      <c r="AD888" s="12" t="str" cm="1">
        <f t="array" ref="AD888">_xlfn.XLOOKUP(HsgLista[[#This Row],[Helység jogállása]],_xlfn.ANCHORARRAY($AG$12),$AH$12:$AH$18)</f>
        <v>1 község</v>
      </c>
      <c r="AE888" s="4">
        <f>HsgLista[[#This Row],[Lakó-népesség]]*HsgLista[[#This Row],[Lakó-népesség]]</f>
        <v>538756</v>
      </c>
      <c r="AF888" s="1"/>
      <c r="AG888" s="4"/>
      <c r="AJ888" s="8"/>
      <c r="AK888" s="4"/>
      <c r="AS888" s="8"/>
      <c r="AT888" s="4"/>
      <c r="BJ888" s="1"/>
    </row>
    <row r="889" spans="1:62" x14ac:dyDescent="0.3">
      <c r="A889" s="33" t="s">
        <v>1671</v>
      </c>
      <c r="B889" s="32">
        <v>5731</v>
      </c>
      <c r="C889" s="1" t="s">
        <v>40</v>
      </c>
      <c r="D889" s="1" t="s">
        <v>251</v>
      </c>
      <c r="E889" s="1" t="s">
        <v>836</v>
      </c>
      <c r="F889" s="1" t="s">
        <v>837</v>
      </c>
      <c r="G889" s="1" t="s">
        <v>838</v>
      </c>
      <c r="H889" s="1">
        <v>5</v>
      </c>
      <c r="I889" s="1" t="s">
        <v>1382</v>
      </c>
      <c r="J889" s="4">
        <v>3628</v>
      </c>
      <c r="K889" s="4">
        <v>1151</v>
      </c>
      <c r="L889" s="4">
        <v>568</v>
      </c>
      <c r="AA889" s="12" t="str">
        <f>_xlfn.XLOOKUP(HsgLista[[#This Row],[Lakó-népesség]],hsgméret[limit],hsgméret[név],,-1)</f>
        <v>apró</v>
      </c>
      <c r="AB889" s="12" t="str">
        <f>IFERROR(_xlfn.XLOOKUP(HsgLista[[#This Row],[Vármegye]],Régiók[Vármegye],Régiók[Régió]),"")</f>
        <v>Dél-Dunántúl</v>
      </c>
      <c r="AC889" s="12" t="str">
        <f>IFERROR(_xlfn.XLOOKUP(HsgLista[[#This Row],[Vármegye]],Régiók[Vármegye],Régiók[NUTS2]),"")</f>
        <v>HU23</v>
      </c>
      <c r="AD889" s="12" t="str" cm="1">
        <f t="array" ref="AD889">_xlfn.XLOOKUP(HsgLista[[#This Row],[Helység jogállása]],_xlfn.ANCHORARRAY($AG$12),$AH$12:$AH$18)</f>
        <v>1 község</v>
      </c>
      <c r="AE889" s="4">
        <f>HsgLista[[#This Row],[Lakó-népesség]]*HsgLista[[#This Row],[Lakó-népesség]]</f>
        <v>1324801</v>
      </c>
      <c r="AF889" s="1"/>
      <c r="AG889" s="4"/>
      <c r="AJ889" s="8"/>
      <c r="AK889" s="4"/>
      <c r="AS889" s="8"/>
      <c r="AT889" s="4"/>
      <c r="BJ889" s="1"/>
    </row>
    <row r="890" spans="1:62" x14ac:dyDescent="0.3">
      <c r="A890" s="33" t="s">
        <v>1672</v>
      </c>
      <c r="B890" s="31">
        <v>30942</v>
      </c>
      <c r="C890" s="1" t="s">
        <v>40</v>
      </c>
      <c r="D890" s="1" t="s">
        <v>95</v>
      </c>
      <c r="E890" s="1" t="s">
        <v>306</v>
      </c>
      <c r="F890" s="1" t="s">
        <v>307</v>
      </c>
      <c r="G890" s="1" t="s">
        <v>308</v>
      </c>
      <c r="H890" s="1">
        <v>5</v>
      </c>
      <c r="I890" s="1" t="s">
        <v>309</v>
      </c>
      <c r="J890" s="4">
        <v>1992</v>
      </c>
      <c r="K890" s="4">
        <v>648</v>
      </c>
      <c r="L890" s="4">
        <v>333</v>
      </c>
      <c r="AA890" s="12" t="str">
        <f>_xlfn.XLOOKUP(HsgLista[[#This Row],[Lakó-népesség]],hsgméret[limit],hsgméret[név],,-1)</f>
        <v>apró</v>
      </c>
      <c r="AB890" s="12" t="str">
        <f>IFERROR(_xlfn.XLOOKUP(HsgLista[[#This Row],[Vármegye]],Régiók[Vármegye],Régiók[Régió]),"")</f>
        <v>Nyugat-Dunántúl</v>
      </c>
      <c r="AC890" s="12" t="str">
        <f>IFERROR(_xlfn.XLOOKUP(HsgLista[[#This Row],[Vármegye]],Régiók[Vármegye],Régiók[NUTS2]),"")</f>
        <v>HU22</v>
      </c>
      <c r="AD890" s="12" t="str" cm="1">
        <f t="array" ref="AD890">_xlfn.XLOOKUP(HsgLista[[#This Row],[Helység jogállása]],_xlfn.ANCHORARRAY($AG$12),$AH$12:$AH$18)</f>
        <v>1 község</v>
      </c>
      <c r="AE890" s="4">
        <f>HsgLista[[#This Row],[Lakó-népesség]]*HsgLista[[#This Row],[Lakó-népesség]]</f>
        <v>419904</v>
      </c>
      <c r="AF890" s="1"/>
      <c r="AG890" s="4"/>
      <c r="AJ890" s="8"/>
      <c r="AK890" s="4"/>
      <c r="AS890" s="8"/>
      <c r="AT890" s="4"/>
      <c r="BJ890" s="1"/>
    </row>
    <row r="891" spans="1:62" x14ac:dyDescent="0.3">
      <c r="A891" s="33" t="s">
        <v>1673</v>
      </c>
      <c r="B891" s="31">
        <v>17394</v>
      </c>
      <c r="C891" s="1" t="s">
        <v>40</v>
      </c>
      <c r="D891" s="1" t="s">
        <v>216</v>
      </c>
      <c r="E891" s="1" t="s">
        <v>831</v>
      </c>
      <c r="F891" s="1" t="s">
        <v>832</v>
      </c>
      <c r="G891" s="1" t="s">
        <v>833</v>
      </c>
      <c r="H891" s="1">
        <v>5</v>
      </c>
      <c r="I891" s="1" t="s">
        <v>1674</v>
      </c>
      <c r="J891" s="4">
        <v>5139</v>
      </c>
      <c r="K891" s="4">
        <v>653</v>
      </c>
      <c r="L891" s="4">
        <v>327</v>
      </c>
      <c r="T891" s="1">
        <v>1</v>
      </c>
      <c r="AA891" s="12" t="str">
        <f>_xlfn.XLOOKUP(HsgLista[[#This Row],[Lakó-népesség]],hsgméret[limit],hsgméret[név],,-1)</f>
        <v>apró</v>
      </c>
      <c r="AB891" s="12" t="str">
        <f>IFERROR(_xlfn.XLOOKUP(HsgLista[[#This Row],[Vármegye]],Régiók[Vármegye],Régiók[Régió]),"")</f>
        <v>Dél-Alföld</v>
      </c>
      <c r="AC891" s="12" t="str">
        <f>IFERROR(_xlfn.XLOOKUP(HsgLista[[#This Row],[Vármegye]],Régiók[Vármegye],Régiók[NUTS2]),"")</f>
        <v>HU33</v>
      </c>
      <c r="AD891" s="12" t="str" cm="1">
        <f t="array" ref="AD891">_xlfn.XLOOKUP(HsgLista[[#This Row],[Helység jogállása]],_xlfn.ANCHORARRAY($AG$12),$AH$12:$AH$18)</f>
        <v>1 község</v>
      </c>
      <c r="AE891" s="4">
        <f>HsgLista[[#This Row],[Lakó-népesség]]*HsgLista[[#This Row],[Lakó-népesség]]</f>
        <v>426409</v>
      </c>
      <c r="AF891" s="1"/>
      <c r="AG891" s="4"/>
      <c r="AJ891" s="8"/>
      <c r="AK891" s="4"/>
      <c r="AS891" s="8"/>
      <c r="AT891" s="4"/>
      <c r="BJ891" s="1"/>
    </row>
    <row r="892" spans="1:62" x14ac:dyDescent="0.3">
      <c r="A892" s="33" t="s">
        <v>1675</v>
      </c>
      <c r="B892" s="31">
        <v>15608</v>
      </c>
      <c r="C892" s="1" t="s">
        <v>40</v>
      </c>
      <c r="D892" s="1" t="s">
        <v>52</v>
      </c>
      <c r="E892" s="1" t="s">
        <v>313</v>
      </c>
      <c r="F892" s="1" t="s">
        <v>314</v>
      </c>
      <c r="G892" s="1" t="s">
        <v>315</v>
      </c>
      <c r="H892" s="1">
        <v>1</v>
      </c>
      <c r="I892" s="1" t="s">
        <v>32</v>
      </c>
      <c r="J892" s="4">
        <v>2882</v>
      </c>
      <c r="K892" s="4">
        <v>2628</v>
      </c>
      <c r="L892" s="4">
        <v>936</v>
      </c>
      <c r="T892" s="1">
        <v>1</v>
      </c>
      <c r="AA892" s="12" t="str">
        <f>_xlfn.XLOOKUP(HsgLista[[#This Row],[Lakó-népesség]],hsgméret[limit],hsgméret[név],,-1)</f>
        <v>kicsi</v>
      </c>
      <c r="AB892" s="12" t="str">
        <f>IFERROR(_xlfn.XLOOKUP(HsgLista[[#This Row],[Vármegye]],Régiók[Vármegye],Régiók[Régió]),"")</f>
        <v>Észak-Magyarország</v>
      </c>
      <c r="AC892" s="12" t="str">
        <f>IFERROR(_xlfn.XLOOKUP(HsgLista[[#This Row],[Vármegye]],Régiók[Vármegye],Régiók[NUTS2]),"")</f>
        <v>HU31</v>
      </c>
      <c r="AD892" s="12" t="str" cm="1">
        <f t="array" ref="AD892">_xlfn.XLOOKUP(HsgLista[[#This Row],[Helység jogállása]],_xlfn.ANCHORARRAY($AG$12),$AH$12:$AH$18)</f>
        <v>1 község</v>
      </c>
      <c r="AE892" s="4">
        <f>HsgLista[[#This Row],[Lakó-népesség]]*HsgLista[[#This Row],[Lakó-népesség]]</f>
        <v>6906384</v>
      </c>
      <c r="AF892" s="1"/>
      <c r="AG892" s="4"/>
      <c r="AJ892" s="8"/>
      <c r="AK892" s="4"/>
      <c r="AS892" s="8"/>
      <c r="AT892" s="4"/>
      <c r="BJ892" s="1"/>
    </row>
    <row r="893" spans="1:62" x14ac:dyDescent="0.3">
      <c r="A893" s="33" t="s">
        <v>846</v>
      </c>
      <c r="B893" s="31">
        <v>28893</v>
      </c>
      <c r="C893" s="1" t="s">
        <v>40</v>
      </c>
      <c r="D893" s="1" t="s">
        <v>159</v>
      </c>
      <c r="E893" s="1" t="s">
        <v>590</v>
      </c>
      <c r="F893" s="1" t="s">
        <v>591</v>
      </c>
      <c r="G893" s="1" t="s">
        <v>592</v>
      </c>
      <c r="H893" s="1">
        <v>2</v>
      </c>
      <c r="I893" s="1" t="s">
        <v>38</v>
      </c>
      <c r="J893" s="4">
        <v>3352</v>
      </c>
      <c r="K893" s="4">
        <v>1609</v>
      </c>
      <c r="L893" s="4">
        <v>742</v>
      </c>
      <c r="AA893" s="12" t="str">
        <f>_xlfn.XLOOKUP(HsgLista[[#This Row],[Lakó-népesség]],hsgméret[limit],hsgméret[név],,-1)</f>
        <v>apró</v>
      </c>
      <c r="AB893" s="12" t="str">
        <f>IFERROR(_xlfn.XLOOKUP(HsgLista[[#This Row],[Vármegye]],Régiók[Vármegye],Régiók[Régió]),"")</f>
        <v>Észak-Alföld</v>
      </c>
      <c r="AC893" s="12" t="str">
        <f>IFERROR(_xlfn.XLOOKUP(HsgLista[[#This Row],[Vármegye]],Régiók[Vármegye],Régiók[NUTS2]),"")</f>
        <v>HU32</v>
      </c>
      <c r="AD893" s="12" t="str" cm="1">
        <f t="array" ref="AD893">_xlfn.XLOOKUP(HsgLista[[#This Row],[Helység jogállása]],_xlfn.ANCHORARRAY($AG$12),$AH$12:$AH$18)</f>
        <v>1 község</v>
      </c>
      <c r="AE893" s="4">
        <f>HsgLista[[#This Row],[Lakó-népesség]]*HsgLista[[#This Row],[Lakó-népesség]]</f>
        <v>2588881</v>
      </c>
      <c r="AF893" s="1"/>
      <c r="AG893" s="4"/>
      <c r="AJ893" s="8"/>
      <c r="AK893" s="4"/>
      <c r="AS893" s="8"/>
      <c r="AT893" s="4"/>
      <c r="BJ893" s="1"/>
    </row>
    <row r="894" spans="1:62" x14ac:dyDescent="0.3">
      <c r="A894" s="33" t="s">
        <v>1676</v>
      </c>
      <c r="B894" s="31">
        <v>20039</v>
      </c>
      <c r="C894" s="1" t="s">
        <v>40</v>
      </c>
      <c r="D894" s="1" t="s">
        <v>202</v>
      </c>
      <c r="E894" s="1" t="s">
        <v>268</v>
      </c>
      <c r="F894" s="1" t="s">
        <v>269</v>
      </c>
      <c r="G894" s="1" t="s">
        <v>270</v>
      </c>
      <c r="H894" s="1">
        <v>5</v>
      </c>
      <c r="I894" s="1" t="s">
        <v>907</v>
      </c>
      <c r="J894" s="4">
        <v>666</v>
      </c>
      <c r="K894" s="4">
        <v>90</v>
      </c>
      <c r="L894" s="4">
        <v>91</v>
      </c>
      <c r="AA894" s="12" t="str">
        <f>_xlfn.XLOOKUP(HsgLista[[#This Row],[Lakó-népesség]],hsgméret[limit],hsgméret[név],,-1)</f>
        <v>mikro</v>
      </c>
      <c r="AB894" s="12" t="str">
        <f>IFERROR(_xlfn.XLOOKUP(HsgLista[[#This Row],[Vármegye]],Régiók[Vármegye],Régiók[Régió]),"")</f>
        <v>Nyugat-Dunántúl</v>
      </c>
      <c r="AC894" s="12" t="str">
        <f>IFERROR(_xlfn.XLOOKUP(HsgLista[[#This Row],[Vármegye]],Régiók[Vármegye],Régiók[NUTS2]),"")</f>
        <v>HU22</v>
      </c>
      <c r="AD894" s="12" t="str" cm="1">
        <f t="array" ref="AD894">_xlfn.XLOOKUP(HsgLista[[#This Row],[Helység jogállása]],_xlfn.ANCHORARRAY($AG$12),$AH$12:$AH$18)</f>
        <v>1 község</v>
      </c>
      <c r="AE894" s="4">
        <f>HsgLista[[#This Row],[Lakó-népesség]]*HsgLista[[#This Row],[Lakó-népesség]]</f>
        <v>8100</v>
      </c>
      <c r="AF894" s="1"/>
      <c r="AG894" s="4"/>
      <c r="AJ894" s="8"/>
      <c r="AK894" s="4"/>
      <c r="AS894" s="8"/>
      <c r="AT894" s="4"/>
      <c r="BJ894" s="1"/>
    </row>
    <row r="895" spans="1:62" x14ac:dyDescent="0.3">
      <c r="A895" s="33" t="s">
        <v>1677</v>
      </c>
      <c r="B895" s="31">
        <v>20969</v>
      </c>
      <c r="C895" s="1" t="s">
        <v>40</v>
      </c>
      <c r="D895" s="1" t="s">
        <v>52</v>
      </c>
      <c r="E895" s="1" t="s">
        <v>53</v>
      </c>
      <c r="F895" s="1" t="s">
        <v>54</v>
      </c>
      <c r="G895" s="1" t="s">
        <v>55</v>
      </c>
      <c r="H895" s="1">
        <v>5</v>
      </c>
      <c r="I895" s="1" t="s">
        <v>56</v>
      </c>
      <c r="J895" s="4">
        <v>533</v>
      </c>
      <c r="K895" s="4">
        <v>334</v>
      </c>
      <c r="L895" s="4">
        <v>139</v>
      </c>
      <c r="AA895" s="12" t="str">
        <f>_xlfn.XLOOKUP(HsgLista[[#This Row],[Lakó-népesség]],hsgméret[limit],hsgméret[név],,-1)</f>
        <v>mikro</v>
      </c>
      <c r="AB895" s="12" t="str">
        <f>IFERROR(_xlfn.XLOOKUP(HsgLista[[#This Row],[Vármegye]],Régiók[Vármegye],Régiók[Régió]),"")</f>
        <v>Észak-Magyarország</v>
      </c>
      <c r="AC895" s="12" t="str">
        <f>IFERROR(_xlfn.XLOOKUP(HsgLista[[#This Row],[Vármegye]],Régiók[Vármegye],Régiók[NUTS2]),"")</f>
        <v>HU31</v>
      </c>
      <c r="AD895" s="12" t="str" cm="1">
        <f t="array" ref="AD895">_xlfn.XLOOKUP(HsgLista[[#This Row],[Helység jogállása]],_xlfn.ANCHORARRAY($AG$12),$AH$12:$AH$18)</f>
        <v>1 község</v>
      </c>
      <c r="AE895" s="4">
        <f>HsgLista[[#This Row],[Lakó-népesség]]*HsgLista[[#This Row],[Lakó-népesség]]</f>
        <v>111556</v>
      </c>
      <c r="AF895" s="1"/>
      <c r="AG895" s="4"/>
      <c r="AJ895" s="8"/>
      <c r="AK895" s="4"/>
      <c r="AS895" s="8"/>
      <c r="AT895" s="4"/>
      <c r="BJ895" s="1"/>
    </row>
    <row r="896" spans="1:62" x14ac:dyDescent="0.3">
      <c r="A896" s="33" t="s">
        <v>1678</v>
      </c>
      <c r="B896" s="31">
        <v>16717</v>
      </c>
      <c r="C896" s="1" t="s">
        <v>40</v>
      </c>
      <c r="D896" s="1" t="s">
        <v>80</v>
      </c>
      <c r="E896" s="1" t="s">
        <v>117</v>
      </c>
      <c r="F896" s="1" t="s">
        <v>118</v>
      </c>
      <c r="G896" s="1" t="s">
        <v>119</v>
      </c>
      <c r="H896" s="1">
        <v>5</v>
      </c>
      <c r="I896" s="1" t="s">
        <v>518</v>
      </c>
      <c r="J896" s="4">
        <v>1968</v>
      </c>
      <c r="K896" s="4">
        <v>326</v>
      </c>
      <c r="L896" s="4">
        <v>145</v>
      </c>
      <c r="AA896" s="12" t="str">
        <f>_xlfn.XLOOKUP(HsgLista[[#This Row],[Lakó-népesség]],hsgméret[limit],hsgméret[név],,-1)</f>
        <v>mikro</v>
      </c>
      <c r="AB896" s="12" t="str">
        <f>IFERROR(_xlfn.XLOOKUP(HsgLista[[#This Row],[Vármegye]],Régiók[Vármegye],Régiók[Régió]),"")</f>
        <v>Közép-Dunántúl</v>
      </c>
      <c r="AC896" s="12" t="str">
        <f>IFERROR(_xlfn.XLOOKUP(HsgLista[[#This Row],[Vármegye]],Régiók[Vármegye],Régiók[NUTS2]),"")</f>
        <v>HU21</v>
      </c>
      <c r="AD896" s="12" t="str" cm="1">
        <f t="array" ref="AD896">_xlfn.XLOOKUP(HsgLista[[#This Row],[Helység jogállása]],_xlfn.ANCHORARRAY($AG$12),$AH$12:$AH$18)</f>
        <v>1 község</v>
      </c>
      <c r="AE896" s="4">
        <f>HsgLista[[#This Row],[Lakó-népesség]]*HsgLista[[#This Row],[Lakó-népesség]]</f>
        <v>106276</v>
      </c>
      <c r="AF896" s="1"/>
      <c r="AG896" s="4"/>
      <c r="AJ896" s="8"/>
      <c r="AK896" s="4"/>
      <c r="AS896" s="8"/>
      <c r="AT896" s="4"/>
      <c r="BJ896" s="1"/>
    </row>
    <row r="897" spans="1:62" x14ac:dyDescent="0.3">
      <c r="A897" s="33" t="s">
        <v>1679</v>
      </c>
      <c r="B897" s="32">
        <v>9177</v>
      </c>
      <c r="C897" s="1" t="s">
        <v>40</v>
      </c>
      <c r="D897" s="1" t="s">
        <v>112</v>
      </c>
      <c r="E897" s="1" t="s">
        <v>234</v>
      </c>
      <c r="F897" s="1" t="s">
        <v>235</v>
      </c>
      <c r="G897" s="1" t="s">
        <v>236</v>
      </c>
      <c r="H897" s="1">
        <v>5</v>
      </c>
      <c r="I897" s="1" t="s">
        <v>1232</v>
      </c>
      <c r="J897" s="4">
        <v>1319</v>
      </c>
      <c r="K897" s="4">
        <v>390</v>
      </c>
      <c r="L897" s="4">
        <v>124</v>
      </c>
      <c r="T897" s="1">
        <v>1</v>
      </c>
      <c r="AA897" s="12" t="str">
        <f>_xlfn.XLOOKUP(HsgLista[[#This Row],[Lakó-népesség]],hsgméret[limit],hsgméret[név],,-1)</f>
        <v>mikro</v>
      </c>
      <c r="AB897" s="12" t="str">
        <f>IFERROR(_xlfn.XLOOKUP(HsgLista[[#This Row],[Vármegye]],Régiók[Vármegye],Régiók[Régió]),"")</f>
        <v>Dél-Dunántúl</v>
      </c>
      <c r="AC897" s="12" t="str">
        <f>IFERROR(_xlfn.XLOOKUP(HsgLista[[#This Row],[Vármegye]],Régiók[Vármegye],Régiók[NUTS2]),"")</f>
        <v>HU23</v>
      </c>
      <c r="AD897" s="12" t="str" cm="1">
        <f t="array" ref="AD897">_xlfn.XLOOKUP(HsgLista[[#This Row],[Helység jogállása]],_xlfn.ANCHORARRAY($AG$12),$AH$12:$AH$18)</f>
        <v>1 község</v>
      </c>
      <c r="AE897" s="4">
        <f>HsgLista[[#This Row],[Lakó-népesség]]*HsgLista[[#This Row],[Lakó-népesség]]</f>
        <v>152100</v>
      </c>
      <c r="AF897" s="1"/>
      <c r="AG897" s="4"/>
      <c r="AJ897" s="8"/>
      <c r="AK897" s="4"/>
      <c r="AS897" s="8"/>
      <c r="AT897" s="4"/>
      <c r="BJ897" s="1"/>
    </row>
    <row r="898" spans="1:62" x14ac:dyDescent="0.3">
      <c r="A898" s="33" t="s">
        <v>1680</v>
      </c>
      <c r="B898" s="31">
        <v>18333</v>
      </c>
      <c r="C898" s="1" t="s">
        <v>40</v>
      </c>
      <c r="D898" s="1" t="s">
        <v>41</v>
      </c>
      <c r="E898" s="1" t="s">
        <v>130</v>
      </c>
      <c r="F898" s="1" t="s">
        <v>131</v>
      </c>
      <c r="G898" s="1" t="s">
        <v>132</v>
      </c>
      <c r="H898" s="1">
        <v>5</v>
      </c>
      <c r="I898" s="1" t="s">
        <v>797</v>
      </c>
      <c r="J898" s="4">
        <v>1543</v>
      </c>
      <c r="K898" s="4">
        <v>332</v>
      </c>
      <c r="L898" s="4">
        <v>118</v>
      </c>
      <c r="T898" s="1">
        <v>1</v>
      </c>
      <c r="AA898" s="12" t="str">
        <f>_xlfn.XLOOKUP(HsgLista[[#This Row],[Lakó-népesség]],hsgméret[limit],hsgméret[név],,-1)</f>
        <v>mikro</v>
      </c>
      <c r="AB898" s="12" t="str">
        <f>IFERROR(_xlfn.XLOOKUP(HsgLista[[#This Row],[Vármegye]],Régiók[Vármegye],Régiók[Régió]),"")</f>
        <v>Dél-Dunántúl</v>
      </c>
      <c r="AC898" s="12" t="str">
        <f>IFERROR(_xlfn.XLOOKUP(HsgLista[[#This Row],[Vármegye]],Régiók[Vármegye],Régiók[NUTS2]),"")</f>
        <v>HU23</v>
      </c>
      <c r="AD898" s="12" t="str" cm="1">
        <f t="array" ref="AD898">_xlfn.XLOOKUP(HsgLista[[#This Row],[Helység jogállása]],_xlfn.ANCHORARRAY($AG$12),$AH$12:$AH$18)</f>
        <v>1 község</v>
      </c>
      <c r="AE898" s="4">
        <f>HsgLista[[#This Row],[Lakó-népesség]]*HsgLista[[#This Row],[Lakó-népesség]]</f>
        <v>110224</v>
      </c>
      <c r="AF898" s="1"/>
      <c r="AG898" s="4"/>
      <c r="AJ898" s="8"/>
      <c r="AK898" s="4"/>
      <c r="AS898" s="8"/>
      <c r="AT898" s="4"/>
      <c r="BJ898" s="1"/>
    </row>
    <row r="899" spans="1:62" x14ac:dyDescent="0.3">
      <c r="A899" s="33" t="s">
        <v>1681</v>
      </c>
      <c r="B899" s="31">
        <v>21564</v>
      </c>
      <c r="C899" s="1" t="s">
        <v>40</v>
      </c>
      <c r="D899" s="1" t="s">
        <v>52</v>
      </c>
      <c r="E899" s="1" t="s">
        <v>1682</v>
      </c>
      <c r="F899" s="1" t="s">
        <v>1683</v>
      </c>
      <c r="G899" s="1" t="s">
        <v>1684</v>
      </c>
      <c r="H899" s="1">
        <v>5</v>
      </c>
      <c r="I899" s="1" t="s">
        <v>1685</v>
      </c>
      <c r="J899" s="4">
        <v>1120</v>
      </c>
      <c r="K899" s="4">
        <v>880</v>
      </c>
      <c r="L899" s="4">
        <v>286</v>
      </c>
      <c r="T899" s="1">
        <v>1</v>
      </c>
      <c r="AA899" s="12" t="str">
        <f>_xlfn.XLOOKUP(HsgLista[[#This Row],[Lakó-népesség]],hsgméret[limit],hsgméret[név],,-1)</f>
        <v>apró</v>
      </c>
      <c r="AB899" s="12" t="str">
        <f>IFERROR(_xlfn.XLOOKUP(HsgLista[[#This Row],[Vármegye]],Régiók[Vármegye],Régiók[Régió]),"")</f>
        <v>Észak-Magyarország</v>
      </c>
      <c r="AC899" s="12" t="str">
        <f>IFERROR(_xlfn.XLOOKUP(HsgLista[[#This Row],[Vármegye]],Régiók[Vármegye],Régiók[NUTS2]),"")</f>
        <v>HU31</v>
      </c>
      <c r="AD899" s="12" t="str" cm="1">
        <f t="array" ref="AD899">_xlfn.XLOOKUP(HsgLista[[#This Row],[Helység jogállása]],_xlfn.ANCHORARRAY($AG$12),$AH$12:$AH$18)</f>
        <v>1 község</v>
      </c>
      <c r="AE899" s="4">
        <f>HsgLista[[#This Row],[Lakó-népesség]]*HsgLista[[#This Row],[Lakó-népesség]]</f>
        <v>774400</v>
      </c>
      <c r="AF899" s="1"/>
      <c r="AG899" s="4"/>
      <c r="AJ899" s="8"/>
      <c r="AK899" s="4"/>
      <c r="AS899" s="8"/>
      <c r="AT899" s="4"/>
      <c r="BJ899" s="1"/>
    </row>
    <row r="900" spans="1:62" x14ac:dyDescent="0.3">
      <c r="A900" s="33" t="s">
        <v>694</v>
      </c>
      <c r="B900" s="31">
        <v>18193</v>
      </c>
      <c r="C900" s="1" t="s">
        <v>40</v>
      </c>
      <c r="D900" s="1" t="s">
        <v>80</v>
      </c>
      <c r="E900" s="1" t="s">
        <v>691</v>
      </c>
      <c r="F900" s="1" t="s">
        <v>692</v>
      </c>
      <c r="G900" s="1" t="s">
        <v>693</v>
      </c>
      <c r="H900" s="1">
        <v>2</v>
      </c>
      <c r="I900" s="1" t="s">
        <v>38</v>
      </c>
      <c r="J900" s="4">
        <v>1317</v>
      </c>
      <c r="K900" s="4">
        <v>696</v>
      </c>
      <c r="L900" s="4">
        <v>313</v>
      </c>
      <c r="AA900" s="12" t="str">
        <f>_xlfn.XLOOKUP(HsgLista[[#This Row],[Lakó-népesség]],hsgméret[limit],hsgméret[név],,-1)</f>
        <v>apró</v>
      </c>
      <c r="AB900" s="12" t="str">
        <f>IFERROR(_xlfn.XLOOKUP(HsgLista[[#This Row],[Vármegye]],Régiók[Vármegye],Régiók[Régió]),"")</f>
        <v>Közép-Dunántúl</v>
      </c>
      <c r="AC900" s="12" t="str">
        <f>IFERROR(_xlfn.XLOOKUP(HsgLista[[#This Row],[Vármegye]],Régiók[Vármegye],Régiók[NUTS2]),"")</f>
        <v>HU21</v>
      </c>
      <c r="AD900" s="12" t="str" cm="1">
        <f t="array" ref="AD900">_xlfn.XLOOKUP(HsgLista[[#This Row],[Helység jogállása]],_xlfn.ANCHORARRAY($AG$12),$AH$12:$AH$18)</f>
        <v>1 község</v>
      </c>
      <c r="AE900" s="4">
        <f>HsgLista[[#This Row],[Lakó-népesség]]*HsgLista[[#This Row],[Lakó-népesség]]</f>
        <v>484416</v>
      </c>
      <c r="AF900" s="1"/>
      <c r="AG900" s="4"/>
      <c r="AJ900" s="8"/>
      <c r="AK900" s="4"/>
      <c r="AS900" s="8"/>
      <c r="AT900" s="4"/>
      <c r="BJ900" s="1"/>
    </row>
    <row r="901" spans="1:62" x14ac:dyDescent="0.3">
      <c r="A901" s="33" t="s">
        <v>1686</v>
      </c>
      <c r="B901" s="31">
        <v>13134</v>
      </c>
      <c r="C901" s="1" t="s">
        <v>40</v>
      </c>
      <c r="D901" s="1" t="s">
        <v>52</v>
      </c>
      <c r="E901" s="1" t="s">
        <v>239</v>
      </c>
      <c r="F901" s="1" t="s">
        <v>240</v>
      </c>
      <c r="G901" s="1" t="s">
        <v>241</v>
      </c>
      <c r="H901" s="1">
        <v>5</v>
      </c>
      <c r="I901" s="1" t="s">
        <v>1687</v>
      </c>
      <c r="J901" s="4">
        <v>943</v>
      </c>
      <c r="K901" s="4">
        <v>540</v>
      </c>
      <c r="L901" s="4">
        <v>291</v>
      </c>
      <c r="AA901" s="12" t="str">
        <f>_xlfn.XLOOKUP(HsgLista[[#This Row],[Lakó-népesség]],hsgméret[limit],hsgméret[név],,-1)</f>
        <v>apró</v>
      </c>
      <c r="AB901" s="12" t="str">
        <f>IFERROR(_xlfn.XLOOKUP(HsgLista[[#This Row],[Vármegye]],Régiók[Vármegye],Régiók[Régió]),"")</f>
        <v>Észak-Magyarország</v>
      </c>
      <c r="AC901" s="12" t="str">
        <f>IFERROR(_xlfn.XLOOKUP(HsgLista[[#This Row],[Vármegye]],Régiók[Vármegye],Régiók[NUTS2]),"")</f>
        <v>HU31</v>
      </c>
      <c r="AD901" s="12" t="str" cm="1">
        <f t="array" ref="AD901">_xlfn.XLOOKUP(HsgLista[[#This Row],[Helység jogállása]],_xlfn.ANCHORARRAY($AG$12),$AH$12:$AH$18)</f>
        <v>1 község</v>
      </c>
      <c r="AE901" s="4">
        <f>HsgLista[[#This Row],[Lakó-népesség]]*HsgLista[[#This Row],[Lakó-népesség]]</f>
        <v>291600</v>
      </c>
      <c r="AF901" s="1"/>
      <c r="AG901" s="4"/>
      <c r="AJ901" s="8"/>
      <c r="AK901" s="4"/>
      <c r="AS901" s="8"/>
      <c r="AT901" s="4"/>
      <c r="BJ901" s="1"/>
    </row>
    <row r="902" spans="1:62" x14ac:dyDescent="0.3">
      <c r="A902" s="33" t="s">
        <v>758</v>
      </c>
      <c r="B902" s="32">
        <v>9441</v>
      </c>
      <c r="C902" s="1" t="s">
        <v>40</v>
      </c>
      <c r="D902" s="1" t="s">
        <v>75</v>
      </c>
      <c r="E902" s="1" t="s">
        <v>755</v>
      </c>
      <c r="F902" s="1" t="s">
        <v>756</v>
      </c>
      <c r="G902" s="1" t="s">
        <v>757</v>
      </c>
      <c r="H902" s="1">
        <v>2</v>
      </c>
      <c r="I902" s="1" t="s">
        <v>38</v>
      </c>
      <c r="J902" s="4">
        <v>3971</v>
      </c>
      <c r="K902" s="4">
        <v>3193</v>
      </c>
      <c r="L902" s="4">
        <v>1239</v>
      </c>
      <c r="AA902" s="12" t="str">
        <f>_xlfn.XLOOKUP(HsgLista[[#This Row],[Lakó-népesség]],hsgméret[limit],hsgméret[név],,-1)</f>
        <v>kicsi</v>
      </c>
      <c r="AB902" s="12" t="str">
        <f>IFERROR(_xlfn.XLOOKUP(HsgLista[[#This Row],[Vármegye]],Régiók[Vármegye],Régiók[Régió]),"")</f>
        <v>Pest</v>
      </c>
      <c r="AC902" s="12" t="str">
        <f>IFERROR(_xlfn.XLOOKUP(HsgLista[[#This Row],[Vármegye]],Régiók[Vármegye],Régiók[NUTS2]),"")</f>
        <v>HU12</v>
      </c>
      <c r="AD902" s="12" t="str" cm="1">
        <f t="array" ref="AD902">_xlfn.XLOOKUP(HsgLista[[#This Row],[Helység jogállása]],_xlfn.ANCHORARRAY($AG$12),$AH$12:$AH$18)</f>
        <v>1 község</v>
      </c>
      <c r="AE902" s="4">
        <f>HsgLista[[#This Row],[Lakó-népesség]]*HsgLista[[#This Row],[Lakó-népesség]]</f>
        <v>10195249</v>
      </c>
      <c r="AF902" s="1"/>
      <c r="AG902" s="4"/>
      <c r="AJ902" s="8"/>
      <c r="AK902" s="4"/>
      <c r="AS902" s="8"/>
      <c r="AT902" s="4"/>
      <c r="BJ902" s="1"/>
    </row>
    <row r="903" spans="1:62" x14ac:dyDescent="0.3">
      <c r="A903" s="33" t="s">
        <v>1688</v>
      </c>
      <c r="B903" s="31">
        <v>17613</v>
      </c>
      <c r="C903" s="1" t="s">
        <v>40</v>
      </c>
      <c r="D903" s="1" t="s">
        <v>202</v>
      </c>
      <c r="E903" s="1" t="s">
        <v>203</v>
      </c>
      <c r="F903" s="1" t="s">
        <v>204</v>
      </c>
      <c r="G903" s="1" t="s">
        <v>205</v>
      </c>
      <c r="H903" s="1">
        <v>5</v>
      </c>
      <c r="I903" s="1" t="s">
        <v>703</v>
      </c>
      <c r="J903" s="4">
        <v>216</v>
      </c>
      <c r="K903" s="4">
        <v>59</v>
      </c>
      <c r="L903" s="4">
        <v>30</v>
      </c>
      <c r="AA903" s="12" t="str">
        <f>_xlfn.XLOOKUP(HsgLista[[#This Row],[Lakó-népesség]],hsgméret[limit],hsgméret[név],,-1)</f>
        <v>mikro</v>
      </c>
      <c r="AB903" s="12" t="str">
        <f>IFERROR(_xlfn.XLOOKUP(HsgLista[[#This Row],[Vármegye]],Régiók[Vármegye],Régiók[Régió]),"")</f>
        <v>Nyugat-Dunántúl</v>
      </c>
      <c r="AC903" s="12" t="str">
        <f>IFERROR(_xlfn.XLOOKUP(HsgLista[[#This Row],[Vármegye]],Régiók[Vármegye],Régiók[NUTS2]),"")</f>
        <v>HU22</v>
      </c>
      <c r="AD903" s="12" t="str" cm="1">
        <f t="array" ref="AD903">_xlfn.XLOOKUP(HsgLista[[#This Row],[Helység jogállása]],_xlfn.ANCHORARRAY($AG$12),$AH$12:$AH$18)</f>
        <v>1 község</v>
      </c>
      <c r="AE903" s="4">
        <f>HsgLista[[#This Row],[Lakó-népesség]]*HsgLista[[#This Row],[Lakó-népesség]]</f>
        <v>3481</v>
      </c>
      <c r="AF903" s="1"/>
      <c r="AG903" s="4"/>
      <c r="AJ903" s="8"/>
      <c r="AK903" s="4"/>
      <c r="AS903" s="8"/>
      <c r="AT903" s="4"/>
      <c r="BJ903" s="1"/>
    </row>
    <row r="904" spans="1:62" x14ac:dyDescent="0.3">
      <c r="A904" s="33" t="s">
        <v>1689</v>
      </c>
      <c r="B904" s="31">
        <v>11156</v>
      </c>
      <c r="C904" s="1" t="s">
        <v>40</v>
      </c>
      <c r="D904" s="1" t="s">
        <v>95</v>
      </c>
      <c r="E904" s="1" t="s">
        <v>709</v>
      </c>
      <c r="F904" s="1" t="s">
        <v>710</v>
      </c>
      <c r="G904" s="1" t="s">
        <v>711</v>
      </c>
      <c r="H904" s="1">
        <v>5</v>
      </c>
      <c r="I904" s="1" t="s">
        <v>963</v>
      </c>
      <c r="J904" s="4">
        <v>1099</v>
      </c>
      <c r="K904" s="4">
        <v>338</v>
      </c>
      <c r="L904" s="4">
        <v>175</v>
      </c>
      <c r="AA904" s="12" t="str">
        <f>_xlfn.XLOOKUP(HsgLista[[#This Row],[Lakó-népesség]],hsgméret[limit],hsgméret[név],,-1)</f>
        <v>mikro</v>
      </c>
      <c r="AB904" s="12" t="str">
        <f>IFERROR(_xlfn.XLOOKUP(HsgLista[[#This Row],[Vármegye]],Régiók[Vármegye],Régiók[Régió]),"")</f>
        <v>Nyugat-Dunántúl</v>
      </c>
      <c r="AC904" s="12" t="str">
        <f>IFERROR(_xlfn.XLOOKUP(HsgLista[[#This Row],[Vármegye]],Régiók[Vármegye],Régiók[NUTS2]),"")</f>
        <v>HU22</v>
      </c>
      <c r="AD904" s="12" t="str" cm="1">
        <f t="array" ref="AD904">_xlfn.XLOOKUP(HsgLista[[#This Row],[Helység jogállása]],_xlfn.ANCHORARRAY($AG$12),$AH$12:$AH$18)</f>
        <v>1 község</v>
      </c>
      <c r="AE904" s="4">
        <f>HsgLista[[#This Row],[Lakó-népesség]]*HsgLista[[#This Row],[Lakó-népesség]]</f>
        <v>114244</v>
      </c>
      <c r="AF904" s="1"/>
      <c r="AG904" s="4"/>
      <c r="AJ904" s="8"/>
      <c r="AK904" s="4"/>
      <c r="AS904" s="8"/>
      <c r="AT904" s="4"/>
      <c r="BJ904" s="1"/>
    </row>
    <row r="905" spans="1:62" x14ac:dyDescent="0.3">
      <c r="A905" s="33" t="s">
        <v>1690</v>
      </c>
      <c r="B905" s="31">
        <v>33084</v>
      </c>
      <c r="C905" s="1" t="s">
        <v>40</v>
      </c>
      <c r="D905" s="1" t="s">
        <v>41</v>
      </c>
      <c r="E905" s="1" t="s">
        <v>289</v>
      </c>
      <c r="F905" s="1" t="s">
        <v>290</v>
      </c>
      <c r="G905" s="1" t="s">
        <v>291</v>
      </c>
      <c r="H905" s="1">
        <v>5</v>
      </c>
      <c r="I905" s="1" t="s">
        <v>1096</v>
      </c>
      <c r="J905" s="4">
        <v>1088</v>
      </c>
      <c r="K905" s="4">
        <v>304</v>
      </c>
      <c r="L905" s="4">
        <v>95</v>
      </c>
      <c r="T905" s="1">
        <v>1</v>
      </c>
      <c r="AA905" s="12" t="str">
        <f>_xlfn.XLOOKUP(HsgLista[[#This Row],[Lakó-népesség]],hsgméret[limit],hsgméret[név],,-1)</f>
        <v>mikro</v>
      </c>
      <c r="AB905" s="12" t="str">
        <f>IFERROR(_xlfn.XLOOKUP(HsgLista[[#This Row],[Vármegye]],Régiók[Vármegye],Régiók[Régió]),"")</f>
        <v>Dél-Dunántúl</v>
      </c>
      <c r="AC905" s="12" t="str">
        <f>IFERROR(_xlfn.XLOOKUP(HsgLista[[#This Row],[Vármegye]],Régiók[Vármegye],Régiók[NUTS2]),"")</f>
        <v>HU23</v>
      </c>
      <c r="AD905" s="12" t="str" cm="1">
        <f t="array" ref="AD905">_xlfn.XLOOKUP(HsgLista[[#This Row],[Helység jogállása]],_xlfn.ANCHORARRAY($AG$12),$AH$12:$AH$18)</f>
        <v>1 község</v>
      </c>
      <c r="AE905" s="4">
        <f>HsgLista[[#This Row],[Lakó-népesség]]*HsgLista[[#This Row],[Lakó-népesség]]</f>
        <v>92416</v>
      </c>
      <c r="AF905" s="1"/>
      <c r="AG905" s="4"/>
      <c r="AJ905" s="8"/>
      <c r="AK905" s="4"/>
      <c r="AS905" s="8"/>
      <c r="AT905" s="4"/>
      <c r="BJ905" s="1"/>
    </row>
    <row r="906" spans="1:62" x14ac:dyDescent="0.3">
      <c r="A906" s="33" t="s">
        <v>1691</v>
      </c>
      <c r="B906" s="31">
        <v>13569</v>
      </c>
      <c r="C906" s="1" t="s">
        <v>40</v>
      </c>
      <c r="D906" s="1" t="s">
        <v>202</v>
      </c>
      <c r="E906" s="1" t="s">
        <v>284</v>
      </c>
      <c r="F906" s="1" t="s">
        <v>285</v>
      </c>
      <c r="G906" s="1" t="s">
        <v>285</v>
      </c>
      <c r="H906" s="1">
        <v>5</v>
      </c>
      <c r="I906" s="1" t="s">
        <v>460</v>
      </c>
      <c r="J906" s="4">
        <v>698</v>
      </c>
      <c r="K906" s="4">
        <v>56</v>
      </c>
      <c r="L906" s="4">
        <v>52</v>
      </c>
      <c r="AA906" s="12" t="str">
        <f>_xlfn.XLOOKUP(HsgLista[[#This Row],[Lakó-népesség]],hsgméret[limit],hsgméret[név],,-1)</f>
        <v>mikro</v>
      </c>
      <c r="AB906" s="12" t="str">
        <f>IFERROR(_xlfn.XLOOKUP(HsgLista[[#This Row],[Vármegye]],Régiók[Vármegye],Régiók[Régió]),"")</f>
        <v>Nyugat-Dunántúl</v>
      </c>
      <c r="AC906" s="12" t="str">
        <f>IFERROR(_xlfn.XLOOKUP(HsgLista[[#This Row],[Vármegye]],Régiók[Vármegye],Régiók[NUTS2]),"")</f>
        <v>HU22</v>
      </c>
      <c r="AD906" s="12" t="str" cm="1">
        <f t="array" ref="AD906">_xlfn.XLOOKUP(HsgLista[[#This Row],[Helység jogállása]],_xlfn.ANCHORARRAY($AG$12),$AH$12:$AH$18)</f>
        <v>1 község</v>
      </c>
      <c r="AE906" s="4">
        <f>HsgLista[[#This Row],[Lakó-népesség]]*HsgLista[[#This Row],[Lakó-népesség]]</f>
        <v>3136</v>
      </c>
      <c r="AF906" s="1"/>
      <c r="AG906" s="4"/>
      <c r="AJ906" s="8"/>
      <c r="AK906" s="4"/>
      <c r="AS906" s="8"/>
      <c r="AT906" s="4"/>
      <c r="BJ906" s="1"/>
    </row>
    <row r="907" spans="1:62" x14ac:dyDescent="0.3">
      <c r="A907" s="33" t="s">
        <v>1692</v>
      </c>
      <c r="B907" s="31">
        <v>23649</v>
      </c>
      <c r="C907" s="1" t="s">
        <v>27</v>
      </c>
      <c r="D907" s="1" t="s">
        <v>75</v>
      </c>
      <c r="E907" s="1" t="s">
        <v>1216</v>
      </c>
      <c r="F907" s="1" t="s">
        <v>1217</v>
      </c>
      <c r="G907" s="1" t="s">
        <v>1217</v>
      </c>
      <c r="H907" s="1">
        <v>1</v>
      </c>
      <c r="I907" s="1" t="s">
        <v>32</v>
      </c>
      <c r="J907" s="4">
        <v>2444</v>
      </c>
      <c r="K907" s="4">
        <v>21876</v>
      </c>
      <c r="L907" s="4">
        <v>8237</v>
      </c>
      <c r="W907" s="1">
        <v>1</v>
      </c>
      <c r="AA907" s="12" t="str">
        <f>_xlfn.XLOOKUP(HsgLista[[#This Row],[Lakó-népesség]],hsgméret[limit],hsgméret[név],,-1)</f>
        <v>közép</v>
      </c>
      <c r="AB907" s="12" t="str">
        <f>IFERROR(_xlfn.XLOOKUP(HsgLista[[#This Row],[Vármegye]],Régiók[Vármegye],Régiók[Régió]),"")</f>
        <v>Pest</v>
      </c>
      <c r="AC907" s="12" t="str">
        <f>IFERROR(_xlfn.XLOOKUP(HsgLista[[#This Row],[Vármegye]],Régiók[Vármegye],Régiók[NUTS2]),"")</f>
        <v>HU12</v>
      </c>
      <c r="AD907" s="12" t="str" cm="1">
        <f t="array" ref="AD907">_xlfn.XLOOKUP(HsgLista[[#This Row],[Helység jogállása]],_xlfn.ANCHORARRAY($AG$12),$AH$12:$AH$18)</f>
        <v>2 város</v>
      </c>
      <c r="AE907" s="4">
        <f>HsgLista[[#This Row],[Lakó-népesség]]*HsgLista[[#This Row],[Lakó-népesség]]</f>
        <v>478559376</v>
      </c>
      <c r="AF907" s="1"/>
      <c r="AG907" s="4"/>
      <c r="AJ907" s="8"/>
      <c r="AK907" s="4"/>
      <c r="AS907" s="8"/>
      <c r="AT907" s="4"/>
      <c r="BJ907" s="1"/>
    </row>
    <row r="908" spans="1:62" x14ac:dyDescent="0.3">
      <c r="A908" s="33" t="s">
        <v>1238</v>
      </c>
      <c r="B908" s="31">
        <v>32559</v>
      </c>
      <c r="C908" s="1" t="s">
        <v>27</v>
      </c>
      <c r="D908" s="1" t="s">
        <v>75</v>
      </c>
      <c r="E908" s="1" t="s">
        <v>1693</v>
      </c>
      <c r="F908" s="1" t="s">
        <v>1237</v>
      </c>
      <c r="G908" s="1" t="s">
        <v>1238</v>
      </c>
      <c r="H908" s="1">
        <v>1</v>
      </c>
      <c r="I908" s="1" t="s">
        <v>32</v>
      </c>
      <c r="J908" s="4">
        <v>6193</v>
      </c>
      <c r="K908" s="4">
        <v>32524</v>
      </c>
      <c r="L908" s="4">
        <v>13635</v>
      </c>
      <c r="Q908" s="1">
        <v>1</v>
      </c>
      <c r="R908" s="1">
        <v>1</v>
      </c>
      <c r="T908" s="1">
        <v>1</v>
      </c>
      <c r="AA908" s="12" t="str">
        <f>_xlfn.XLOOKUP(HsgLista[[#This Row],[Lakó-népesség]],hsgméret[limit],hsgméret[név],,-1)</f>
        <v>közép</v>
      </c>
      <c r="AB908" s="12" t="str">
        <f>IFERROR(_xlfn.XLOOKUP(HsgLista[[#This Row],[Vármegye]],Régiók[Vármegye],Régiók[Régió]),"")</f>
        <v>Pest</v>
      </c>
      <c r="AC908" s="12" t="str">
        <f>IFERROR(_xlfn.XLOOKUP(HsgLista[[#This Row],[Vármegye]],Régiók[Vármegye],Régiók[NUTS2]),"")</f>
        <v>HU12</v>
      </c>
      <c r="AD908" s="12" t="str" cm="1">
        <f t="array" ref="AD908">_xlfn.XLOOKUP(HsgLista[[#This Row],[Helység jogállása]],_xlfn.ANCHORARRAY($AG$12),$AH$12:$AH$18)</f>
        <v>2 város</v>
      </c>
      <c r="AE908" s="4">
        <f>HsgLista[[#This Row],[Lakó-népesség]]*HsgLista[[#This Row],[Lakó-népesség]]</f>
        <v>1057810576</v>
      </c>
      <c r="AF908" s="1"/>
      <c r="AG908" s="4"/>
      <c r="AJ908" s="8"/>
      <c r="AK908" s="4"/>
      <c r="AS908" s="8"/>
      <c r="AT908" s="4"/>
      <c r="BJ908" s="1"/>
    </row>
    <row r="909" spans="1:62" x14ac:dyDescent="0.3">
      <c r="A909" s="33" t="s">
        <v>1694</v>
      </c>
      <c r="B909" s="31">
        <v>33233</v>
      </c>
      <c r="C909" s="1" t="s">
        <v>40</v>
      </c>
      <c r="D909" s="1" t="s">
        <v>41</v>
      </c>
      <c r="E909" s="1" t="s">
        <v>135</v>
      </c>
      <c r="F909" s="1" t="s">
        <v>136</v>
      </c>
      <c r="G909" s="1" t="s">
        <v>137</v>
      </c>
      <c r="H909" s="1">
        <v>5</v>
      </c>
      <c r="I909" s="1" t="s">
        <v>137</v>
      </c>
      <c r="J909" s="4">
        <v>3993</v>
      </c>
      <c r="K909" s="4">
        <v>725</v>
      </c>
      <c r="L909" s="4">
        <v>382</v>
      </c>
      <c r="R909" s="1">
        <v>1</v>
      </c>
      <c r="T909" s="1">
        <v>1</v>
      </c>
      <c r="AA909" s="12" t="str">
        <f>_xlfn.XLOOKUP(HsgLista[[#This Row],[Lakó-népesség]],hsgméret[limit],hsgméret[név],,-1)</f>
        <v>apró</v>
      </c>
      <c r="AB909" s="12" t="str">
        <f>IFERROR(_xlfn.XLOOKUP(HsgLista[[#This Row],[Vármegye]],Régiók[Vármegye],Régiók[Régió]),"")</f>
        <v>Dél-Dunántúl</v>
      </c>
      <c r="AC909" s="12" t="str">
        <f>IFERROR(_xlfn.XLOOKUP(HsgLista[[#This Row],[Vármegye]],Régiók[Vármegye],Régiók[NUTS2]),"")</f>
        <v>HU23</v>
      </c>
      <c r="AD909" s="12" t="str" cm="1">
        <f t="array" ref="AD909">_xlfn.XLOOKUP(HsgLista[[#This Row],[Helység jogállása]],_xlfn.ANCHORARRAY($AG$12),$AH$12:$AH$18)</f>
        <v>1 község</v>
      </c>
      <c r="AE909" s="4">
        <f>HsgLista[[#This Row],[Lakó-népesség]]*HsgLista[[#This Row],[Lakó-népesség]]</f>
        <v>525625</v>
      </c>
      <c r="AF909" s="1"/>
      <c r="AG909" s="4"/>
      <c r="AJ909" s="8"/>
      <c r="AK909" s="4"/>
      <c r="AS909" s="8"/>
      <c r="AT909" s="4"/>
      <c r="BJ909" s="1"/>
    </row>
    <row r="910" spans="1:62" x14ac:dyDescent="0.3">
      <c r="A910" s="33" t="s">
        <v>1072</v>
      </c>
      <c r="B910" s="31">
        <v>30571</v>
      </c>
      <c r="C910" s="1" t="s">
        <v>40</v>
      </c>
      <c r="D910" s="1" t="s">
        <v>112</v>
      </c>
      <c r="E910" s="1" t="s">
        <v>234</v>
      </c>
      <c r="F910" s="1" t="s">
        <v>235</v>
      </c>
      <c r="G910" s="1" t="s">
        <v>236</v>
      </c>
      <c r="H910" s="1">
        <v>2</v>
      </c>
      <c r="I910" s="1" t="s">
        <v>38</v>
      </c>
      <c r="J910" s="4">
        <v>4469</v>
      </c>
      <c r="K910" s="4">
        <v>748</v>
      </c>
      <c r="L910" s="4">
        <v>412</v>
      </c>
      <c r="T910" s="1">
        <v>1</v>
      </c>
      <c r="AA910" s="12" t="str">
        <f>_xlfn.XLOOKUP(HsgLista[[#This Row],[Lakó-népesség]],hsgméret[limit],hsgméret[név],,-1)</f>
        <v>apró</v>
      </c>
      <c r="AB910" s="12" t="str">
        <f>IFERROR(_xlfn.XLOOKUP(HsgLista[[#This Row],[Vármegye]],Régiók[Vármegye],Régiók[Régió]),"")</f>
        <v>Dél-Dunántúl</v>
      </c>
      <c r="AC910" s="12" t="str">
        <f>IFERROR(_xlfn.XLOOKUP(HsgLista[[#This Row],[Vármegye]],Régiók[Vármegye],Régiók[NUTS2]),"")</f>
        <v>HU23</v>
      </c>
      <c r="AD910" s="12" t="str" cm="1">
        <f t="array" ref="AD910">_xlfn.XLOOKUP(HsgLista[[#This Row],[Helység jogállása]],_xlfn.ANCHORARRAY($AG$12),$AH$12:$AH$18)</f>
        <v>1 község</v>
      </c>
      <c r="AE910" s="4">
        <f>HsgLista[[#This Row],[Lakó-népesség]]*HsgLista[[#This Row],[Lakó-népesség]]</f>
        <v>559504</v>
      </c>
      <c r="AF910" s="1"/>
      <c r="AG910" s="4"/>
      <c r="AJ910" s="8"/>
      <c r="AK910" s="4"/>
      <c r="AS910" s="8"/>
      <c r="AT910" s="4"/>
      <c r="BJ910" s="1"/>
    </row>
    <row r="911" spans="1:62" x14ac:dyDescent="0.3">
      <c r="A911" s="33" t="s">
        <v>1695</v>
      </c>
      <c r="B911" s="32">
        <v>9706</v>
      </c>
      <c r="C911" s="1" t="s">
        <v>40</v>
      </c>
      <c r="D911" s="1" t="s">
        <v>52</v>
      </c>
      <c r="E911" s="1" t="s">
        <v>149</v>
      </c>
      <c r="F911" s="1" t="s">
        <v>150</v>
      </c>
      <c r="G911" s="1" t="s">
        <v>151</v>
      </c>
      <c r="H911" s="1">
        <v>5</v>
      </c>
      <c r="I911" s="1" t="s">
        <v>1696</v>
      </c>
      <c r="J911" s="4">
        <v>877</v>
      </c>
      <c r="K911" s="4">
        <v>71</v>
      </c>
      <c r="L911" s="4">
        <v>50</v>
      </c>
      <c r="AA911" s="12" t="str">
        <f>_xlfn.XLOOKUP(HsgLista[[#This Row],[Lakó-népesség]],hsgméret[limit],hsgméret[név],,-1)</f>
        <v>mikro</v>
      </c>
      <c r="AB911" s="12" t="str">
        <f>IFERROR(_xlfn.XLOOKUP(HsgLista[[#This Row],[Vármegye]],Régiók[Vármegye],Régiók[Régió]),"")</f>
        <v>Észak-Magyarország</v>
      </c>
      <c r="AC911" s="12" t="str">
        <f>IFERROR(_xlfn.XLOOKUP(HsgLista[[#This Row],[Vármegye]],Régiók[Vármegye],Régiók[NUTS2]),"")</f>
        <v>HU31</v>
      </c>
      <c r="AD911" s="12" t="str" cm="1">
        <f t="array" ref="AD911">_xlfn.XLOOKUP(HsgLista[[#This Row],[Helység jogállása]],_xlfn.ANCHORARRAY($AG$12),$AH$12:$AH$18)</f>
        <v>1 község</v>
      </c>
      <c r="AE911" s="4">
        <f>HsgLista[[#This Row],[Lakó-népesség]]*HsgLista[[#This Row],[Lakó-népesség]]</f>
        <v>5041</v>
      </c>
      <c r="AF911" s="1"/>
      <c r="AG911" s="4"/>
      <c r="AJ911" s="8"/>
      <c r="AK911" s="4"/>
      <c r="AS911" s="8"/>
      <c r="AT911" s="4"/>
      <c r="BJ911" s="1"/>
    </row>
    <row r="912" spans="1:62" x14ac:dyDescent="0.3">
      <c r="A912" s="33" t="s">
        <v>55</v>
      </c>
      <c r="B912" s="31">
        <v>15936</v>
      </c>
      <c r="C912" s="1" t="s">
        <v>27</v>
      </c>
      <c r="D912" s="1" t="s">
        <v>52</v>
      </c>
      <c r="E912" s="1" t="s">
        <v>1697</v>
      </c>
      <c r="F912" s="1" t="s">
        <v>54</v>
      </c>
      <c r="G912" s="1" t="s">
        <v>55</v>
      </c>
      <c r="H912" s="1">
        <v>2</v>
      </c>
      <c r="I912" s="1" t="s">
        <v>38</v>
      </c>
      <c r="J912" s="4">
        <v>3727</v>
      </c>
      <c r="K912" s="4">
        <v>1930</v>
      </c>
      <c r="L912" s="4">
        <v>862</v>
      </c>
      <c r="T912" s="1">
        <v>1</v>
      </c>
      <c r="AA912" s="12" t="str">
        <f>_xlfn.XLOOKUP(HsgLista[[#This Row],[Lakó-népesség]],hsgméret[limit],hsgméret[név],,-1)</f>
        <v>apró</v>
      </c>
      <c r="AB912" s="12" t="str">
        <f>IFERROR(_xlfn.XLOOKUP(HsgLista[[#This Row],[Vármegye]],Régiók[Vármegye],Régiók[Régió]),"")</f>
        <v>Észak-Magyarország</v>
      </c>
      <c r="AC912" s="12" t="str">
        <f>IFERROR(_xlfn.XLOOKUP(HsgLista[[#This Row],[Vármegye]],Régiók[Vármegye],Régiók[NUTS2]),"")</f>
        <v>HU31</v>
      </c>
      <c r="AD912" s="12" t="str" cm="1">
        <f t="array" ref="AD912">_xlfn.XLOOKUP(HsgLista[[#This Row],[Helység jogállása]],_xlfn.ANCHORARRAY($AG$12),$AH$12:$AH$18)</f>
        <v>2 város</v>
      </c>
      <c r="AE912" s="4">
        <f>HsgLista[[#This Row],[Lakó-népesség]]*HsgLista[[#This Row],[Lakó-népesség]]</f>
        <v>3724900</v>
      </c>
      <c r="AF912" s="1"/>
      <c r="AG912" s="4"/>
      <c r="AJ912" s="8"/>
      <c r="AK912" s="4"/>
      <c r="AS912" s="8"/>
      <c r="AT912" s="4"/>
      <c r="BJ912" s="1"/>
    </row>
    <row r="913" spans="1:62" x14ac:dyDescent="0.3">
      <c r="A913" s="33" t="s">
        <v>1698</v>
      </c>
      <c r="B913" s="31">
        <v>18643</v>
      </c>
      <c r="C913" s="1" t="s">
        <v>40</v>
      </c>
      <c r="D913" s="1" t="s">
        <v>52</v>
      </c>
      <c r="E913" s="1" t="s">
        <v>53</v>
      </c>
      <c r="F913" s="1" t="s">
        <v>54</v>
      </c>
      <c r="G913" s="1" t="s">
        <v>55</v>
      </c>
      <c r="H913" s="1">
        <v>5</v>
      </c>
      <c r="I913" s="1" t="s">
        <v>1699</v>
      </c>
      <c r="J913" s="4">
        <v>1670</v>
      </c>
      <c r="K913" s="4">
        <v>672</v>
      </c>
      <c r="L913" s="4">
        <v>314</v>
      </c>
      <c r="AA913" s="12" t="str">
        <f>_xlfn.XLOOKUP(HsgLista[[#This Row],[Lakó-népesség]],hsgméret[limit],hsgméret[név],,-1)</f>
        <v>apró</v>
      </c>
      <c r="AB913" s="12" t="str">
        <f>IFERROR(_xlfn.XLOOKUP(HsgLista[[#This Row],[Vármegye]],Régiók[Vármegye],Régiók[Régió]),"")</f>
        <v>Észak-Magyarország</v>
      </c>
      <c r="AC913" s="12" t="str">
        <f>IFERROR(_xlfn.XLOOKUP(HsgLista[[#This Row],[Vármegye]],Régiók[Vármegye],Régiók[NUTS2]),"")</f>
        <v>HU31</v>
      </c>
      <c r="AD913" s="12" t="str" cm="1">
        <f t="array" ref="AD913">_xlfn.XLOOKUP(HsgLista[[#This Row],[Helység jogállása]],_xlfn.ANCHORARRAY($AG$12),$AH$12:$AH$18)</f>
        <v>1 község</v>
      </c>
      <c r="AE913" s="4">
        <f>HsgLista[[#This Row],[Lakó-népesség]]*HsgLista[[#This Row],[Lakó-népesség]]</f>
        <v>451584</v>
      </c>
      <c r="AF913" s="1"/>
      <c r="AG913" s="4"/>
      <c r="AJ913" s="8"/>
      <c r="AK913" s="4"/>
      <c r="AS913" s="8"/>
      <c r="AT913" s="4"/>
      <c r="BJ913" s="1"/>
    </row>
    <row r="914" spans="1:62" x14ac:dyDescent="0.3">
      <c r="A914" s="33" t="s">
        <v>1700</v>
      </c>
      <c r="B914" s="32">
        <v>2060</v>
      </c>
      <c r="C914" s="1" t="s">
        <v>40</v>
      </c>
      <c r="D914" s="1" t="s">
        <v>66</v>
      </c>
      <c r="E914" s="1" t="s">
        <v>67</v>
      </c>
      <c r="F914" s="1" t="s">
        <v>68</v>
      </c>
      <c r="G914" s="1" t="s">
        <v>69</v>
      </c>
      <c r="H914" s="1">
        <v>1</v>
      </c>
      <c r="I914" s="1" t="s">
        <v>32</v>
      </c>
      <c r="J914" s="4">
        <v>2163</v>
      </c>
      <c r="K914" s="4">
        <v>3274</v>
      </c>
      <c r="L914" s="4">
        <v>1229</v>
      </c>
      <c r="AA914" s="12" t="str">
        <f>_xlfn.XLOOKUP(HsgLista[[#This Row],[Lakó-népesség]],hsgméret[limit],hsgméret[név],,-1)</f>
        <v>kicsi</v>
      </c>
      <c r="AB914" s="12" t="str">
        <f>IFERROR(_xlfn.XLOOKUP(HsgLista[[#This Row],[Vármegye]],Régiók[Vármegye],Régiók[Régió]),"")</f>
        <v>Nyugat-Dunántúl</v>
      </c>
      <c r="AC914" s="12" t="str">
        <f>IFERROR(_xlfn.XLOOKUP(HsgLista[[#This Row],[Vármegye]],Régiók[Vármegye],Régiók[NUTS2]),"")</f>
        <v>HU22</v>
      </c>
      <c r="AD914" s="12" t="str" cm="1">
        <f t="array" ref="AD914">_xlfn.XLOOKUP(HsgLista[[#This Row],[Helység jogállása]],_xlfn.ANCHORARRAY($AG$12),$AH$12:$AH$18)</f>
        <v>1 község</v>
      </c>
      <c r="AE914" s="4">
        <f>HsgLista[[#This Row],[Lakó-népesség]]*HsgLista[[#This Row],[Lakó-népesség]]</f>
        <v>10719076</v>
      </c>
      <c r="AF914" s="1"/>
      <c r="AG914" s="4"/>
      <c r="AJ914" s="8"/>
      <c r="AK914" s="4"/>
      <c r="AS914" s="8"/>
      <c r="AT914" s="4"/>
      <c r="BJ914" s="1"/>
    </row>
    <row r="915" spans="1:62" x14ac:dyDescent="0.3">
      <c r="A915" s="33" t="s">
        <v>1701</v>
      </c>
      <c r="B915" s="31">
        <v>16568</v>
      </c>
      <c r="C915" s="1" t="s">
        <v>40</v>
      </c>
      <c r="D915" s="1" t="s">
        <v>224</v>
      </c>
      <c r="E915" s="1" t="s">
        <v>1577</v>
      </c>
      <c r="F915" s="1" t="s">
        <v>1578</v>
      </c>
      <c r="G915" s="1" t="s">
        <v>1579</v>
      </c>
      <c r="H915" s="1">
        <v>1</v>
      </c>
      <c r="I915" s="1" t="s">
        <v>32</v>
      </c>
      <c r="J915" s="4">
        <v>8021</v>
      </c>
      <c r="K915" s="4">
        <v>2249</v>
      </c>
      <c r="L915" s="4">
        <v>1043</v>
      </c>
      <c r="AA915" s="12" t="str">
        <f>_xlfn.XLOOKUP(HsgLista[[#This Row],[Lakó-népesség]],hsgméret[limit],hsgméret[név],,-1)</f>
        <v>kicsi</v>
      </c>
      <c r="AB915" s="12" t="str">
        <f>IFERROR(_xlfn.XLOOKUP(HsgLista[[#This Row],[Vármegye]],Régiók[Vármegye],Régiók[Régió]),"")</f>
        <v>Észak-Alföld</v>
      </c>
      <c r="AC915" s="12" t="str">
        <f>IFERROR(_xlfn.XLOOKUP(HsgLista[[#This Row],[Vármegye]],Régiók[Vármegye],Régiók[NUTS2]),"")</f>
        <v>HU32</v>
      </c>
      <c r="AD915" s="12" t="str" cm="1">
        <f t="array" ref="AD915">_xlfn.XLOOKUP(HsgLista[[#This Row],[Helység jogállása]],_xlfn.ANCHORARRAY($AG$12),$AH$12:$AH$18)</f>
        <v>1 község</v>
      </c>
      <c r="AE915" s="4">
        <f>HsgLista[[#This Row],[Lakó-népesség]]*HsgLista[[#This Row],[Lakó-népesség]]</f>
        <v>5058001</v>
      </c>
      <c r="AF915" s="1"/>
      <c r="AG915" s="4"/>
      <c r="AJ915" s="8"/>
      <c r="AK915" s="4"/>
      <c r="AS915" s="8"/>
      <c r="AT915" s="4"/>
      <c r="BJ915" s="1"/>
    </row>
    <row r="916" spans="1:62" x14ac:dyDescent="0.3">
      <c r="A916" s="33" t="s">
        <v>1702</v>
      </c>
      <c r="B916" s="31">
        <v>30438</v>
      </c>
      <c r="C916" s="1" t="s">
        <v>40</v>
      </c>
      <c r="D916" s="1" t="s">
        <v>41</v>
      </c>
      <c r="E916" s="1" t="s">
        <v>42</v>
      </c>
      <c r="F916" s="1" t="s">
        <v>43</v>
      </c>
      <c r="G916" s="1" t="s">
        <v>44</v>
      </c>
      <c r="H916" s="1">
        <v>5</v>
      </c>
      <c r="I916" s="1" t="s">
        <v>1703</v>
      </c>
      <c r="J916" s="4">
        <v>1852</v>
      </c>
      <c r="K916" s="4">
        <v>1546</v>
      </c>
      <c r="L916" s="4">
        <v>529</v>
      </c>
      <c r="R916" s="1">
        <v>1</v>
      </c>
      <c r="T916" s="1">
        <v>1</v>
      </c>
      <c r="AA916" s="12" t="str">
        <f>_xlfn.XLOOKUP(HsgLista[[#This Row],[Lakó-népesség]],hsgméret[limit],hsgméret[név],,-1)</f>
        <v>apró</v>
      </c>
      <c r="AB916" s="12" t="str">
        <f>IFERROR(_xlfn.XLOOKUP(HsgLista[[#This Row],[Vármegye]],Régiók[Vármegye],Régiók[Régió]),"")</f>
        <v>Dél-Dunántúl</v>
      </c>
      <c r="AC916" s="12" t="str">
        <f>IFERROR(_xlfn.XLOOKUP(HsgLista[[#This Row],[Vármegye]],Régiók[Vármegye],Régiók[NUTS2]),"")</f>
        <v>HU23</v>
      </c>
      <c r="AD916" s="12" t="str" cm="1">
        <f t="array" ref="AD916">_xlfn.XLOOKUP(HsgLista[[#This Row],[Helység jogállása]],_xlfn.ANCHORARRAY($AG$12),$AH$12:$AH$18)</f>
        <v>1 község</v>
      </c>
      <c r="AE916" s="4">
        <f>HsgLista[[#This Row],[Lakó-népesség]]*HsgLista[[#This Row],[Lakó-népesség]]</f>
        <v>2390116</v>
      </c>
      <c r="AF916" s="1"/>
      <c r="AG916" s="4"/>
      <c r="AJ916" s="8"/>
      <c r="AK916" s="4"/>
      <c r="AS916" s="8"/>
      <c r="AT916" s="4"/>
      <c r="BJ916" s="1"/>
    </row>
    <row r="917" spans="1:62" x14ac:dyDescent="0.3">
      <c r="A917" s="33" t="s">
        <v>1704</v>
      </c>
      <c r="B917" s="32">
        <v>9636</v>
      </c>
      <c r="C917" s="1" t="s">
        <v>40</v>
      </c>
      <c r="D917" s="1" t="s">
        <v>41</v>
      </c>
      <c r="E917" s="1" t="s">
        <v>627</v>
      </c>
      <c r="F917" s="1" t="s">
        <v>628</v>
      </c>
      <c r="G917" s="1" t="s">
        <v>629</v>
      </c>
      <c r="H917" s="1">
        <v>5</v>
      </c>
      <c r="I917" s="1" t="s">
        <v>1705</v>
      </c>
      <c r="J917" s="4">
        <v>951</v>
      </c>
      <c r="K917" s="4">
        <v>323</v>
      </c>
      <c r="L917" s="4">
        <v>177</v>
      </c>
      <c r="R917" s="1">
        <v>1</v>
      </c>
      <c r="AA917" s="12" t="str">
        <f>_xlfn.XLOOKUP(HsgLista[[#This Row],[Lakó-népesség]],hsgméret[limit],hsgméret[név],,-1)</f>
        <v>mikro</v>
      </c>
      <c r="AB917" s="12" t="str">
        <f>IFERROR(_xlfn.XLOOKUP(HsgLista[[#This Row],[Vármegye]],Régiók[Vármegye],Régiók[Régió]),"")</f>
        <v>Dél-Dunántúl</v>
      </c>
      <c r="AC917" s="12" t="str">
        <f>IFERROR(_xlfn.XLOOKUP(HsgLista[[#This Row],[Vármegye]],Régiók[Vármegye],Régiók[NUTS2]),"")</f>
        <v>HU23</v>
      </c>
      <c r="AD917" s="12" t="str" cm="1">
        <f t="array" ref="AD917">_xlfn.XLOOKUP(HsgLista[[#This Row],[Helység jogállása]],_xlfn.ANCHORARRAY($AG$12),$AH$12:$AH$18)</f>
        <v>1 község</v>
      </c>
      <c r="AE917" s="4">
        <f>HsgLista[[#This Row],[Lakó-népesség]]*HsgLista[[#This Row],[Lakó-népesség]]</f>
        <v>104329</v>
      </c>
      <c r="AF917" s="1"/>
      <c r="AG917" s="4"/>
      <c r="AJ917" s="8"/>
      <c r="AK917" s="4"/>
      <c r="AS917" s="8"/>
      <c r="AT917" s="4"/>
      <c r="BJ917" s="1"/>
    </row>
    <row r="918" spans="1:62" x14ac:dyDescent="0.3">
      <c r="A918" s="33" t="s">
        <v>1706</v>
      </c>
      <c r="B918" s="31">
        <v>14599</v>
      </c>
      <c r="C918" s="1" t="s">
        <v>40</v>
      </c>
      <c r="D918" s="1" t="s">
        <v>112</v>
      </c>
      <c r="E918" s="1" t="s">
        <v>479</v>
      </c>
      <c r="F918" s="1" t="s">
        <v>480</v>
      </c>
      <c r="G918" s="1" t="s">
        <v>481</v>
      </c>
      <c r="H918" s="1">
        <v>5</v>
      </c>
      <c r="I918" s="1" t="s">
        <v>1707</v>
      </c>
      <c r="J918" s="4">
        <v>3350</v>
      </c>
      <c r="K918" s="4">
        <v>1019</v>
      </c>
      <c r="L918" s="4">
        <v>432</v>
      </c>
      <c r="T918" s="1">
        <v>1</v>
      </c>
      <c r="AA918" s="12" t="str">
        <f>_xlfn.XLOOKUP(HsgLista[[#This Row],[Lakó-népesség]],hsgméret[limit],hsgméret[név],,-1)</f>
        <v>apró</v>
      </c>
      <c r="AB918" s="12" t="str">
        <f>IFERROR(_xlfn.XLOOKUP(HsgLista[[#This Row],[Vármegye]],Régiók[Vármegye],Régiók[Régió]),"")</f>
        <v>Dél-Dunántúl</v>
      </c>
      <c r="AC918" s="12" t="str">
        <f>IFERROR(_xlfn.XLOOKUP(HsgLista[[#This Row],[Vármegye]],Régiók[Vármegye],Régiók[NUTS2]),"")</f>
        <v>HU23</v>
      </c>
      <c r="AD918" s="12" t="str" cm="1">
        <f t="array" ref="AD918">_xlfn.XLOOKUP(HsgLista[[#This Row],[Helység jogállása]],_xlfn.ANCHORARRAY($AG$12),$AH$12:$AH$18)</f>
        <v>1 község</v>
      </c>
      <c r="AE918" s="4">
        <f>HsgLista[[#This Row],[Lakó-népesség]]*HsgLista[[#This Row],[Lakó-népesség]]</f>
        <v>1038361</v>
      </c>
      <c r="AF918" s="1"/>
      <c r="AG918" s="4"/>
      <c r="AJ918" s="8"/>
      <c r="AK918" s="4"/>
      <c r="AS918" s="8"/>
      <c r="AT918" s="4"/>
      <c r="BJ918" s="1"/>
    </row>
    <row r="919" spans="1:62" x14ac:dyDescent="0.3">
      <c r="A919" s="33" t="s">
        <v>1708</v>
      </c>
      <c r="B919" s="31">
        <v>29771</v>
      </c>
      <c r="C919" s="1" t="s">
        <v>40</v>
      </c>
      <c r="D919" s="1" t="s">
        <v>202</v>
      </c>
      <c r="E919" s="1" t="s">
        <v>203</v>
      </c>
      <c r="F919" s="1" t="s">
        <v>204</v>
      </c>
      <c r="G919" s="1" t="s">
        <v>205</v>
      </c>
      <c r="H919" s="1">
        <v>5</v>
      </c>
      <c r="I919" s="1" t="s">
        <v>1140</v>
      </c>
      <c r="J919" s="4">
        <v>1045</v>
      </c>
      <c r="K919" s="4">
        <v>305</v>
      </c>
      <c r="L919" s="4">
        <v>128</v>
      </c>
      <c r="AA919" s="12" t="str">
        <f>_xlfn.XLOOKUP(HsgLista[[#This Row],[Lakó-népesség]],hsgméret[limit],hsgméret[név],,-1)</f>
        <v>mikro</v>
      </c>
      <c r="AB919" s="12" t="str">
        <f>IFERROR(_xlfn.XLOOKUP(HsgLista[[#This Row],[Vármegye]],Régiók[Vármegye],Régiók[Régió]),"")</f>
        <v>Nyugat-Dunántúl</v>
      </c>
      <c r="AC919" s="12" t="str">
        <f>IFERROR(_xlfn.XLOOKUP(HsgLista[[#This Row],[Vármegye]],Régiók[Vármegye],Régiók[NUTS2]),"")</f>
        <v>HU22</v>
      </c>
      <c r="AD919" s="12" t="str" cm="1">
        <f t="array" ref="AD919">_xlfn.XLOOKUP(HsgLista[[#This Row],[Helység jogállása]],_xlfn.ANCHORARRAY($AG$12),$AH$12:$AH$18)</f>
        <v>1 község</v>
      </c>
      <c r="AE919" s="4">
        <f>HsgLista[[#This Row],[Lakó-népesség]]*HsgLista[[#This Row],[Lakó-népesség]]</f>
        <v>93025</v>
      </c>
      <c r="AF919" s="1"/>
      <c r="AG919" s="4"/>
      <c r="AJ919" s="8"/>
      <c r="AK919" s="4"/>
      <c r="AS919" s="8"/>
      <c r="AT919" s="4"/>
      <c r="BJ919" s="1"/>
    </row>
    <row r="920" spans="1:62" x14ac:dyDescent="0.3">
      <c r="A920" s="33" t="s">
        <v>1709</v>
      </c>
      <c r="B920" s="31">
        <v>26727</v>
      </c>
      <c r="C920" s="1" t="s">
        <v>40</v>
      </c>
      <c r="D920" s="1" t="s">
        <v>251</v>
      </c>
      <c r="E920" s="1" t="s">
        <v>350</v>
      </c>
      <c r="F920" s="1" t="s">
        <v>351</v>
      </c>
      <c r="G920" s="1" t="s">
        <v>352</v>
      </c>
      <c r="H920" s="1">
        <v>5</v>
      </c>
      <c r="I920" s="1" t="s">
        <v>352</v>
      </c>
      <c r="J920" s="4">
        <v>1373</v>
      </c>
      <c r="K920" s="4">
        <v>139</v>
      </c>
      <c r="L920" s="4">
        <v>84</v>
      </c>
      <c r="AA920" s="12" t="str">
        <f>_xlfn.XLOOKUP(HsgLista[[#This Row],[Lakó-népesség]],hsgméret[limit],hsgméret[név],,-1)</f>
        <v>mikro</v>
      </c>
      <c r="AB920" s="12" t="str">
        <f>IFERROR(_xlfn.XLOOKUP(HsgLista[[#This Row],[Vármegye]],Régiók[Vármegye],Régiók[Régió]),"")</f>
        <v>Dél-Dunántúl</v>
      </c>
      <c r="AC920" s="12" t="str">
        <f>IFERROR(_xlfn.XLOOKUP(HsgLista[[#This Row],[Vármegye]],Régiók[Vármegye],Régiók[NUTS2]),"")</f>
        <v>HU23</v>
      </c>
      <c r="AD920" s="12" t="str" cm="1">
        <f t="array" ref="AD920">_xlfn.XLOOKUP(HsgLista[[#This Row],[Helység jogállása]],_xlfn.ANCHORARRAY($AG$12),$AH$12:$AH$18)</f>
        <v>1 község</v>
      </c>
      <c r="AE920" s="4">
        <f>HsgLista[[#This Row],[Lakó-népesség]]*HsgLista[[#This Row],[Lakó-népesség]]</f>
        <v>19321</v>
      </c>
      <c r="AF920" s="1"/>
      <c r="AG920" s="4"/>
      <c r="AJ920" s="8"/>
      <c r="AK920" s="4"/>
      <c r="AS920" s="8"/>
      <c r="AT920" s="4"/>
      <c r="BJ920" s="1"/>
    </row>
    <row r="921" spans="1:62" x14ac:dyDescent="0.3">
      <c r="A921" s="33" t="s">
        <v>1710</v>
      </c>
      <c r="B921" s="31">
        <v>29443</v>
      </c>
      <c r="C921" s="1" t="s">
        <v>40</v>
      </c>
      <c r="D921" s="1" t="s">
        <v>159</v>
      </c>
      <c r="E921" s="1" t="s">
        <v>368</v>
      </c>
      <c r="F921" s="1" t="s">
        <v>369</v>
      </c>
      <c r="G921" s="1" t="s">
        <v>370</v>
      </c>
      <c r="H921" s="1">
        <v>5</v>
      </c>
      <c r="I921" s="1" t="s">
        <v>1711</v>
      </c>
      <c r="J921" s="4">
        <v>2335</v>
      </c>
      <c r="K921" s="4">
        <v>936</v>
      </c>
      <c r="L921" s="4">
        <v>359</v>
      </c>
      <c r="AA921" s="12" t="str">
        <f>_xlfn.XLOOKUP(HsgLista[[#This Row],[Lakó-népesség]],hsgméret[limit],hsgméret[név],,-1)</f>
        <v>apró</v>
      </c>
      <c r="AB921" s="12" t="str">
        <f>IFERROR(_xlfn.XLOOKUP(HsgLista[[#This Row],[Vármegye]],Régiók[Vármegye],Régiók[Régió]),"")</f>
        <v>Észak-Alföld</v>
      </c>
      <c r="AC921" s="12" t="str">
        <f>IFERROR(_xlfn.XLOOKUP(HsgLista[[#This Row],[Vármegye]],Régiók[Vármegye],Régiók[NUTS2]),"")</f>
        <v>HU32</v>
      </c>
      <c r="AD921" s="12" t="str" cm="1">
        <f t="array" ref="AD921">_xlfn.XLOOKUP(HsgLista[[#This Row],[Helység jogállása]],_xlfn.ANCHORARRAY($AG$12),$AH$12:$AH$18)</f>
        <v>1 község</v>
      </c>
      <c r="AE921" s="4">
        <f>HsgLista[[#This Row],[Lakó-népesség]]*HsgLista[[#This Row],[Lakó-népesség]]</f>
        <v>876096</v>
      </c>
      <c r="AF921" s="1"/>
      <c r="AG921" s="4"/>
      <c r="AJ921" s="8"/>
      <c r="AK921" s="4"/>
      <c r="AS921" s="8"/>
      <c r="AT921" s="4"/>
      <c r="BJ921" s="1"/>
    </row>
    <row r="922" spans="1:62" x14ac:dyDescent="0.3">
      <c r="A922" s="33" t="s">
        <v>1712</v>
      </c>
      <c r="B922" s="32">
        <v>2097</v>
      </c>
      <c r="C922" s="1" t="s">
        <v>40</v>
      </c>
      <c r="D922" s="1" t="s">
        <v>202</v>
      </c>
      <c r="E922" s="1" t="s">
        <v>203</v>
      </c>
      <c r="F922" s="1" t="s">
        <v>204</v>
      </c>
      <c r="G922" s="1" t="s">
        <v>205</v>
      </c>
      <c r="H922" s="1">
        <v>5</v>
      </c>
      <c r="I922" s="1" t="s">
        <v>477</v>
      </c>
      <c r="J922" s="4">
        <v>2485</v>
      </c>
      <c r="K922" s="4">
        <v>878</v>
      </c>
      <c r="L922" s="4">
        <v>471</v>
      </c>
      <c r="AA922" s="12" t="str">
        <f>_xlfn.XLOOKUP(HsgLista[[#This Row],[Lakó-népesség]],hsgméret[limit],hsgméret[név],,-1)</f>
        <v>apró</v>
      </c>
      <c r="AB922" s="12" t="str">
        <f>IFERROR(_xlfn.XLOOKUP(HsgLista[[#This Row],[Vármegye]],Régiók[Vármegye],Régiók[Régió]),"")</f>
        <v>Nyugat-Dunántúl</v>
      </c>
      <c r="AC922" s="12" t="str">
        <f>IFERROR(_xlfn.XLOOKUP(HsgLista[[#This Row],[Vármegye]],Régiók[Vármegye],Régiók[NUTS2]),"")</f>
        <v>HU22</v>
      </c>
      <c r="AD922" s="12" t="str" cm="1">
        <f t="array" ref="AD922">_xlfn.XLOOKUP(HsgLista[[#This Row],[Helység jogállása]],_xlfn.ANCHORARRAY($AG$12),$AH$12:$AH$18)</f>
        <v>1 község</v>
      </c>
      <c r="AE922" s="4">
        <f>HsgLista[[#This Row],[Lakó-népesség]]*HsgLista[[#This Row],[Lakó-népesség]]</f>
        <v>770884</v>
      </c>
      <c r="AF922" s="1"/>
      <c r="AG922" s="4"/>
      <c r="AJ922" s="8"/>
      <c r="AK922" s="4"/>
      <c r="AS922" s="8"/>
      <c r="AT922" s="4"/>
      <c r="BJ922" s="1"/>
    </row>
    <row r="923" spans="1:62" x14ac:dyDescent="0.3">
      <c r="A923" s="33" t="s">
        <v>259</v>
      </c>
      <c r="B923" s="31">
        <v>25627</v>
      </c>
      <c r="C923" s="1" t="s">
        <v>27</v>
      </c>
      <c r="D923" s="1" t="s">
        <v>75</v>
      </c>
      <c r="E923" s="1" t="s">
        <v>1713</v>
      </c>
      <c r="F923" s="1" t="s">
        <v>258</v>
      </c>
      <c r="G923" s="1" t="s">
        <v>259</v>
      </c>
      <c r="H923" s="1">
        <v>1</v>
      </c>
      <c r="I923" s="1" t="s">
        <v>32</v>
      </c>
      <c r="J923" s="4">
        <v>2493</v>
      </c>
      <c r="K923" s="4">
        <v>24376</v>
      </c>
      <c r="L923" s="4">
        <v>8408</v>
      </c>
      <c r="U923" s="1">
        <v>1</v>
      </c>
      <c r="AA923" s="12" t="str">
        <f>_xlfn.XLOOKUP(HsgLista[[#This Row],[Lakó-népesség]],hsgméret[limit],hsgméret[név],,-1)</f>
        <v>közép</v>
      </c>
      <c r="AB923" s="12" t="str">
        <f>IFERROR(_xlfn.XLOOKUP(HsgLista[[#This Row],[Vármegye]],Régiók[Vármegye],Régiók[Régió]),"")</f>
        <v>Pest</v>
      </c>
      <c r="AC923" s="12" t="str">
        <f>IFERROR(_xlfn.XLOOKUP(HsgLista[[#This Row],[Vármegye]],Régiók[Vármegye],Régiók[NUTS2]),"")</f>
        <v>HU12</v>
      </c>
      <c r="AD923" s="12" t="str" cm="1">
        <f t="array" ref="AD923">_xlfn.XLOOKUP(HsgLista[[#This Row],[Helység jogállása]],_xlfn.ANCHORARRAY($AG$12),$AH$12:$AH$18)</f>
        <v>2 város</v>
      </c>
      <c r="AE923" s="4">
        <f>HsgLista[[#This Row],[Lakó-népesség]]*HsgLista[[#This Row],[Lakó-népesség]]</f>
        <v>594189376</v>
      </c>
      <c r="AF923" s="1"/>
      <c r="AG923" s="4"/>
      <c r="AJ923" s="8"/>
      <c r="AK923" s="4"/>
      <c r="AS923" s="8"/>
      <c r="AT923" s="4"/>
      <c r="BJ923" s="1"/>
    </row>
    <row r="924" spans="1:62" x14ac:dyDescent="0.3">
      <c r="A924" s="33" t="s">
        <v>1714</v>
      </c>
      <c r="B924" s="31">
        <v>17969</v>
      </c>
      <c r="C924" s="1" t="s">
        <v>40</v>
      </c>
      <c r="D924" s="1" t="s">
        <v>66</v>
      </c>
      <c r="E924" s="1" t="s">
        <v>145</v>
      </c>
      <c r="F924" s="1" t="s">
        <v>146</v>
      </c>
      <c r="G924" s="1" t="s">
        <v>147</v>
      </c>
      <c r="H924" s="1">
        <v>5</v>
      </c>
      <c r="I924" s="1" t="s">
        <v>1715</v>
      </c>
      <c r="J924" s="4">
        <v>393</v>
      </c>
      <c r="K924" s="4">
        <v>87</v>
      </c>
      <c r="L924" s="4">
        <v>48</v>
      </c>
      <c r="AA924" s="12" t="str">
        <f>_xlfn.XLOOKUP(HsgLista[[#This Row],[Lakó-népesség]],hsgméret[limit],hsgméret[név],,-1)</f>
        <v>mikro</v>
      </c>
      <c r="AB924" s="12" t="str">
        <f>IFERROR(_xlfn.XLOOKUP(HsgLista[[#This Row],[Vármegye]],Régiók[Vármegye],Régiók[Régió]),"")</f>
        <v>Nyugat-Dunántúl</v>
      </c>
      <c r="AC924" s="12" t="str">
        <f>IFERROR(_xlfn.XLOOKUP(HsgLista[[#This Row],[Vármegye]],Régiók[Vármegye],Régiók[NUTS2]),"")</f>
        <v>HU22</v>
      </c>
      <c r="AD924" s="12" t="str" cm="1">
        <f t="array" ref="AD924">_xlfn.XLOOKUP(HsgLista[[#This Row],[Helység jogállása]],_xlfn.ANCHORARRAY($AG$12),$AH$12:$AH$18)</f>
        <v>1 község</v>
      </c>
      <c r="AE924" s="4">
        <f>HsgLista[[#This Row],[Lakó-népesség]]*HsgLista[[#This Row],[Lakó-népesség]]</f>
        <v>7569</v>
      </c>
      <c r="AF924" s="1"/>
      <c r="AG924" s="4"/>
      <c r="AJ924" s="8"/>
      <c r="AK924" s="4"/>
      <c r="AS924" s="8"/>
      <c r="AT924" s="4"/>
      <c r="BJ924" s="1"/>
    </row>
    <row r="925" spans="1:62" x14ac:dyDescent="0.3">
      <c r="A925" s="33" t="s">
        <v>1716</v>
      </c>
      <c r="B925" s="31">
        <v>27030</v>
      </c>
      <c r="C925" s="1" t="s">
        <v>40</v>
      </c>
      <c r="D925" s="1" t="s">
        <v>95</v>
      </c>
      <c r="E925" s="1" t="s">
        <v>96</v>
      </c>
      <c r="F925" s="1" t="s">
        <v>97</v>
      </c>
      <c r="G925" s="1" t="s">
        <v>98</v>
      </c>
      <c r="H925" s="1">
        <v>5</v>
      </c>
      <c r="I925" s="1" t="s">
        <v>1717</v>
      </c>
      <c r="J925" s="4">
        <v>707</v>
      </c>
      <c r="K925" s="4">
        <v>147</v>
      </c>
      <c r="L925" s="4">
        <v>63</v>
      </c>
      <c r="AA925" s="12" t="str">
        <f>_xlfn.XLOOKUP(HsgLista[[#This Row],[Lakó-népesség]],hsgméret[limit],hsgméret[név],,-1)</f>
        <v>mikro</v>
      </c>
      <c r="AB925" s="12" t="str">
        <f>IFERROR(_xlfn.XLOOKUP(HsgLista[[#This Row],[Vármegye]],Régiók[Vármegye],Régiók[Régió]),"")</f>
        <v>Nyugat-Dunántúl</v>
      </c>
      <c r="AC925" s="12" t="str">
        <f>IFERROR(_xlfn.XLOOKUP(HsgLista[[#This Row],[Vármegye]],Régiók[Vármegye],Régiók[NUTS2]),"")</f>
        <v>HU22</v>
      </c>
      <c r="AD925" s="12" t="str" cm="1">
        <f t="array" ref="AD925">_xlfn.XLOOKUP(HsgLista[[#This Row],[Helység jogállása]],_xlfn.ANCHORARRAY($AG$12),$AH$12:$AH$18)</f>
        <v>1 község</v>
      </c>
      <c r="AE925" s="4">
        <f>HsgLista[[#This Row],[Lakó-népesség]]*HsgLista[[#This Row],[Lakó-népesség]]</f>
        <v>21609</v>
      </c>
      <c r="AF925" s="1"/>
      <c r="AG925" s="4"/>
      <c r="AJ925" s="8"/>
      <c r="AK925" s="4"/>
      <c r="AS925" s="8"/>
      <c r="AT925" s="4"/>
      <c r="BJ925" s="1"/>
    </row>
    <row r="926" spans="1:62" x14ac:dyDescent="0.3">
      <c r="A926" s="33" t="s">
        <v>392</v>
      </c>
      <c r="B926" s="31">
        <v>26860</v>
      </c>
      <c r="C926" s="1" t="s">
        <v>40</v>
      </c>
      <c r="D926" s="1" t="s">
        <v>66</v>
      </c>
      <c r="E926" s="1" t="s">
        <v>389</v>
      </c>
      <c r="F926" s="1" t="s">
        <v>390</v>
      </c>
      <c r="G926" s="1" t="s">
        <v>391</v>
      </c>
      <c r="H926" s="1">
        <v>2</v>
      </c>
      <c r="I926" s="1" t="s">
        <v>38</v>
      </c>
      <c r="J926" s="4">
        <v>2245</v>
      </c>
      <c r="K926" s="4">
        <v>1340</v>
      </c>
      <c r="L926" s="4">
        <v>582</v>
      </c>
      <c r="AA926" s="12" t="str">
        <f>_xlfn.XLOOKUP(HsgLista[[#This Row],[Lakó-népesség]],hsgméret[limit],hsgméret[név],,-1)</f>
        <v>apró</v>
      </c>
      <c r="AB926" s="12" t="str">
        <f>IFERROR(_xlfn.XLOOKUP(HsgLista[[#This Row],[Vármegye]],Régiók[Vármegye],Régiók[Régió]),"")</f>
        <v>Nyugat-Dunántúl</v>
      </c>
      <c r="AC926" s="12" t="str">
        <f>IFERROR(_xlfn.XLOOKUP(HsgLista[[#This Row],[Vármegye]],Régiók[Vármegye],Régiók[NUTS2]),"")</f>
        <v>HU22</v>
      </c>
      <c r="AD926" s="12" t="str" cm="1">
        <f t="array" ref="AD926">_xlfn.XLOOKUP(HsgLista[[#This Row],[Helység jogállása]],_xlfn.ANCHORARRAY($AG$12),$AH$12:$AH$18)</f>
        <v>1 község</v>
      </c>
      <c r="AE926" s="4">
        <f>HsgLista[[#This Row],[Lakó-népesség]]*HsgLista[[#This Row],[Lakó-népesség]]</f>
        <v>1795600</v>
      </c>
      <c r="AF926" s="1"/>
      <c r="AG926" s="4"/>
      <c r="AJ926" s="8"/>
      <c r="AK926" s="4"/>
      <c r="AS926" s="8"/>
      <c r="AT926" s="4"/>
      <c r="BJ926" s="1"/>
    </row>
    <row r="927" spans="1:62" x14ac:dyDescent="0.3">
      <c r="A927" s="33" t="s">
        <v>1718</v>
      </c>
      <c r="B927" s="31">
        <v>30960</v>
      </c>
      <c r="C927" s="1" t="s">
        <v>40</v>
      </c>
      <c r="D927" s="1" t="s">
        <v>112</v>
      </c>
      <c r="E927" s="1" t="s">
        <v>793</v>
      </c>
      <c r="F927" s="1" t="s">
        <v>794</v>
      </c>
      <c r="G927" s="1" t="s">
        <v>795</v>
      </c>
      <c r="H927" s="1">
        <v>5</v>
      </c>
      <c r="I927" s="1" t="s">
        <v>1719</v>
      </c>
      <c r="J927" s="4">
        <v>3376</v>
      </c>
      <c r="K927" s="4">
        <v>980</v>
      </c>
      <c r="L927" s="4">
        <v>501</v>
      </c>
      <c r="T927" s="1">
        <v>1</v>
      </c>
      <c r="AA927" s="12" t="str">
        <f>_xlfn.XLOOKUP(HsgLista[[#This Row],[Lakó-népesség]],hsgméret[limit],hsgméret[név],,-1)</f>
        <v>apró</v>
      </c>
      <c r="AB927" s="12" t="str">
        <f>IFERROR(_xlfn.XLOOKUP(HsgLista[[#This Row],[Vármegye]],Régiók[Vármegye],Régiók[Régió]),"")</f>
        <v>Dél-Dunántúl</v>
      </c>
      <c r="AC927" s="12" t="str">
        <f>IFERROR(_xlfn.XLOOKUP(HsgLista[[#This Row],[Vármegye]],Régiók[Vármegye],Régiók[NUTS2]),"")</f>
        <v>HU23</v>
      </c>
      <c r="AD927" s="12" t="str" cm="1">
        <f t="array" ref="AD927">_xlfn.XLOOKUP(HsgLista[[#This Row],[Helység jogállása]],_xlfn.ANCHORARRAY($AG$12),$AH$12:$AH$18)</f>
        <v>1 község</v>
      </c>
      <c r="AE927" s="4">
        <f>HsgLista[[#This Row],[Lakó-népesség]]*HsgLista[[#This Row],[Lakó-népesség]]</f>
        <v>960400</v>
      </c>
      <c r="AF927" s="1"/>
      <c r="AG927" s="4"/>
      <c r="AJ927" s="8"/>
      <c r="AK927" s="4"/>
      <c r="AS927" s="8"/>
      <c r="AT927" s="4"/>
      <c r="BJ927" s="1"/>
    </row>
    <row r="928" spans="1:62" x14ac:dyDescent="0.3">
      <c r="A928" s="33" t="s">
        <v>1720</v>
      </c>
      <c r="B928" s="31">
        <v>23302</v>
      </c>
      <c r="C928" s="1" t="s">
        <v>196</v>
      </c>
      <c r="D928" s="1" t="s">
        <v>202</v>
      </c>
      <c r="E928" s="1" t="s">
        <v>268</v>
      </c>
      <c r="F928" s="1" t="s">
        <v>269</v>
      </c>
      <c r="G928" s="1" t="s">
        <v>270</v>
      </c>
      <c r="H928" s="1">
        <v>2</v>
      </c>
      <c r="I928" s="1" t="s">
        <v>38</v>
      </c>
      <c r="J928" s="4">
        <v>1850</v>
      </c>
      <c r="K928" s="4">
        <v>3939</v>
      </c>
      <c r="L928" s="4">
        <v>2118</v>
      </c>
      <c r="AA928" s="12" t="str">
        <f>_xlfn.XLOOKUP(HsgLista[[#This Row],[Lakó-népesség]],hsgméret[limit],hsgméret[név],,-1)</f>
        <v>kicsi</v>
      </c>
      <c r="AB928" s="12" t="str">
        <f>IFERROR(_xlfn.XLOOKUP(HsgLista[[#This Row],[Vármegye]],Régiók[Vármegye],Régiók[Régió]),"")</f>
        <v>Nyugat-Dunántúl</v>
      </c>
      <c r="AC928" s="12" t="str">
        <f>IFERROR(_xlfn.XLOOKUP(HsgLista[[#This Row],[Vármegye]],Régiók[Vármegye],Régiók[NUTS2]),"")</f>
        <v>HU22</v>
      </c>
      <c r="AD928" s="12" t="str" cm="1">
        <f t="array" ref="AD928">_xlfn.XLOOKUP(HsgLista[[#This Row],[Helység jogállása]],_xlfn.ANCHORARRAY($AG$12),$AH$12:$AH$18)</f>
        <v>1 község</v>
      </c>
      <c r="AE928" s="4">
        <f>HsgLista[[#This Row],[Lakó-népesség]]*HsgLista[[#This Row],[Lakó-népesség]]</f>
        <v>15515721</v>
      </c>
      <c r="AF928" s="1"/>
      <c r="AG928" s="4"/>
      <c r="AJ928" s="8"/>
      <c r="AK928" s="4"/>
      <c r="AS928" s="8"/>
      <c r="AT928" s="4"/>
      <c r="BJ928" s="1"/>
    </row>
    <row r="929" spans="1:62" x14ac:dyDescent="0.3">
      <c r="A929" s="33" t="s">
        <v>1721</v>
      </c>
      <c r="B929" s="31">
        <v>28671</v>
      </c>
      <c r="C929" s="1" t="s">
        <v>40</v>
      </c>
      <c r="D929" s="1" t="s">
        <v>80</v>
      </c>
      <c r="E929" s="1" t="s">
        <v>691</v>
      </c>
      <c r="F929" s="1" t="s">
        <v>692</v>
      </c>
      <c r="G929" s="1" t="s">
        <v>693</v>
      </c>
      <c r="H929" s="1">
        <v>5</v>
      </c>
      <c r="I929" s="1" t="s">
        <v>693</v>
      </c>
      <c r="J929" s="4">
        <v>911</v>
      </c>
      <c r="K929" s="4">
        <v>344</v>
      </c>
      <c r="L929" s="4">
        <v>156</v>
      </c>
      <c r="AA929" s="12" t="str">
        <f>_xlfn.XLOOKUP(HsgLista[[#This Row],[Lakó-népesség]],hsgméret[limit],hsgméret[név],,-1)</f>
        <v>mikro</v>
      </c>
      <c r="AB929" s="12" t="str">
        <f>IFERROR(_xlfn.XLOOKUP(HsgLista[[#This Row],[Vármegye]],Régiók[Vármegye],Régiók[Régió]),"")</f>
        <v>Közép-Dunántúl</v>
      </c>
      <c r="AC929" s="12" t="str">
        <f>IFERROR(_xlfn.XLOOKUP(HsgLista[[#This Row],[Vármegye]],Régiók[Vármegye],Régiók[NUTS2]),"")</f>
        <v>HU21</v>
      </c>
      <c r="AD929" s="12" t="str" cm="1">
        <f t="array" ref="AD929">_xlfn.XLOOKUP(HsgLista[[#This Row],[Helység jogállása]],_xlfn.ANCHORARRAY($AG$12),$AH$12:$AH$18)</f>
        <v>1 község</v>
      </c>
      <c r="AE929" s="4">
        <f>HsgLista[[#This Row],[Lakó-népesség]]*HsgLista[[#This Row],[Lakó-népesség]]</f>
        <v>118336</v>
      </c>
      <c r="AF929" s="1"/>
      <c r="AG929" s="4"/>
      <c r="AJ929" s="8"/>
      <c r="AK929" s="4"/>
      <c r="AS929" s="8"/>
      <c r="AT929" s="4"/>
      <c r="BJ929" s="1"/>
    </row>
    <row r="930" spans="1:62" x14ac:dyDescent="0.3">
      <c r="A930" s="33" t="s">
        <v>1722</v>
      </c>
      <c r="B930" s="32">
        <v>6521</v>
      </c>
      <c r="C930" s="1" t="s">
        <v>40</v>
      </c>
      <c r="D930" s="1" t="s">
        <v>86</v>
      </c>
      <c r="E930" s="1" t="s">
        <v>1723</v>
      </c>
      <c r="F930" s="1" t="s">
        <v>1724</v>
      </c>
      <c r="G930" s="1" t="s">
        <v>1725</v>
      </c>
      <c r="H930" s="1">
        <v>2</v>
      </c>
      <c r="I930" s="1" t="s">
        <v>38</v>
      </c>
      <c r="J930" s="4">
        <v>4547</v>
      </c>
      <c r="K930" s="4">
        <v>1517</v>
      </c>
      <c r="L930" s="4">
        <v>594</v>
      </c>
      <c r="R930" s="1">
        <v>1</v>
      </c>
      <c r="AA930" s="12" t="str">
        <f>_xlfn.XLOOKUP(HsgLista[[#This Row],[Lakó-népesség]],hsgméret[limit],hsgméret[név],,-1)</f>
        <v>apró</v>
      </c>
      <c r="AB930" s="12" t="str">
        <f>IFERROR(_xlfn.XLOOKUP(HsgLista[[#This Row],[Vármegye]],Régiók[Vármegye],Régiók[Régió]),"")</f>
        <v>Közép-Dunántúl</v>
      </c>
      <c r="AC930" s="12" t="str">
        <f>IFERROR(_xlfn.XLOOKUP(HsgLista[[#This Row],[Vármegye]],Régiók[Vármegye],Régiók[NUTS2]),"")</f>
        <v>HU21</v>
      </c>
      <c r="AD930" s="12" t="str" cm="1">
        <f t="array" ref="AD930">_xlfn.XLOOKUP(HsgLista[[#This Row],[Helység jogállása]],_xlfn.ANCHORARRAY($AG$12),$AH$12:$AH$18)</f>
        <v>1 község</v>
      </c>
      <c r="AE930" s="4">
        <f>HsgLista[[#This Row],[Lakó-népesség]]*HsgLista[[#This Row],[Lakó-népesség]]</f>
        <v>2301289</v>
      </c>
      <c r="AF930" s="1"/>
      <c r="AG930" s="4"/>
      <c r="AJ930" s="8"/>
      <c r="AK930" s="4"/>
      <c r="AS930" s="8"/>
      <c r="AT930" s="4"/>
      <c r="BJ930" s="1"/>
    </row>
    <row r="931" spans="1:62" x14ac:dyDescent="0.3">
      <c r="A931" s="33" t="s">
        <v>1726</v>
      </c>
      <c r="B931" s="31">
        <v>18315</v>
      </c>
      <c r="C931" s="1" t="s">
        <v>40</v>
      </c>
      <c r="D931" s="1" t="s">
        <v>41</v>
      </c>
      <c r="E931" s="1" t="s">
        <v>42</v>
      </c>
      <c r="F931" s="1" t="s">
        <v>43</v>
      </c>
      <c r="G931" s="1" t="s">
        <v>44</v>
      </c>
      <c r="H931" s="1">
        <v>5</v>
      </c>
      <c r="I931" s="1" t="s">
        <v>1727</v>
      </c>
      <c r="J931" s="4">
        <v>325</v>
      </c>
      <c r="K931" s="4">
        <v>777</v>
      </c>
      <c r="L931" s="4">
        <v>307</v>
      </c>
      <c r="R931" s="1">
        <v>1</v>
      </c>
      <c r="AA931" s="12" t="str">
        <f>_xlfn.XLOOKUP(HsgLista[[#This Row],[Lakó-népesség]],hsgméret[limit],hsgméret[név],,-1)</f>
        <v>apró</v>
      </c>
      <c r="AB931" s="12" t="str">
        <f>IFERROR(_xlfn.XLOOKUP(HsgLista[[#This Row],[Vármegye]],Régiók[Vármegye],Régiók[Régió]),"")</f>
        <v>Dél-Dunántúl</v>
      </c>
      <c r="AC931" s="12" t="str">
        <f>IFERROR(_xlfn.XLOOKUP(HsgLista[[#This Row],[Vármegye]],Régiók[Vármegye],Régiók[NUTS2]),"")</f>
        <v>HU23</v>
      </c>
      <c r="AD931" s="12" t="str" cm="1">
        <f t="array" ref="AD931">_xlfn.XLOOKUP(HsgLista[[#This Row],[Helység jogállása]],_xlfn.ANCHORARRAY($AG$12),$AH$12:$AH$18)</f>
        <v>1 község</v>
      </c>
      <c r="AE931" s="4">
        <f>HsgLista[[#This Row],[Lakó-népesség]]*HsgLista[[#This Row],[Lakó-népesség]]</f>
        <v>603729</v>
      </c>
      <c r="AF931" s="1"/>
      <c r="AG931" s="4"/>
      <c r="AJ931" s="8"/>
      <c r="AK931" s="4"/>
      <c r="AS931" s="8"/>
      <c r="AT931" s="4"/>
      <c r="BJ931" s="1"/>
    </row>
    <row r="932" spans="1:62" x14ac:dyDescent="0.3">
      <c r="A932" s="33" t="s">
        <v>1129</v>
      </c>
      <c r="B932" s="31">
        <v>33455</v>
      </c>
      <c r="C932" s="1" t="s">
        <v>27</v>
      </c>
      <c r="D932" s="1" t="s">
        <v>216</v>
      </c>
      <c r="E932" s="1" t="s">
        <v>1728</v>
      </c>
      <c r="F932" s="1" t="s">
        <v>1128</v>
      </c>
      <c r="G932" s="1" t="s">
        <v>1129</v>
      </c>
      <c r="H932" s="1">
        <v>2</v>
      </c>
      <c r="I932" s="1" t="s">
        <v>38</v>
      </c>
      <c r="J932" s="4">
        <v>30394</v>
      </c>
      <c r="K932" s="4">
        <v>12003</v>
      </c>
      <c r="L932" s="4">
        <v>6766</v>
      </c>
      <c r="R932" s="1">
        <v>1</v>
      </c>
      <c r="T932" s="1">
        <v>1</v>
      </c>
      <c r="AA932" s="12" t="str">
        <f>_xlfn.XLOOKUP(HsgLista[[#This Row],[Lakó-népesség]],hsgméret[limit],hsgméret[név],,-1)</f>
        <v>közép</v>
      </c>
      <c r="AB932" s="12" t="str">
        <f>IFERROR(_xlfn.XLOOKUP(HsgLista[[#This Row],[Vármegye]],Régiók[Vármegye],Régiók[Régió]),"")</f>
        <v>Dél-Alföld</v>
      </c>
      <c r="AC932" s="12" t="str">
        <f>IFERROR(_xlfn.XLOOKUP(HsgLista[[#This Row],[Vármegye]],Régiók[Vármegye],Régiók[NUTS2]),"")</f>
        <v>HU33</v>
      </c>
      <c r="AD932" s="12" t="str" cm="1">
        <f t="array" ref="AD932">_xlfn.XLOOKUP(HsgLista[[#This Row],[Helység jogállása]],_xlfn.ANCHORARRAY($AG$12),$AH$12:$AH$18)</f>
        <v>2 város</v>
      </c>
      <c r="AE932" s="4">
        <f>HsgLista[[#This Row],[Lakó-népesség]]*HsgLista[[#This Row],[Lakó-népesség]]</f>
        <v>144072009</v>
      </c>
      <c r="AF932" s="1"/>
      <c r="AG932" s="4"/>
      <c r="AJ932" s="8"/>
      <c r="AK932" s="4"/>
      <c r="AS932" s="8"/>
      <c r="AT932" s="4"/>
      <c r="BJ932" s="1"/>
    </row>
    <row r="933" spans="1:62" x14ac:dyDescent="0.3">
      <c r="A933" s="33" t="s">
        <v>1729</v>
      </c>
      <c r="B933" s="31">
        <v>23843</v>
      </c>
      <c r="C933" s="1" t="s">
        <v>40</v>
      </c>
      <c r="D933" s="1" t="s">
        <v>66</v>
      </c>
      <c r="E933" s="1" t="s">
        <v>154</v>
      </c>
      <c r="F933" s="1" t="s">
        <v>155</v>
      </c>
      <c r="G933" s="1" t="s">
        <v>156</v>
      </c>
      <c r="H933" s="1">
        <v>5</v>
      </c>
      <c r="I933" s="1" t="s">
        <v>1730</v>
      </c>
      <c r="J933" s="4">
        <v>1164</v>
      </c>
      <c r="K933" s="4">
        <v>364</v>
      </c>
      <c r="L933" s="4">
        <v>152</v>
      </c>
      <c r="AA933" s="12" t="str">
        <f>_xlfn.XLOOKUP(HsgLista[[#This Row],[Lakó-népesség]],hsgméret[limit],hsgméret[név],,-1)</f>
        <v>mikro</v>
      </c>
      <c r="AB933" s="12" t="str">
        <f>IFERROR(_xlfn.XLOOKUP(HsgLista[[#This Row],[Vármegye]],Régiók[Vármegye],Régiók[Régió]),"")</f>
        <v>Nyugat-Dunántúl</v>
      </c>
      <c r="AC933" s="12" t="str">
        <f>IFERROR(_xlfn.XLOOKUP(HsgLista[[#This Row],[Vármegye]],Régiók[Vármegye],Régiók[NUTS2]),"")</f>
        <v>HU22</v>
      </c>
      <c r="AD933" s="12" t="str" cm="1">
        <f t="array" ref="AD933">_xlfn.XLOOKUP(HsgLista[[#This Row],[Helység jogállása]],_xlfn.ANCHORARRAY($AG$12),$AH$12:$AH$18)</f>
        <v>1 község</v>
      </c>
      <c r="AE933" s="4">
        <f>HsgLista[[#This Row],[Lakó-népesség]]*HsgLista[[#This Row],[Lakó-népesség]]</f>
        <v>132496</v>
      </c>
      <c r="AF933" s="1"/>
      <c r="AG933" s="4"/>
      <c r="AJ933" s="8"/>
      <c r="AK933" s="4"/>
      <c r="AS933" s="8"/>
      <c r="AT933" s="4"/>
      <c r="BJ933" s="1"/>
    </row>
    <row r="934" spans="1:62" x14ac:dyDescent="0.3">
      <c r="A934" s="33" t="s">
        <v>1731</v>
      </c>
      <c r="B934" s="31">
        <v>20400</v>
      </c>
      <c r="C934" s="1" t="s">
        <v>40</v>
      </c>
      <c r="D934" s="1" t="s">
        <v>66</v>
      </c>
      <c r="E934" s="1" t="s">
        <v>389</v>
      </c>
      <c r="F934" s="1" t="s">
        <v>390</v>
      </c>
      <c r="G934" s="1" t="s">
        <v>391</v>
      </c>
      <c r="H934" s="1">
        <v>2</v>
      </c>
      <c r="I934" s="1" t="s">
        <v>38</v>
      </c>
      <c r="J934" s="4">
        <v>2049</v>
      </c>
      <c r="K934" s="4">
        <v>1222</v>
      </c>
      <c r="L934" s="4">
        <v>503</v>
      </c>
      <c r="AA934" s="12" t="str">
        <f>_xlfn.XLOOKUP(HsgLista[[#This Row],[Lakó-népesség]],hsgméret[limit],hsgméret[név],,-1)</f>
        <v>apró</v>
      </c>
      <c r="AB934" s="12" t="str">
        <f>IFERROR(_xlfn.XLOOKUP(HsgLista[[#This Row],[Vármegye]],Régiók[Vármegye],Régiók[Régió]),"")</f>
        <v>Nyugat-Dunántúl</v>
      </c>
      <c r="AC934" s="12" t="str">
        <f>IFERROR(_xlfn.XLOOKUP(HsgLista[[#This Row],[Vármegye]],Régiók[Vármegye],Régiók[NUTS2]),"")</f>
        <v>HU22</v>
      </c>
      <c r="AD934" s="12" t="str" cm="1">
        <f t="array" ref="AD934">_xlfn.XLOOKUP(HsgLista[[#This Row],[Helység jogállása]],_xlfn.ANCHORARRAY($AG$12),$AH$12:$AH$18)</f>
        <v>1 község</v>
      </c>
      <c r="AE934" s="4">
        <f>HsgLista[[#This Row],[Lakó-népesség]]*HsgLista[[#This Row],[Lakó-népesség]]</f>
        <v>1493284</v>
      </c>
      <c r="AF934" s="1"/>
      <c r="AG934" s="4"/>
      <c r="AJ934" s="8"/>
      <c r="AK934" s="4"/>
      <c r="AS934" s="8"/>
      <c r="AT934" s="4"/>
      <c r="BJ934" s="1"/>
    </row>
    <row r="935" spans="1:62" x14ac:dyDescent="0.3">
      <c r="A935" s="33" t="s">
        <v>1732</v>
      </c>
      <c r="B935" s="31">
        <v>29735</v>
      </c>
      <c r="C935" s="1" t="s">
        <v>27</v>
      </c>
      <c r="D935" s="1" t="s">
        <v>75</v>
      </c>
      <c r="E935" s="1" t="s">
        <v>755</v>
      </c>
      <c r="F935" s="1" t="s">
        <v>756</v>
      </c>
      <c r="G935" s="1" t="s">
        <v>757</v>
      </c>
      <c r="H935" s="1">
        <v>1</v>
      </c>
      <c r="I935" s="1" t="s">
        <v>32</v>
      </c>
      <c r="J935" s="4">
        <v>2651</v>
      </c>
      <c r="K935" s="4">
        <v>20332</v>
      </c>
      <c r="L935" s="4">
        <v>7347</v>
      </c>
      <c r="AA935" s="12" t="str">
        <f>_xlfn.XLOOKUP(HsgLista[[#This Row],[Lakó-népesség]],hsgméret[limit],hsgméret[név],,-1)</f>
        <v>közép</v>
      </c>
      <c r="AB935" s="12" t="str">
        <f>IFERROR(_xlfn.XLOOKUP(HsgLista[[#This Row],[Vármegye]],Régiók[Vármegye],Régiók[Régió]),"")</f>
        <v>Pest</v>
      </c>
      <c r="AC935" s="12" t="str">
        <f>IFERROR(_xlfn.XLOOKUP(HsgLista[[#This Row],[Vármegye]],Régiók[Vármegye],Régiók[NUTS2]),"")</f>
        <v>HU12</v>
      </c>
      <c r="AD935" s="12" t="str" cm="1">
        <f t="array" ref="AD935">_xlfn.XLOOKUP(HsgLista[[#This Row],[Helység jogállása]],_xlfn.ANCHORARRAY($AG$12),$AH$12:$AH$18)</f>
        <v>2 város</v>
      </c>
      <c r="AE935" s="4">
        <f>HsgLista[[#This Row],[Lakó-népesség]]*HsgLista[[#This Row],[Lakó-népesség]]</f>
        <v>413390224</v>
      </c>
      <c r="AF935" s="1"/>
      <c r="AG935" s="4"/>
      <c r="AJ935" s="8"/>
      <c r="AK935" s="4"/>
      <c r="AS935" s="8"/>
      <c r="AT935" s="4"/>
      <c r="BJ935" s="1"/>
    </row>
    <row r="936" spans="1:62" x14ac:dyDescent="0.3">
      <c r="A936" s="33" t="s">
        <v>1733</v>
      </c>
      <c r="B936" s="31">
        <v>28404</v>
      </c>
      <c r="C936" s="1" t="s">
        <v>40</v>
      </c>
      <c r="D936" s="1" t="s">
        <v>41</v>
      </c>
      <c r="E936" s="1" t="s">
        <v>821</v>
      </c>
      <c r="F936" s="1" t="s">
        <v>822</v>
      </c>
      <c r="G936" s="1" t="s">
        <v>823</v>
      </c>
      <c r="H936" s="1">
        <v>5</v>
      </c>
      <c r="I936" s="1" t="s">
        <v>1666</v>
      </c>
      <c r="J936" s="4">
        <v>878</v>
      </c>
      <c r="K936" s="4">
        <v>138</v>
      </c>
      <c r="L936" s="4">
        <v>52</v>
      </c>
      <c r="AA936" s="12" t="str">
        <f>_xlfn.XLOOKUP(HsgLista[[#This Row],[Lakó-népesség]],hsgméret[limit],hsgméret[név],,-1)</f>
        <v>mikro</v>
      </c>
      <c r="AB936" s="12" t="str">
        <f>IFERROR(_xlfn.XLOOKUP(HsgLista[[#This Row],[Vármegye]],Régiók[Vármegye],Régiók[Régió]),"")</f>
        <v>Dél-Dunántúl</v>
      </c>
      <c r="AC936" s="12" t="str">
        <f>IFERROR(_xlfn.XLOOKUP(HsgLista[[#This Row],[Vármegye]],Régiók[Vármegye],Régiók[NUTS2]),"")</f>
        <v>HU23</v>
      </c>
      <c r="AD936" s="12" t="str" cm="1">
        <f t="array" ref="AD936">_xlfn.XLOOKUP(HsgLista[[#This Row],[Helység jogállása]],_xlfn.ANCHORARRAY($AG$12),$AH$12:$AH$18)</f>
        <v>1 község</v>
      </c>
      <c r="AE936" s="4">
        <f>HsgLista[[#This Row],[Lakó-népesség]]*HsgLista[[#This Row],[Lakó-népesség]]</f>
        <v>19044</v>
      </c>
      <c r="AF936" s="1"/>
      <c r="AG936" s="4"/>
      <c r="AJ936" s="8"/>
      <c r="AK936" s="4"/>
      <c r="AS936" s="8"/>
      <c r="AT936" s="4"/>
      <c r="BJ936" s="1"/>
    </row>
    <row r="937" spans="1:62" x14ac:dyDescent="0.3">
      <c r="A937" s="33" t="s">
        <v>50</v>
      </c>
      <c r="B937" s="32">
        <v>5236</v>
      </c>
      <c r="C937" s="1" t="s">
        <v>27</v>
      </c>
      <c r="D937" s="1" t="s">
        <v>47</v>
      </c>
      <c r="E937" s="1" t="s">
        <v>1734</v>
      </c>
      <c r="F937" s="1" t="s">
        <v>49</v>
      </c>
      <c r="G937" s="1" t="s">
        <v>50</v>
      </c>
      <c r="H937" s="1">
        <v>2</v>
      </c>
      <c r="I937" s="1" t="s">
        <v>38</v>
      </c>
      <c r="J937" s="4">
        <v>5526</v>
      </c>
      <c r="K937" s="4">
        <v>27645</v>
      </c>
      <c r="L937" s="4">
        <v>14908</v>
      </c>
      <c r="T937" s="1">
        <v>1</v>
      </c>
      <c r="V937" s="1">
        <v>1</v>
      </c>
      <c r="AA937" s="12" t="str">
        <f>_xlfn.XLOOKUP(HsgLista[[#This Row],[Lakó-népesség]],hsgméret[limit],hsgméret[név],,-1)</f>
        <v>közép</v>
      </c>
      <c r="AB937" s="12" t="str">
        <f>IFERROR(_xlfn.XLOOKUP(HsgLista[[#This Row],[Vármegye]],Régiók[Vármegye],Régiók[Régió]),"")</f>
        <v>Észak-Magyarország</v>
      </c>
      <c r="AC937" s="12" t="str">
        <f>IFERROR(_xlfn.XLOOKUP(HsgLista[[#This Row],[Vármegye]],Régiók[Vármegye],Régiók[NUTS2]),"")</f>
        <v>HU31</v>
      </c>
      <c r="AD937" s="12" t="str" cm="1">
        <f t="array" ref="AD937">_xlfn.XLOOKUP(HsgLista[[#This Row],[Helység jogállása]],_xlfn.ANCHORARRAY($AG$12),$AH$12:$AH$18)</f>
        <v>2 város</v>
      </c>
      <c r="AE937" s="4">
        <f>HsgLista[[#This Row],[Lakó-népesség]]*HsgLista[[#This Row],[Lakó-népesség]]</f>
        <v>764246025</v>
      </c>
      <c r="AF937" s="1"/>
      <c r="AG937" s="4"/>
      <c r="AJ937" s="8"/>
      <c r="AK937" s="4"/>
      <c r="AS937" s="8"/>
      <c r="AT937" s="4"/>
      <c r="BJ937" s="1"/>
    </row>
    <row r="938" spans="1:62" x14ac:dyDescent="0.3">
      <c r="A938" s="33" t="s">
        <v>1735</v>
      </c>
      <c r="B938" s="31">
        <v>11943</v>
      </c>
      <c r="C938" s="1" t="s">
        <v>40</v>
      </c>
      <c r="D938" s="1" t="s">
        <v>95</v>
      </c>
      <c r="E938" s="1" t="s">
        <v>958</v>
      </c>
      <c r="F938" s="1" t="s">
        <v>959</v>
      </c>
      <c r="G938" s="1" t="s">
        <v>960</v>
      </c>
      <c r="H938" s="1">
        <v>5</v>
      </c>
      <c r="I938" s="1" t="s">
        <v>1076</v>
      </c>
      <c r="J938" s="4">
        <v>965</v>
      </c>
      <c r="K938" s="4">
        <v>1099</v>
      </c>
      <c r="L938" s="4">
        <v>432</v>
      </c>
      <c r="AA938" s="12" t="str">
        <f>_xlfn.XLOOKUP(HsgLista[[#This Row],[Lakó-népesség]],hsgméret[limit],hsgméret[név],,-1)</f>
        <v>apró</v>
      </c>
      <c r="AB938" s="12" t="str">
        <f>IFERROR(_xlfn.XLOOKUP(HsgLista[[#This Row],[Vármegye]],Régiók[Vármegye],Régiók[Régió]),"")</f>
        <v>Nyugat-Dunántúl</v>
      </c>
      <c r="AC938" s="12" t="str">
        <f>IFERROR(_xlfn.XLOOKUP(HsgLista[[#This Row],[Vármegye]],Régiók[Vármegye],Régiók[NUTS2]),"")</f>
        <v>HU22</v>
      </c>
      <c r="AD938" s="12" t="str" cm="1">
        <f t="array" ref="AD938">_xlfn.XLOOKUP(HsgLista[[#This Row],[Helység jogállása]],_xlfn.ANCHORARRAY($AG$12),$AH$12:$AH$18)</f>
        <v>1 község</v>
      </c>
      <c r="AE938" s="4">
        <f>HsgLista[[#This Row],[Lakó-népesség]]*HsgLista[[#This Row],[Lakó-népesség]]</f>
        <v>1207801</v>
      </c>
      <c r="AF938" s="1"/>
      <c r="AG938" s="4"/>
      <c r="AJ938" s="8"/>
      <c r="AK938" s="4"/>
      <c r="AS938" s="8"/>
      <c r="AT938" s="4"/>
      <c r="BJ938" s="1"/>
    </row>
    <row r="939" spans="1:62" x14ac:dyDescent="0.3">
      <c r="A939" s="33" t="s">
        <v>1736</v>
      </c>
      <c r="B939" s="31">
        <v>17534</v>
      </c>
      <c r="C939" s="1" t="s">
        <v>40</v>
      </c>
      <c r="D939" s="1" t="s">
        <v>47</v>
      </c>
      <c r="E939" s="1" t="s">
        <v>48</v>
      </c>
      <c r="F939" s="1" t="s">
        <v>49</v>
      </c>
      <c r="G939" s="1" t="s">
        <v>50</v>
      </c>
      <c r="H939" s="1">
        <v>1</v>
      </c>
      <c r="I939" s="1" t="s">
        <v>32</v>
      </c>
      <c r="J939" s="4">
        <v>2719</v>
      </c>
      <c r="K939" s="4">
        <v>2546</v>
      </c>
      <c r="L939" s="4">
        <v>1075</v>
      </c>
      <c r="AA939" s="12" t="str">
        <f>_xlfn.XLOOKUP(HsgLista[[#This Row],[Lakó-népesség]],hsgméret[limit],hsgméret[név],,-1)</f>
        <v>kicsi</v>
      </c>
      <c r="AB939" s="12" t="str">
        <f>IFERROR(_xlfn.XLOOKUP(HsgLista[[#This Row],[Vármegye]],Régiók[Vármegye],Régiók[Régió]),"")</f>
        <v>Észak-Magyarország</v>
      </c>
      <c r="AC939" s="12" t="str">
        <f>IFERROR(_xlfn.XLOOKUP(HsgLista[[#This Row],[Vármegye]],Régiók[Vármegye],Régiók[NUTS2]),"")</f>
        <v>HU31</v>
      </c>
      <c r="AD939" s="12" t="str" cm="1">
        <f t="array" ref="AD939">_xlfn.XLOOKUP(HsgLista[[#This Row],[Helység jogállása]],_xlfn.ANCHORARRAY($AG$12),$AH$12:$AH$18)</f>
        <v>1 község</v>
      </c>
      <c r="AE939" s="4">
        <f>HsgLista[[#This Row],[Lakó-népesség]]*HsgLista[[#This Row],[Lakó-népesség]]</f>
        <v>6482116</v>
      </c>
      <c r="AF939" s="1"/>
      <c r="AG939" s="4"/>
      <c r="AJ939" s="8"/>
      <c r="AK939" s="4"/>
      <c r="AS939" s="8"/>
      <c r="AT939" s="4"/>
      <c r="BJ939" s="1"/>
    </row>
    <row r="940" spans="1:62" x14ac:dyDescent="0.3">
      <c r="A940" s="33" t="s">
        <v>1737</v>
      </c>
      <c r="B940" s="31">
        <v>22664</v>
      </c>
      <c r="C940" s="1" t="s">
        <v>40</v>
      </c>
      <c r="D940" s="1" t="s">
        <v>41</v>
      </c>
      <c r="E940" s="1" t="s">
        <v>208</v>
      </c>
      <c r="F940" s="1" t="s">
        <v>209</v>
      </c>
      <c r="G940" s="1" t="s">
        <v>210</v>
      </c>
      <c r="H940" s="1">
        <v>5</v>
      </c>
      <c r="I940" s="1" t="s">
        <v>1070</v>
      </c>
      <c r="J940" s="4">
        <v>1002</v>
      </c>
      <c r="K940" s="4">
        <v>264</v>
      </c>
      <c r="L940" s="4">
        <v>98</v>
      </c>
      <c r="T940" s="1">
        <v>1</v>
      </c>
      <c r="AA940" s="12" t="str">
        <f>_xlfn.XLOOKUP(HsgLista[[#This Row],[Lakó-népesség]],hsgméret[limit],hsgméret[név],,-1)</f>
        <v>mikro</v>
      </c>
      <c r="AB940" s="12" t="str">
        <f>IFERROR(_xlfn.XLOOKUP(HsgLista[[#This Row],[Vármegye]],Régiók[Vármegye],Régiók[Régió]),"")</f>
        <v>Dél-Dunántúl</v>
      </c>
      <c r="AC940" s="12" t="str">
        <f>IFERROR(_xlfn.XLOOKUP(HsgLista[[#This Row],[Vármegye]],Régiók[Vármegye],Régiók[NUTS2]),"")</f>
        <v>HU23</v>
      </c>
      <c r="AD940" s="12" t="str" cm="1">
        <f t="array" ref="AD940">_xlfn.XLOOKUP(HsgLista[[#This Row],[Helység jogállása]],_xlfn.ANCHORARRAY($AG$12),$AH$12:$AH$18)</f>
        <v>1 község</v>
      </c>
      <c r="AE940" s="4">
        <f>HsgLista[[#This Row],[Lakó-népesség]]*HsgLista[[#This Row],[Lakó-népesség]]</f>
        <v>69696</v>
      </c>
      <c r="AF940" s="1"/>
      <c r="AG940" s="4"/>
      <c r="AJ940" s="8"/>
      <c r="AK940" s="4"/>
      <c r="AS940" s="8"/>
      <c r="AT940" s="4"/>
      <c r="BJ940" s="1"/>
    </row>
    <row r="941" spans="1:62" x14ac:dyDescent="0.3">
      <c r="A941" s="33" t="s">
        <v>1738</v>
      </c>
      <c r="B941" s="31">
        <v>13338</v>
      </c>
      <c r="C941" s="1" t="s">
        <v>40</v>
      </c>
      <c r="D941" s="1" t="s">
        <v>47</v>
      </c>
      <c r="E941" s="1" t="s">
        <v>48</v>
      </c>
      <c r="F941" s="1" t="s">
        <v>49</v>
      </c>
      <c r="G941" s="1" t="s">
        <v>50</v>
      </c>
      <c r="H941" s="1">
        <v>5</v>
      </c>
      <c r="I941" s="1" t="s">
        <v>1739</v>
      </c>
      <c r="J941" s="4">
        <v>2139</v>
      </c>
      <c r="K941" s="4">
        <v>1459</v>
      </c>
      <c r="L941" s="4">
        <v>559</v>
      </c>
      <c r="T941" s="1">
        <v>1</v>
      </c>
      <c r="AA941" s="12" t="str">
        <f>_xlfn.XLOOKUP(HsgLista[[#This Row],[Lakó-népesség]],hsgméret[limit],hsgméret[név],,-1)</f>
        <v>apró</v>
      </c>
      <c r="AB941" s="12" t="str">
        <f>IFERROR(_xlfn.XLOOKUP(HsgLista[[#This Row],[Vármegye]],Régiók[Vármegye],Régiók[Régió]),"")</f>
        <v>Észak-Magyarország</v>
      </c>
      <c r="AC941" s="12" t="str">
        <f>IFERROR(_xlfn.XLOOKUP(HsgLista[[#This Row],[Vármegye]],Régiók[Vármegye],Régiók[NUTS2]),"")</f>
        <v>HU31</v>
      </c>
      <c r="AD941" s="12" t="str" cm="1">
        <f t="array" ref="AD941">_xlfn.XLOOKUP(HsgLista[[#This Row],[Helység jogállása]],_xlfn.ANCHORARRAY($AG$12),$AH$12:$AH$18)</f>
        <v>1 község</v>
      </c>
      <c r="AE941" s="4">
        <f>HsgLista[[#This Row],[Lakó-népesség]]*HsgLista[[#This Row],[Lakó-népesség]]</f>
        <v>2128681</v>
      </c>
      <c r="AF941" s="1"/>
      <c r="AG941" s="4"/>
      <c r="AJ941" s="8"/>
      <c r="AK941" s="4"/>
      <c r="AS941" s="8"/>
      <c r="AT941" s="4"/>
      <c r="BJ941" s="1"/>
    </row>
    <row r="942" spans="1:62" x14ac:dyDescent="0.3">
      <c r="A942" s="33" t="s">
        <v>1740</v>
      </c>
      <c r="B942" s="32">
        <v>8323</v>
      </c>
      <c r="C942" s="1" t="s">
        <v>27</v>
      </c>
      <c r="D942" s="1" t="s">
        <v>47</v>
      </c>
      <c r="E942" s="1" t="s">
        <v>48</v>
      </c>
      <c r="F942" s="1" t="s">
        <v>49</v>
      </c>
      <c r="G942" s="1" t="s">
        <v>50</v>
      </c>
      <c r="H942" s="1">
        <v>1</v>
      </c>
      <c r="I942" s="1" t="s">
        <v>32</v>
      </c>
      <c r="J942" s="4">
        <v>6075</v>
      </c>
      <c r="K942" s="4">
        <v>2253</v>
      </c>
      <c r="L942" s="4">
        <v>1041</v>
      </c>
      <c r="T942" s="1">
        <v>1</v>
      </c>
      <c r="AA942" s="12" t="str">
        <f>_xlfn.XLOOKUP(HsgLista[[#This Row],[Lakó-népesség]],hsgméret[limit],hsgméret[név],,-1)</f>
        <v>kicsi</v>
      </c>
      <c r="AB942" s="12" t="str">
        <f>IFERROR(_xlfn.XLOOKUP(HsgLista[[#This Row],[Vármegye]],Régiók[Vármegye],Régiók[Régió]),"")</f>
        <v>Észak-Magyarország</v>
      </c>
      <c r="AC942" s="12" t="str">
        <f>IFERROR(_xlfn.XLOOKUP(HsgLista[[#This Row],[Vármegye]],Régiók[Vármegye],Régiók[NUTS2]),"")</f>
        <v>HU31</v>
      </c>
      <c r="AD942" s="12" t="str" cm="1">
        <f t="array" ref="AD942">_xlfn.XLOOKUP(HsgLista[[#This Row],[Helység jogállása]],_xlfn.ANCHORARRAY($AG$12),$AH$12:$AH$18)</f>
        <v>2 város</v>
      </c>
      <c r="AE942" s="4">
        <f>HsgLista[[#This Row],[Lakó-népesség]]*HsgLista[[#This Row],[Lakó-népesség]]</f>
        <v>5076009</v>
      </c>
      <c r="AF942" s="1"/>
      <c r="AG942" s="4"/>
      <c r="AJ942" s="8"/>
      <c r="AK942" s="4"/>
      <c r="AS942" s="8"/>
      <c r="AT942" s="4"/>
      <c r="BJ942" s="1"/>
    </row>
    <row r="943" spans="1:62" x14ac:dyDescent="0.3">
      <c r="A943" s="33" t="s">
        <v>1741</v>
      </c>
      <c r="B943" s="31">
        <v>19123</v>
      </c>
      <c r="C943" s="1" t="s">
        <v>40</v>
      </c>
      <c r="D943" s="1" t="s">
        <v>47</v>
      </c>
      <c r="E943" s="1" t="s">
        <v>48</v>
      </c>
      <c r="F943" s="1" t="s">
        <v>49</v>
      </c>
      <c r="G943" s="1" t="s">
        <v>50</v>
      </c>
      <c r="H943" s="1">
        <v>2</v>
      </c>
      <c r="I943" s="1" t="s">
        <v>38</v>
      </c>
      <c r="J943" s="4">
        <v>6485</v>
      </c>
      <c r="K943" s="4">
        <v>2757</v>
      </c>
      <c r="L943" s="4">
        <v>1250</v>
      </c>
      <c r="AA943" s="12" t="str">
        <f>_xlfn.XLOOKUP(HsgLista[[#This Row],[Lakó-népesség]],hsgméret[limit],hsgméret[név],,-1)</f>
        <v>kicsi</v>
      </c>
      <c r="AB943" s="12" t="str">
        <f>IFERROR(_xlfn.XLOOKUP(HsgLista[[#This Row],[Vármegye]],Régiók[Vármegye],Régiók[Régió]),"")</f>
        <v>Észak-Magyarország</v>
      </c>
      <c r="AC943" s="12" t="str">
        <f>IFERROR(_xlfn.XLOOKUP(HsgLista[[#This Row],[Vármegye]],Régiók[Vármegye],Régiók[NUTS2]),"")</f>
        <v>HU31</v>
      </c>
      <c r="AD943" s="12" t="str" cm="1">
        <f t="array" ref="AD943">_xlfn.XLOOKUP(HsgLista[[#This Row],[Helység jogállása]],_xlfn.ANCHORARRAY($AG$12),$AH$12:$AH$18)</f>
        <v>1 község</v>
      </c>
      <c r="AE943" s="4">
        <f>HsgLista[[#This Row],[Lakó-népesség]]*HsgLista[[#This Row],[Lakó-népesség]]</f>
        <v>7601049</v>
      </c>
      <c r="AF943" s="1"/>
      <c r="AG943" s="4"/>
      <c r="AJ943" s="8"/>
      <c r="AK943" s="4"/>
      <c r="AS943" s="8"/>
      <c r="AT943" s="4"/>
      <c r="BJ943" s="1"/>
    </row>
    <row r="944" spans="1:62" x14ac:dyDescent="0.3">
      <c r="A944" s="33" t="s">
        <v>1739</v>
      </c>
      <c r="B944" s="31">
        <v>28088</v>
      </c>
      <c r="C944" s="1" t="s">
        <v>40</v>
      </c>
      <c r="D944" s="1" t="s">
        <v>47</v>
      </c>
      <c r="E944" s="1" t="s">
        <v>48</v>
      </c>
      <c r="F944" s="1" t="s">
        <v>49</v>
      </c>
      <c r="G944" s="1" t="s">
        <v>50</v>
      </c>
      <c r="H944" s="1">
        <v>2</v>
      </c>
      <c r="I944" s="1" t="s">
        <v>38</v>
      </c>
      <c r="J944" s="4">
        <v>4639</v>
      </c>
      <c r="K944" s="4">
        <v>2163</v>
      </c>
      <c r="L944" s="4">
        <v>977</v>
      </c>
      <c r="AA944" s="12" t="str">
        <f>_xlfn.XLOOKUP(HsgLista[[#This Row],[Lakó-népesség]],hsgméret[limit],hsgméret[név],,-1)</f>
        <v>kicsi</v>
      </c>
      <c r="AB944" s="12" t="str">
        <f>IFERROR(_xlfn.XLOOKUP(HsgLista[[#This Row],[Vármegye]],Régiók[Vármegye],Régiók[Régió]),"")</f>
        <v>Észak-Magyarország</v>
      </c>
      <c r="AC944" s="12" t="str">
        <f>IFERROR(_xlfn.XLOOKUP(HsgLista[[#This Row],[Vármegye]],Régiók[Vármegye],Régiók[NUTS2]),"")</f>
        <v>HU31</v>
      </c>
      <c r="AD944" s="12" t="str" cm="1">
        <f t="array" ref="AD944">_xlfn.XLOOKUP(HsgLista[[#This Row],[Helység jogállása]],_xlfn.ANCHORARRAY($AG$12),$AH$12:$AH$18)</f>
        <v>1 község</v>
      </c>
      <c r="AE944" s="4">
        <f>HsgLista[[#This Row],[Lakó-népesség]]*HsgLista[[#This Row],[Lakó-népesség]]</f>
        <v>4678569</v>
      </c>
      <c r="AF944" s="1"/>
      <c r="AG944" s="4"/>
      <c r="AJ944" s="8"/>
      <c r="AK944" s="4"/>
      <c r="AS944" s="8"/>
      <c r="AT944" s="4"/>
      <c r="BJ944" s="1"/>
    </row>
    <row r="945" spans="1:62" x14ac:dyDescent="0.3">
      <c r="A945" s="33" t="s">
        <v>1742</v>
      </c>
      <c r="B945" s="31">
        <v>30289</v>
      </c>
      <c r="C945" s="1" t="s">
        <v>27</v>
      </c>
      <c r="D945" s="1" t="s">
        <v>251</v>
      </c>
      <c r="E945" s="1" t="s">
        <v>734</v>
      </c>
      <c r="F945" s="1" t="s">
        <v>735</v>
      </c>
      <c r="G945" s="1" t="s">
        <v>735</v>
      </c>
      <c r="H945" s="1">
        <v>2</v>
      </c>
      <c r="I945" s="1" t="s">
        <v>38</v>
      </c>
      <c r="J945" s="4">
        <v>3812</v>
      </c>
      <c r="K945" s="4">
        <v>1628</v>
      </c>
      <c r="L945" s="4">
        <v>678</v>
      </c>
      <c r="R945" s="1">
        <v>1</v>
      </c>
      <c r="T945" s="1">
        <v>1</v>
      </c>
      <c r="AA945" s="12" t="str">
        <f>_xlfn.XLOOKUP(HsgLista[[#This Row],[Lakó-népesség]],hsgméret[limit],hsgméret[név],,-1)</f>
        <v>apró</v>
      </c>
      <c r="AB945" s="12" t="str">
        <f>IFERROR(_xlfn.XLOOKUP(HsgLista[[#This Row],[Vármegye]],Régiók[Vármegye],Régiók[Régió]),"")</f>
        <v>Dél-Dunántúl</v>
      </c>
      <c r="AC945" s="12" t="str">
        <f>IFERROR(_xlfn.XLOOKUP(HsgLista[[#This Row],[Vármegye]],Régiók[Vármegye],Régiók[NUTS2]),"")</f>
        <v>HU23</v>
      </c>
      <c r="AD945" s="12" t="str" cm="1">
        <f t="array" ref="AD945">_xlfn.XLOOKUP(HsgLista[[#This Row],[Helység jogállása]],_xlfn.ANCHORARRAY($AG$12),$AH$12:$AH$18)</f>
        <v>2 város</v>
      </c>
      <c r="AE945" s="4">
        <f>HsgLista[[#This Row],[Lakó-népesség]]*HsgLista[[#This Row],[Lakó-népesség]]</f>
        <v>2650384</v>
      </c>
      <c r="AF945" s="1"/>
      <c r="AG945" s="4"/>
      <c r="AJ945" s="8"/>
      <c r="AK945" s="4"/>
      <c r="AS945" s="8"/>
      <c r="AT945" s="4"/>
      <c r="BJ945" s="1"/>
    </row>
    <row r="946" spans="1:62" x14ac:dyDescent="0.3">
      <c r="A946" s="33" t="s">
        <v>69</v>
      </c>
      <c r="B946" s="31">
        <v>25584</v>
      </c>
      <c r="C946" s="1" t="s">
        <v>719</v>
      </c>
      <c r="D946" s="1" t="s">
        <v>66</v>
      </c>
      <c r="E946" s="1" t="s">
        <v>1743</v>
      </c>
      <c r="F946" s="1" t="s">
        <v>68</v>
      </c>
      <c r="G946" s="1" t="s">
        <v>69</v>
      </c>
      <c r="H946" s="1">
        <v>1</v>
      </c>
      <c r="I946" s="1" t="s">
        <v>32</v>
      </c>
      <c r="J946" s="4">
        <v>17462</v>
      </c>
      <c r="K946" s="4">
        <v>130191</v>
      </c>
      <c r="L946" s="4">
        <v>64363</v>
      </c>
      <c r="P946" s="1">
        <v>1</v>
      </c>
      <c r="Q946" s="1">
        <v>1</v>
      </c>
      <c r="R946" s="1">
        <v>1</v>
      </c>
      <c r="S946" s="1">
        <v>1</v>
      </c>
      <c r="T946" s="1">
        <v>1</v>
      </c>
      <c r="AA946" s="12" t="str">
        <f>_xlfn.XLOOKUP(HsgLista[[#This Row],[Lakó-népesség]],hsgméret[limit],hsgméret[név],,-1)</f>
        <v>nagy</v>
      </c>
      <c r="AB946" s="12" t="str">
        <f>IFERROR(_xlfn.XLOOKUP(HsgLista[[#This Row],[Vármegye]],Régiók[Vármegye],Régiók[Régió]),"")</f>
        <v>Nyugat-Dunántúl</v>
      </c>
      <c r="AC946" s="12" t="str">
        <f>IFERROR(_xlfn.XLOOKUP(HsgLista[[#This Row],[Vármegye]],Régiók[Vármegye],Régiók[NUTS2]),"")</f>
        <v>HU22</v>
      </c>
      <c r="AD946" s="12" t="str" cm="1">
        <f t="array" ref="AD946">_xlfn.XLOOKUP(HsgLista[[#This Row],[Helység jogállása]],_xlfn.ANCHORARRAY($AG$12),$AH$12:$AH$18)</f>
        <v>3 m.j.város</v>
      </c>
      <c r="AE946" s="4">
        <f>HsgLista[[#This Row],[Lakó-népesség]]*HsgLista[[#This Row],[Lakó-népesség]]</f>
        <v>16949696481</v>
      </c>
      <c r="AF946" s="1"/>
      <c r="AG946" s="4"/>
      <c r="AJ946" s="8"/>
      <c r="AK946" s="4"/>
      <c r="AS946" s="8"/>
      <c r="AT946" s="4"/>
      <c r="BJ946" s="1"/>
    </row>
    <row r="947" spans="1:62" x14ac:dyDescent="0.3">
      <c r="A947" s="33" t="s">
        <v>1744</v>
      </c>
      <c r="B947" s="32">
        <v>8721</v>
      </c>
      <c r="C947" s="1" t="s">
        <v>40</v>
      </c>
      <c r="D947" s="1" t="s">
        <v>66</v>
      </c>
      <c r="E947" s="1" t="s">
        <v>499</v>
      </c>
      <c r="F947" s="1" t="s">
        <v>500</v>
      </c>
      <c r="G947" s="1" t="s">
        <v>501</v>
      </c>
      <c r="H947" s="1">
        <v>5</v>
      </c>
      <c r="I947" s="1" t="s">
        <v>1745</v>
      </c>
      <c r="J947" s="4">
        <v>648</v>
      </c>
      <c r="K947" s="4">
        <v>504</v>
      </c>
      <c r="L947" s="4">
        <v>208</v>
      </c>
      <c r="AA947" s="12" t="str">
        <f>_xlfn.XLOOKUP(HsgLista[[#This Row],[Lakó-népesség]],hsgméret[limit],hsgméret[név],,-1)</f>
        <v>apró</v>
      </c>
      <c r="AB947" s="12" t="str">
        <f>IFERROR(_xlfn.XLOOKUP(HsgLista[[#This Row],[Vármegye]],Régiók[Vármegye],Régiók[Régió]),"")</f>
        <v>Nyugat-Dunántúl</v>
      </c>
      <c r="AC947" s="12" t="str">
        <f>IFERROR(_xlfn.XLOOKUP(HsgLista[[#This Row],[Vármegye]],Régiók[Vármegye],Régiók[NUTS2]),"")</f>
        <v>HU22</v>
      </c>
      <c r="AD947" s="12" t="str" cm="1">
        <f t="array" ref="AD947">_xlfn.XLOOKUP(HsgLista[[#This Row],[Helység jogállása]],_xlfn.ANCHORARRAY($AG$12),$AH$12:$AH$18)</f>
        <v>1 község</v>
      </c>
      <c r="AE947" s="4">
        <f>HsgLista[[#This Row],[Lakó-népesség]]*HsgLista[[#This Row],[Lakó-népesség]]</f>
        <v>254016</v>
      </c>
      <c r="AF947" s="1"/>
      <c r="AG947" s="4"/>
      <c r="AJ947" s="8"/>
      <c r="AK947" s="4"/>
      <c r="AS947" s="8"/>
      <c r="AT947" s="4"/>
      <c r="BJ947" s="1"/>
    </row>
    <row r="948" spans="1:62" x14ac:dyDescent="0.3">
      <c r="A948" s="33" t="s">
        <v>1746</v>
      </c>
      <c r="B948" s="31">
        <v>25539</v>
      </c>
      <c r="C948" s="1" t="s">
        <v>40</v>
      </c>
      <c r="D948" s="1" t="s">
        <v>251</v>
      </c>
      <c r="E948" s="1" t="s">
        <v>350</v>
      </c>
      <c r="F948" s="1" t="s">
        <v>351</v>
      </c>
      <c r="G948" s="1" t="s">
        <v>352</v>
      </c>
      <c r="H948" s="1">
        <v>5</v>
      </c>
      <c r="I948" s="1" t="s">
        <v>349</v>
      </c>
      <c r="J948" s="4">
        <v>1132</v>
      </c>
      <c r="K948" s="4">
        <v>569</v>
      </c>
      <c r="L948" s="4">
        <v>250</v>
      </c>
      <c r="AA948" s="12" t="str">
        <f>_xlfn.XLOOKUP(HsgLista[[#This Row],[Lakó-népesség]],hsgméret[limit],hsgméret[név],,-1)</f>
        <v>apró</v>
      </c>
      <c r="AB948" s="12" t="str">
        <f>IFERROR(_xlfn.XLOOKUP(HsgLista[[#This Row],[Vármegye]],Régiók[Vármegye],Régiók[Régió]),"")</f>
        <v>Dél-Dunántúl</v>
      </c>
      <c r="AC948" s="12" t="str">
        <f>IFERROR(_xlfn.XLOOKUP(HsgLista[[#This Row],[Vármegye]],Régiók[Vármegye],Régiók[NUTS2]),"")</f>
        <v>HU23</v>
      </c>
      <c r="AD948" s="12" t="str" cm="1">
        <f t="array" ref="AD948">_xlfn.XLOOKUP(HsgLista[[#This Row],[Helység jogállása]],_xlfn.ANCHORARRAY($AG$12),$AH$12:$AH$18)</f>
        <v>1 község</v>
      </c>
      <c r="AE948" s="4">
        <f>HsgLista[[#This Row],[Lakó-népesség]]*HsgLista[[#This Row],[Lakó-népesség]]</f>
        <v>323761</v>
      </c>
      <c r="AF948" s="1"/>
      <c r="AG948" s="4"/>
      <c r="AJ948" s="8"/>
      <c r="AK948" s="4"/>
      <c r="AS948" s="8"/>
      <c r="AT948" s="4"/>
      <c r="BJ948" s="1"/>
    </row>
    <row r="949" spans="1:62" x14ac:dyDescent="0.3">
      <c r="A949" s="33" t="s">
        <v>1747</v>
      </c>
      <c r="B949" s="32">
        <v>5069</v>
      </c>
      <c r="C949" s="1" t="s">
        <v>40</v>
      </c>
      <c r="D949" s="1" t="s">
        <v>52</v>
      </c>
      <c r="E949" s="1" t="s">
        <v>888</v>
      </c>
      <c r="F949" s="1" t="s">
        <v>889</v>
      </c>
      <c r="G949" s="1" t="s">
        <v>890</v>
      </c>
      <c r="H949" s="1">
        <v>5</v>
      </c>
      <c r="I949" s="1" t="s">
        <v>1748</v>
      </c>
      <c r="J949" s="4">
        <v>3019</v>
      </c>
      <c r="K949" s="4">
        <v>477</v>
      </c>
      <c r="L949" s="4">
        <v>202</v>
      </c>
      <c r="T949" s="1">
        <v>1</v>
      </c>
      <c r="AA949" s="12" t="str">
        <f>_xlfn.XLOOKUP(HsgLista[[#This Row],[Lakó-népesség]],hsgméret[limit],hsgméret[név],,-1)</f>
        <v>mikro</v>
      </c>
      <c r="AB949" s="12" t="str">
        <f>IFERROR(_xlfn.XLOOKUP(HsgLista[[#This Row],[Vármegye]],Régiók[Vármegye],Régiók[Régió]),"")</f>
        <v>Észak-Magyarország</v>
      </c>
      <c r="AC949" s="12" t="str">
        <f>IFERROR(_xlfn.XLOOKUP(HsgLista[[#This Row],[Vármegye]],Régiók[Vármegye],Régiók[NUTS2]),"")</f>
        <v>HU31</v>
      </c>
      <c r="AD949" s="12" t="str" cm="1">
        <f t="array" ref="AD949">_xlfn.XLOOKUP(HsgLista[[#This Row],[Helység jogállása]],_xlfn.ANCHORARRAY($AG$12),$AH$12:$AH$18)</f>
        <v>1 község</v>
      </c>
      <c r="AE949" s="4">
        <f>HsgLista[[#This Row],[Lakó-népesség]]*HsgLista[[#This Row],[Lakó-népesség]]</f>
        <v>227529</v>
      </c>
      <c r="AF949" s="1"/>
      <c r="AG949" s="4"/>
      <c r="AJ949" s="8"/>
      <c r="AK949" s="4"/>
      <c r="AS949" s="8"/>
      <c r="AT949" s="4"/>
      <c r="BJ949" s="1"/>
    </row>
    <row r="950" spans="1:62" x14ac:dyDescent="0.3">
      <c r="A950" s="33" t="s">
        <v>1749</v>
      </c>
      <c r="B950" s="31">
        <v>12326</v>
      </c>
      <c r="C950" s="1" t="s">
        <v>40</v>
      </c>
      <c r="D950" s="1" t="s">
        <v>251</v>
      </c>
      <c r="E950" s="1" t="s">
        <v>836</v>
      </c>
      <c r="F950" s="1" t="s">
        <v>837</v>
      </c>
      <c r="G950" s="1" t="s">
        <v>838</v>
      </c>
      <c r="H950" s="1">
        <v>5</v>
      </c>
      <c r="I950" s="1" t="s">
        <v>1750</v>
      </c>
      <c r="J950" s="4">
        <v>3160</v>
      </c>
      <c r="K950" s="4">
        <v>974</v>
      </c>
      <c r="L950" s="4">
        <v>469</v>
      </c>
      <c r="R950" s="1">
        <v>1</v>
      </c>
      <c r="AA950" s="12" t="str">
        <f>_xlfn.XLOOKUP(HsgLista[[#This Row],[Lakó-népesség]],hsgméret[limit],hsgméret[név],,-1)</f>
        <v>apró</v>
      </c>
      <c r="AB950" s="12" t="str">
        <f>IFERROR(_xlfn.XLOOKUP(HsgLista[[#This Row],[Vármegye]],Régiók[Vármegye],Régiók[Régió]),"")</f>
        <v>Dél-Dunántúl</v>
      </c>
      <c r="AC950" s="12" t="str">
        <f>IFERROR(_xlfn.XLOOKUP(HsgLista[[#This Row],[Vármegye]],Régiók[Vármegye],Régiók[NUTS2]),"")</f>
        <v>HU23</v>
      </c>
      <c r="AD950" s="12" t="str" cm="1">
        <f t="array" ref="AD950">_xlfn.XLOOKUP(HsgLista[[#This Row],[Helység jogállása]],_xlfn.ANCHORARRAY($AG$12),$AH$12:$AH$18)</f>
        <v>1 község</v>
      </c>
      <c r="AE950" s="4">
        <f>HsgLista[[#This Row],[Lakó-népesség]]*HsgLista[[#This Row],[Lakó-népesség]]</f>
        <v>948676</v>
      </c>
      <c r="AF950" s="1"/>
      <c r="AG950" s="4"/>
      <c r="AJ950" s="8"/>
      <c r="AK950" s="4"/>
      <c r="AS950" s="8"/>
      <c r="AT950" s="4"/>
      <c r="BJ950" s="1"/>
    </row>
    <row r="951" spans="1:62" x14ac:dyDescent="0.3">
      <c r="A951" s="33" t="s">
        <v>1751</v>
      </c>
      <c r="B951" s="31">
        <v>13198</v>
      </c>
      <c r="C951" s="1" t="s">
        <v>40</v>
      </c>
      <c r="D951" s="1" t="s">
        <v>66</v>
      </c>
      <c r="E951" s="1" t="s">
        <v>67</v>
      </c>
      <c r="F951" s="1" t="s">
        <v>68</v>
      </c>
      <c r="G951" s="1" t="s">
        <v>69</v>
      </c>
      <c r="H951" s="1">
        <v>5</v>
      </c>
      <c r="I951" s="1" t="s">
        <v>1384</v>
      </c>
      <c r="J951" s="4">
        <v>861</v>
      </c>
      <c r="K951" s="4">
        <v>1883</v>
      </c>
      <c r="L951" s="4">
        <v>647</v>
      </c>
      <c r="AA951" s="12" t="str">
        <f>_xlfn.XLOOKUP(HsgLista[[#This Row],[Lakó-népesség]],hsgméret[limit],hsgméret[név],,-1)</f>
        <v>apró</v>
      </c>
      <c r="AB951" s="12" t="str">
        <f>IFERROR(_xlfn.XLOOKUP(HsgLista[[#This Row],[Vármegye]],Régiók[Vármegye],Régiók[Régió]),"")</f>
        <v>Nyugat-Dunántúl</v>
      </c>
      <c r="AC951" s="12" t="str">
        <f>IFERROR(_xlfn.XLOOKUP(HsgLista[[#This Row],[Vármegye]],Régiók[Vármegye],Régiók[NUTS2]),"")</f>
        <v>HU22</v>
      </c>
      <c r="AD951" s="12" t="str" cm="1">
        <f t="array" ref="AD951">_xlfn.XLOOKUP(HsgLista[[#This Row],[Helység jogállása]],_xlfn.ANCHORARRAY($AG$12),$AH$12:$AH$18)</f>
        <v>1 község</v>
      </c>
      <c r="AE951" s="4">
        <f>HsgLista[[#This Row],[Lakó-népesség]]*HsgLista[[#This Row],[Lakó-népesség]]</f>
        <v>3545689</v>
      </c>
      <c r="AF951" s="1"/>
      <c r="AG951" s="4"/>
      <c r="AJ951" s="8"/>
      <c r="AK951" s="4"/>
      <c r="AS951" s="8"/>
      <c r="AT951" s="4"/>
      <c r="BJ951" s="1"/>
    </row>
    <row r="952" spans="1:62" x14ac:dyDescent="0.3">
      <c r="A952" s="33" t="s">
        <v>1752</v>
      </c>
      <c r="B952" s="31">
        <v>28945</v>
      </c>
      <c r="C952" s="1" t="s">
        <v>40</v>
      </c>
      <c r="D952" s="1" t="s">
        <v>159</v>
      </c>
      <c r="E952" s="1" t="s">
        <v>750</v>
      </c>
      <c r="F952" s="1" t="s">
        <v>751</v>
      </c>
      <c r="G952" s="1" t="s">
        <v>752</v>
      </c>
      <c r="H952" s="1">
        <v>5</v>
      </c>
      <c r="I952" s="1" t="s">
        <v>752</v>
      </c>
      <c r="J952" s="4">
        <v>211</v>
      </c>
      <c r="K952" s="4">
        <v>102</v>
      </c>
      <c r="L952" s="4">
        <v>53</v>
      </c>
      <c r="AA952" s="12" t="str">
        <f>_xlfn.XLOOKUP(HsgLista[[#This Row],[Lakó-népesség]],hsgméret[limit],hsgméret[név],,-1)</f>
        <v>mikro</v>
      </c>
      <c r="AB952" s="12" t="str">
        <f>IFERROR(_xlfn.XLOOKUP(HsgLista[[#This Row],[Vármegye]],Régiók[Vármegye],Régiók[Régió]),"")</f>
        <v>Észak-Alföld</v>
      </c>
      <c r="AC952" s="12" t="str">
        <f>IFERROR(_xlfn.XLOOKUP(HsgLista[[#This Row],[Vármegye]],Régiók[Vármegye],Régiók[NUTS2]),"")</f>
        <v>HU32</v>
      </c>
      <c r="AD952" s="12" t="str" cm="1">
        <f t="array" ref="AD952">_xlfn.XLOOKUP(HsgLista[[#This Row],[Helység jogállása]],_xlfn.ANCHORARRAY($AG$12),$AH$12:$AH$18)</f>
        <v>1 község</v>
      </c>
      <c r="AE952" s="4">
        <f>HsgLista[[#This Row],[Lakó-népesség]]*HsgLista[[#This Row],[Lakó-népesség]]</f>
        <v>10404</v>
      </c>
      <c r="AF952" s="1"/>
      <c r="AG952" s="4"/>
      <c r="AJ952" s="8"/>
      <c r="AK952" s="4"/>
      <c r="AS952" s="8"/>
      <c r="AT952" s="4"/>
      <c r="BJ952" s="1"/>
    </row>
    <row r="953" spans="1:62" x14ac:dyDescent="0.3">
      <c r="A953" s="33" t="s">
        <v>1753</v>
      </c>
      <c r="B953" s="31">
        <v>31316</v>
      </c>
      <c r="C953" s="1" t="s">
        <v>40</v>
      </c>
      <c r="D953" s="1" t="s">
        <v>66</v>
      </c>
      <c r="E953" s="1" t="s">
        <v>67</v>
      </c>
      <c r="F953" s="1" t="s">
        <v>68</v>
      </c>
      <c r="G953" s="1" t="s">
        <v>69</v>
      </c>
      <c r="H953" s="1">
        <v>5</v>
      </c>
      <c r="I953" s="1" t="s">
        <v>1754</v>
      </c>
      <c r="J953" s="4">
        <v>820</v>
      </c>
      <c r="K953" s="4">
        <v>1674</v>
      </c>
      <c r="L953" s="4">
        <v>668</v>
      </c>
      <c r="T953" s="1">
        <v>1</v>
      </c>
      <c r="AA953" s="12" t="str">
        <f>_xlfn.XLOOKUP(HsgLista[[#This Row],[Lakó-népesség]],hsgméret[limit],hsgméret[név],,-1)</f>
        <v>apró</v>
      </c>
      <c r="AB953" s="12" t="str">
        <f>IFERROR(_xlfn.XLOOKUP(HsgLista[[#This Row],[Vármegye]],Régiók[Vármegye],Régiók[Régió]),"")</f>
        <v>Nyugat-Dunántúl</v>
      </c>
      <c r="AC953" s="12" t="str">
        <f>IFERROR(_xlfn.XLOOKUP(HsgLista[[#This Row],[Vármegye]],Régiók[Vármegye],Régiók[NUTS2]),"")</f>
        <v>HU22</v>
      </c>
      <c r="AD953" s="12" t="str" cm="1">
        <f t="array" ref="AD953">_xlfn.XLOOKUP(HsgLista[[#This Row],[Helység jogállása]],_xlfn.ANCHORARRAY($AG$12),$AH$12:$AH$18)</f>
        <v>1 község</v>
      </c>
      <c r="AE953" s="4">
        <f>HsgLista[[#This Row],[Lakó-népesség]]*HsgLista[[#This Row],[Lakó-népesség]]</f>
        <v>2802276</v>
      </c>
      <c r="AF953" s="1"/>
      <c r="AG953" s="4"/>
      <c r="AJ953" s="8"/>
      <c r="AK953" s="4"/>
      <c r="AS953" s="8"/>
      <c r="AT953" s="4"/>
      <c r="BJ953" s="1"/>
    </row>
    <row r="954" spans="1:62" x14ac:dyDescent="0.3">
      <c r="A954" s="33" t="s">
        <v>1755</v>
      </c>
      <c r="B954" s="31">
        <v>19309</v>
      </c>
      <c r="C954" s="1" t="s">
        <v>40</v>
      </c>
      <c r="D954" s="1" t="s">
        <v>66</v>
      </c>
      <c r="E954" s="1" t="s">
        <v>67</v>
      </c>
      <c r="F954" s="1" t="s">
        <v>68</v>
      </c>
      <c r="G954" s="1" t="s">
        <v>69</v>
      </c>
      <c r="H954" s="1">
        <v>5</v>
      </c>
      <c r="I954" s="1" t="s">
        <v>816</v>
      </c>
      <c r="J954" s="4">
        <v>2420</v>
      </c>
      <c r="K954" s="4">
        <v>806</v>
      </c>
      <c r="L954" s="4">
        <v>311</v>
      </c>
      <c r="R954" s="1">
        <v>1</v>
      </c>
      <c r="AA954" s="12" t="str">
        <f>_xlfn.XLOOKUP(HsgLista[[#This Row],[Lakó-népesség]],hsgméret[limit],hsgméret[név],,-1)</f>
        <v>apró</v>
      </c>
      <c r="AB954" s="12" t="str">
        <f>IFERROR(_xlfn.XLOOKUP(HsgLista[[#This Row],[Vármegye]],Régiók[Vármegye],Régiók[Régió]),"")</f>
        <v>Nyugat-Dunántúl</v>
      </c>
      <c r="AC954" s="12" t="str">
        <f>IFERROR(_xlfn.XLOOKUP(HsgLista[[#This Row],[Vármegye]],Régiók[Vármegye],Régiók[NUTS2]),"")</f>
        <v>HU22</v>
      </c>
      <c r="AD954" s="12" t="str" cm="1">
        <f t="array" ref="AD954">_xlfn.XLOOKUP(HsgLista[[#This Row],[Helység jogállása]],_xlfn.ANCHORARRAY($AG$12),$AH$12:$AH$18)</f>
        <v>1 község</v>
      </c>
      <c r="AE954" s="4">
        <f>HsgLista[[#This Row],[Lakó-népesség]]*HsgLista[[#This Row],[Lakó-népesség]]</f>
        <v>649636</v>
      </c>
      <c r="AF954" s="1"/>
      <c r="AG954" s="4"/>
      <c r="AJ954" s="8"/>
      <c r="AK954" s="4"/>
      <c r="AS954" s="8"/>
      <c r="AT954" s="4"/>
      <c r="BJ954" s="1"/>
    </row>
    <row r="955" spans="1:62" x14ac:dyDescent="0.3">
      <c r="A955" s="33" t="s">
        <v>1756</v>
      </c>
      <c r="B955" s="31">
        <v>15653</v>
      </c>
      <c r="C955" s="1" t="s">
        <v>40</v>
      </c>
      <c r="D955" s="1" t="s">
        <v>66</v>
      </c>
      <c r="E955" s="1" t="s">
        <v>389</v>
      </c>
      <c r="F955" s="1" t="s">
        <v>390</v>
      </c>
      <c r="G955" s="1" t="s">
        <v>391</v>
      </c>
      <c r="H955" s="1">
        <v>1</v>
      </c>
      <c r="I955" s="1" t="s">
        <v>32</v>
      </c>
      <c r="J955" s="4">
        <v>3310</v>
      </c>
      <c r="K955" s="4">
        <v>3589</v>
      </c>
      <c r="L955" s="4">
        <v>1345</v>
      </c>
      <c r="T955" s="1">
        <v>1</v>
      </c>
      <c r="AA955" s="12" t="str">
        <f>_xlfn.XLOOKUP(HsgLista[[#This Row],[Lakó-népesség]],hsgméret[limit],hsgméret[név],,-1)</f>
        <v>kicsi</v>
      </c>
      <c r="AB955" s="12" t="str">
        <f>IFERROR(_xlfn.XLOOKUP(HsgLista[[#This Row],[Vármegye]],Régiók[Vármegye],Régiók[Régió]),"")</f>
        <v>Nyugat-Dunántúl</v>
      </c>
      <c r="AC955" s="12" t="str">
        <f>IFERROR(_xlfn.XLOOKUP(HsgLista[[#This Row],[Vármegye]],Régiók[Vármegye],Régiók[NUTS2]),"")</f>
        <v>HU22</v>
      </c>
      <c r="AD955" s="12" t="str" cm="1">
        <f t="array" ref="AD955">_xlfn.XLOOKUP(HsgLista[[#This Row],[Helység jogállása]],_xlfn.ANCHORARRAY($AG$12),$AH$12:$AH$18)</f>
        <v>1 község</v>
      </c>
      <c r="AE955" s="4">
        <f>HsgLista[[#This Row],[Lakó-népesség]]*HsgLista[[#This Row],[Lakó-népesség]]</f>
        <v>12880921</v>
      </c>
      <c r="AF955" s="1"/>
      <c r="AG955" s="4"/>
      <c r="AJ955" s="8"/>
      <c r="AK955" s="4"/>
      <c r="AS955" s="8"/>
      <c r="AT955" s="4"/>
      <c r="BJ955" s="1"/>
    </row>
    <row r="956" spans="1:62" x14ac:dyDescent="0.3">
      <c r="A956" s="33" t="s">
        <v>1602</v>
      </c>
      <c r="B956" s="31">
        <v>10126</v>
      </c>
      <c r="C956" s="1" t="s">
        <v>40</v>
      </c>
      <c r="D956" s="1" t="s">
        <v>159</v>
      </c>
      <c r="E956" s="1" t="s">
        <v>1492</v>
      </c>
      <c r="F956" s="1" t="s">
        <v>1493</v>
      </c>
      <c r="G956" s="1" t="s">
        <v>1494</v>
      </c>
      <c r="H956" s="1">
        <v>2</v>
      </c>
      <c r="I956" s="1" t="s">
        <v>38</v>
      </c>
      <c r="J956" s="4">
        <v>1477</v>
      </c>
      <c r="K956" s="4">
        <v>1589</v>
      </c>
      <c r="L956" s="4">
        <v>476</v>
      </c>
      <c r="T956" s="1">
        <v>1</v>
      </c>
      <c r="AA956" s="12" t="str">
        <f>_xlfn.XLOOKUP(HsgLista[[#This Row],[Lakó-népesség]],hsgméret[limit],hsgméret[név],,-1)</f>
        <v>apró</v>
      </c>
      <c r="AB956" s="12" t="str">
        <f>IFERROR(_xlfn.XLOOKUP(HsgLista[[#This Row],[Vármegye]],Régiók[Vármegye],Régiók[Régió]),"")</f>
        <v>Észak-Alföld</v>
      </c>
      <c r="AC956" s="12" t="str">
        <f>IFERROR(_xlfn.XLOOKUP(HsgLista[[#This Row],[Vármegye]],Régiók[Vármegye],Régiók[NUTS2]),"")</f>
        <v>HU32</v>
      </c>
      <c r="AD956" s="12" t="str" cm="1">
        <f t="array" ref="AD956">_xlfn.XLOOKUP(HsgLista[[#This Row],[Helység jogállása]],_xlfn.ANCHORARRAY($AG$12),$AH$12:$AH$18)</f>
        <v>1 község</v>
      </c>
      <c r="AE956" s="4">
        <f>HsgLista[[#This Row],[Lakó-népesség]]*HsgLista[[#This Row],[Lakó-népesség]]</f>
        <v>2524921</v>
      </c>
      <c r="AF956" s="1"/>
      <c r="AG956" s="4"/>
      <c r="AJ956" s="8"/>
      <c r="AK956" s="4"/>
      <c r="AS956" s="8"/>
      <c r="AT956" s="4"/>
      <c r="BJ956" s="1"/>
    </row>
    <row r="957" spans="1:62" x14ac:dyDescent="0.3">
      <c r="A957" s="33" t="s">
        <v>1757</v>
      </c>
      <c r="B957" s="32">
        <v>7481</v>
      </c>
      <c r="C957" s="1" t="s">
        <v>40</v>
      </c>
      <c r="D957" s="1" t="s">
        <v>66</v>
      </c>
      <c r="E957" s="1" t="s">
        <v>67</v>
      </c>
      <c r="F957" s="1" t="s">
        <v>68</v>
      </c>
      <c r="G957" s="1" t="s">
        <v>69</v>
      </c>
      <c r="H957" s="1">
        <v>1</v>
      </c>
      <c r="I957" s="1" t="s">
        <v>32</v>
      </c>
      <c r="J957" s="4">
        <v>3360</v>
      </c>
      <c r="K957" s="4">
        <v>8174</v>
      </c>
      <c r="L957" s="4">
        <v>3059</v>
      </c>
      <c r="AA957" s="12" t="str">
        <f>_xlfn.XLOOKUP(HsgLista[[#This Row],[Lakó-népesség]],hsgméret[limit],hsgméret[név],,-1)</f>
        <v>kicsi</v>
      </c>
      <c r="AB957" s="12" t="str">
        <f>IFERROR(_xlfn.XLOOKUP(HsgLista[[#This Row],[Vármegye]],Régiók[Vármegye],Régiók[Régió]),"")</f>
        <v>Nyugat-Dunántúl</v>
      </c>
      <c r="AC957" s="12" t="str">
        <f>IFERROR(_xlfn.XLOOKUP(HsgLista[[#This Row],[Vármegye]],Régiók[Vármegye],Régiók[NUTS2]),"")</f>
        <v>HU22</v>
      </c>
      <c r="AD957" s="12" t="str" cm="1">
        <f t="array" ref="AD957">_xlfn.XLOOKUP(HsgLista[[#This Row],[Helység jogállása]],_xlfn.ANCHORARRAY($AG$12),$AH$12:$AH$18)</f>
        <v>1 község</v>
      </c>
      <c r="AE957" s="4">
        <f>HsgLista[[#This Row],[Lakó-népesség]]*HsgLista[[#This Row],[Lakó-népesség]]</f>
        <v>66814276</v>
      </c>
      <c r="AF957" s="1"/>
      <c r="AG957" s="4"/>
      <c r="AJ957" s="8"/>
      <c r="AK957" s="4"/>
      <c r="AS957" s="8"/>
      <c r="AT957" s="4"/>
      <c r="BJ957" s="1"/>
    </row>
    <row r="958" spans="1:62" x14ac:dyDescent="0.3">
      <c r="A958" s="33" t="s">
        <v>1758</v>
      </c>
      <c r="B958" s="31">
        <v>31787</v>
      </c>
      <c r="C958" s="1" t="s">
        <v>40</v>
      </c>
      <c r="D958" s="1" t="s">
        <v>66</v>
      </c>
      <c r="E958" s="1" t="s">
        <v>67</v>
      </c>
      <c r="F958" s="1" t="s">
        <v>68</v>
      </c>
      <c r="G958" s="1" t="s">
        <v>69</v>
      </c>
      <c r="H958" s="1">
        <v>1</v>
      </c>
      <c r="I958" s="1" t="s">
        <v>32</v>
      </c>
      <c r="J958" s="4">
        <v>737</v>
      </c>
      <c r="K958" s="4">
        <v>2530</v>
      </c>
      <c r="L958" s="4">
        <v>1060</v>
      </c>
      <c r="AA958" s="12" t="str">
        <f>_xlfn.XLOOKUP(HsgLista[[#This Row],[Lakó-népesség]],hsgméret[limit],hsgméret[név],,-1)</f>
        <v>kicsi</v>
      </c>
      <c r="AB958" s="12" t="str">
        <f>IFERROR(_xlfn.XLOOKUP(HsgLista[[#This Row],[Vármegye]],Régiók[Vármegye],Régiók[Régió]),"")</f>
        <v>Nyugat-Dunántúl</v>
      </c>
      <c r="AC958" s="12" t="str">
        <f>IFERROR(_xlfn.XLOOKUP(HsgLista[[#This Row],[Vármegye]],Régiók[Vármegye],Régiók[NUTS2]),"")</f>
        <v>HU22</v>
      </c>
      <c r="AD958" s="12" t="str" cm="1">
        <f t="array" ref="AD958">_xlfn.XLOOKUP(HsgLista[[#This Row],[Helység jogállása]],_xlfn.ANCHORARRAY($AG$12),$AH$12:$AH$18)</f>
        <v>1 község</v>
      </c>
      <c r="AE958" s="4">
        <f>HsgLista[[#This Row],[Lakó-népesség]]*HsgLista[[#This Row],[Lakó-népesség]]</f>
        <v>6400900</v>
      </c>
      <c r="AF958" s="1"/>
      <c r="AG958" s="4"/>
      <c r="AJ958" s="8"/>
      <c r="AK958" s="4"/>
      <c r="AS958" s="8"/>
      <c r="AT958" s="4"/>
      <c r="BJ958" s="1"/>
    </row>
    <row r="959" spans="1:62" x14ac:dyDescent="0.3">
      <c r="A959" s="33" t="s">
        <v>332</v>
      </c>
      <c r="B959" s="32">
        <v>9724</v>
      </c>
      <c r="C959" s="1" t="s">
        <v>40</v>
      </c>
      <c r="D959" s="1" t="s">
        <v>95</v>
      </c>
      <c r="E959" s="1" t="s">
        <v>306</v>
      </c>
      <c r="F959" s="1" t="s">
        <v>307</v>
      </c>
      <c r="G959" s="1" t="s">
        <v>308</v>
      </c>
      <c r="H959" s="1">
        <v>2</v>
      </c>
      <c r="I959" s="1" t="s">
        <v>38</v>
      </c>
      <c r="J959" s="4">
        <v>1660</v>
      </c>
      <c r="K959" s="4">
        <v>603</v>
      </c>
      <c r="L959" s="4">
        <v>287</v>
      </c>
      <c r="T959" s="1">
        <v>1</v>
      </c>
      <c r="AA959" s="12" t="str">
        <f>_xlfn.XLOOKUP(HsgLista[[#This Row],[Lakó-népesség]],hsgméret[limit],hsgméret[név],,-1)</f>
        <v>apró</v>
      </c>
      <c r="AB959" s="12" t="str">
        <f>IFERROR(_xlfn.XLOOKUP(HsgLista[[#This Row],[Vármegye]],Régiók[Vármegye],Régiók[Régió]),"")</f>
        <v>Nyugat-Dunántúl</v>
      </c>
      <c r="AC959" s="12" t="str">
        <f>IFERROR(_xlfn.XLOOKUP(HsgLista[[#This Row],[Vármegye]],Régiók[Vármegye],Régiók[NUTS2]),"")</f>
        <v>HU22</v>
      </c>
      <c r="AD959" s="12" t="str" cm="1">
        <f t="array" ref="AD959">_xlfn.XLOOKUP(HsgLista[[#This Row],[Helység jogállása]],_xlfn.ANCHORARRAY($AG$12),$AH$12:$AH$18)</f>
        <v>1 község</v>
      </c>
      <c r="AE959" s="4">
        <f>HsgLista[[#This Row],[Lakó-népesség]]*HsgLista[[#This Row],[Lakó-népesség]]</f>
        <v>363609</v>
      </c>
      <c r="AF959" s="1"/>
      <c r="AG959" s="4"/>
      <c r="AJ959" s="8"/>
      <c r="AK959" s="4"/>
      <c r="AS959" s="8"/>
      <c r="AT959" s="4"/>
      <c r="BJ959" s="1"/>
    </row>
    <row r="960" spans="1:62" x14ac:dyDescent="0.3">
      <c r="A960" s="33" t="s">
        <v>1759</v>
      </c>
      <c r="B960" s="31">
        <v>15228</v>
      </c>
      <c r="C960" s="1" t="s">
        <v>40</v>
      </c>
      <c r="D960" s="1" t="s">
        <v>66</v>
      </c>
      <c r="E960" s="1" t="s">
        <v>67</v>
      </c>
      <c r="F960" s="1" t="s">
        <v>68</v>
      </c>
      <c r="G960" s="1" t="s">
        <v>69</v>
      </c>
      <c r="H960" s="1">
        <v>1</v>
      </c>
      <c r="I960" s="1" t="s">
        <v>32</v>
      </c>
      <c r="J960" s="4">
        <v>2639</v>
      </c>
      <c r="K960" s="4">
        <v>3892</v>
      </c>
      <c r="L960" s="4">
        <v>1293</v>
      </c>
      <c r="AA960" s="12" t="str">
        <f>_xlfn.XLOOKUP(HsgLista[[#This Row],[Lakó-népesség]],hsgméret[limit],hsgméret[név],,-1)</f>
        <v>kicsi</v>
      </c>
      <c r="AB960" s="12" t="str">
        <f>IFERROR(_xlfn.XLOOKUP(HsgLista[[#This Row],[Vármegye]],Régiók[Vármegye],Régiók[Régió]),"")</f>
        <v>Nyugat-Dunántúl</v>
      </c>
      <c r="AC960" s="12" t="str">
        <f>IFERROR(_xlfn.XLOOKUP(HsgLista[[#This Row],[Vármegye]],Régiók[Vármegye],Régiók[NUTS2]),"")</f>
        <v>HU22</v>
      </c>
      <c r="AD960" s="12" t="str" cm="1">
        <f t="array" ref="AD960">_xlfn.XLOOKUP(HsgLista[[#This Row],[Helység jogállása]],_xlfn.ANCHORARRAY($AG$12),$AH$12:$AH$18)</f>
        <v>1 község</v>
      </c>
      <c r="AE960" s="4">
        <f>HsgLista[[#This Row],[Lakó-népesség]]*HsgLista[[#This Row],[Lakó-népesség]]</f>
        <v>15147664</v>
      </c>
      <c r="AF960" s="1"/>
      <c r="AG960" s="4"/>
      <c r="AJ960" s="8"/>
      <c r="AK960" s="4"/>
      <c r="AS960" s="8"/>
      <c r="AT960" s="4"/>
      <c r="BJ960" s="1"/>
    </row>
    <row r="961" spans="1:62" x14ac:dyDescent="0.3">
      <c r="A961" s="33" t="s">
        <v>1760</v>
      </c>
      <c r="B961" s="31">
        <v>23904</v>
      </c>
      <c r="C961" s="1" t="s">
        <v>40</v>
      </c>
      <c r="D961" s="1" t="s">
        <v>112</v>
      </c>
      <c r="E961" s="1" t="s">
        <v>554</v>
      </c>
      <c r="F961" s="1" t="s">
        <v>555</v>
      </c>
      <c r="G961" s="1" t="s">
        <v>556</v>
      </c>
      <c r="H961" s="1">
        <v>5</v>
      </c>
      <c r="I961" s="1" t="s">
        <v>1761</v>
      </c>
      <c r="J961" s="4">
        <v>1531</v>
      </c>
      <c r="K961" s="4">
        <v>312</v>
      </c>
      <c r="L961" s="4">
        <v>146</v>
      </c>
      <c r="AA961" s="12" t="str">
        <f>_xlfn.XLOOKUP(HsgLista[[#This Row],[Lakó-népesség]],hsgméret[limit],hsgméret[név],,-1)</f>
        <v>mikro</v>
      </c>
      <c r="AB961" s="12" t="str">
        <f>IFERROR(_xlfn.XLOOKUP(HsgLista[[#This Row],[Vármegye]],Régiók[Vármegye],Régiók[Régió]),"")</f>
        <v>Dél-Dunántúl</v>
      </c>
      <c r="AC961" s="12" t="str">
        <f>IFERROR(_xlfn.XLOOKUP(HsgLista[[#This Row],[Vármegye]],Régiók[Vármegye],Régiók[NUTS2]),"")</f>
        <v>HU23</v>
      </c>
      <c r="AD961" s="12" t="str" cm="1">
        <f t="array" ref="AD961">_xlfn.XLOOKUP(HsgLista[[#This Row],[Helység jogállása]],_xlfn.ANCHORARRAY($AG$12),$AH$12:$AH$18)</f>
        <v>1 község</v>
      </c>
      <c r="AE961" s="4">
        <f>HsgLista[[#This Row],[Lakó-népesség]]*HsgLista[[#This Row],[Lakó-népesség]]</f>
        <v>97344</v>
      </c>
      <c r="AF961" s="1"/>
      <c r="AG961" s="4"/>
      <c r="AJ961" s="8"/>
      <c r="AK961" s="4"/>
      <c r="AS961" s="8"/>
      <c r="AT961" s="4"/>
      <c r="BJ961" s="1"/>
    </row>
    <row r="962" spans="1:62" x14ac:dyDescent="0.3">
      <c r="A962" s="33" t="s">
        <v>1443</v>
      </c>
      <c r="B962" s="32">
        <v>5032</v>
      </c>
      <c r="C962" s="1" t="s">
        <v>27</v>
      </c>
      <c r="D962" s="1" t="s">
        <v>216</v>
      </c>
      <c r="E962" s="1" t="s">
        <v>1762</v>
      </c>
      <c r="F962" s="1" t="s">
        <v>1442</v>
      </c>
      <c r="G962" s="1" t="s">
        <v>1443</v>
      </c>
      <c r="H962" s="1">
        <v>1</v>
      </c>
      <c r="I962" s="1" t="s">
        <v>32</v>
      </c>
      <c r="J962" s="4">
        <v>25579</v>
      </c>
      <c r="K962" s="4">
        <v>27834</v>
      </c>
      <c r="L962" s="4">
        <v>14455</v>
      </c>
      <c r="R962" s="1">
        <v>1</v>
      </c>
      <c r="T962" s="1">
        <v>1</v>
      </c>
      <c r="U962" s="1">
        <v>1</v>
      </c>
      <c r="AA962" s="12" t="str">
        <f>_xlfn.XLOOKUP(HsgLista[[#This Row],[Lakó-népesség]],hsgméret[limit],hsgméret[név],,-1)</f>
        <v>közép</v>
      </c>
      <c r="AB962" s="12" t="str">
        <f>IFERROR(_xlfn.XLOOKUP(HsgLista[[#This Row],[Vármegye]],Régiók[Vármegye],Régiók[Régió]),"")</f>
        <v>Dél-Alföld</v>
      </c>
      <c r="AC962" s="12" t="str">
        <f>IFERROR(_xlfn.XLOOKUP(HsgLista[[#This Row],[Vármegye]],Régiók[Vármegye],Régiók[NUTS2]),"")</f>
        <v>HU33</v>
      </c>
      <c r="AD962" s="12" t="str" cm="1">
        <f t="array" ref="AD962">_xlfn.XLOOKUP(HsgLista[[#This Row],[Helység jogállása]],_xlfn.ANCHORARRAY($AG$12),$AH$12:$AH$18)</f>
        <v>2 város</v>
      </c>
      <c r="AE962" s="4">
        <f>HsgLista[[#This Row],[Lakó-népesség]]*HsgLista[[#This Row],[Lakó-népesség]]</f>
        <v>774731556</v>
      </c>
      <c r="AF962" s="1"/>
      <c r="AG962" s="4"/>
      <c r="AJ962" s="8"/>
      <c r="AK962" s="4"/>
      <c r="AS962" s="8"/>
      <c r="AT962" s="4"/>
      <c r="BJ962" s="1"/>
    </row>
    <row r="963" spans="1:62" x14ac:dyDescent="0.3">
      <c r="A963" s="33" t="s">
        <v>322</v>
      </c>
      <c r="B963" s="32">
        <v>7676</v>
      </c>
      <c r="C963" s="1" t="s">
        <v>40</v>
      </c>
      <c r="D963" s="1" t="s">
        <v>159</v>
      </c>
      <c r="E963" s="1" t="s">
        <v>160</v>
      </c>
      <c r="F963" s="1" t="s">
        <v>161</v>
      </c>
      <c r="G963" s="1" t="s">
        <v>162</v>
      </c>
      <c r="H963" s="1">
        <v>2</v>
      </c>
      <c r="I963" s="1" t="s">
        <v>38</v>
      </c>
      <c r="J963" s="4">
        <v>2207</v>
      </c>
      <c r="K963" s="4">
        <v>1749</v>
      </c>
      <c r="L963" s="4">
        <v>646</v>
      </c>
      <c r="T963" s="1">
        <v>1</v>
      </c>
      <c r="AA963" s="12" t="str">
        <f>_xlfn.XLOOKUP(HsgLista[[#This Row],[Lakó-népesség]],hsgméret[limit],hsgméret[név],,-1)</f>
        <v>apró</v>
      </c>
      <c r="AB963" s="12" t="str">
        <f>IFERROR(_xlfn.XLOOKUP(HsgLista[[#This Row],[Vármegye]],Régiók[Vármegye],Régiók[Régió]),"")</f>
        <v>Észak-Alföld</v>
      </c>
      <c r="AC963" s="12" t="str">
        <f>IFERROR(_xlfn.XLOOKUP(HsgLista[[#This Row],[Vármegye]],Régiók[Vármegye],Régiók[NUTS2]),"")</f>
        <v>HU32</v>
      </c>
      <c r="AD963" s="12" t="str" cm="1">
        <f t="array" ref="AD963">_xlfn.XLOOKUP(HsgLista[[#This Row],[Helység jogállása]],_xlfn.ANCHORARRAY($AG$12),$AH$12:$AH$18)</f>
        <v>1 község</v>
      </c>
      <c r="AE963" s="4">
        <f>HsgLista[[#This Row],[Lakó-népesség]]*HsgLista[[#This Row],[Lakó-népesség]]</f>
        <v>3059001</v>
      </c>
      <c r="AF963" s="1"/>
      <c r="AG963" s="4"/>
      <c r="AJ963" s="8"/>
      <c r="AK963" s="4"/>
      <c r="AS963" s="8"/>
      <c r="AT963" s="4"/>
      <c r="BJ963" s="1"/>
    </row>
    <row r="964" spans="1:62" x14ac:dyDescent="0.3">
      <c r="A964" s="33" t="s">
        <v>1763</v>
      </c>
      <c r="B964" s="31">
        <v>30359</v>
      </c>
      <c r="C964" s="1" t="s">
        <v>40</v>
      </c>
      <c r="D964" s="1" t="s">
        <v>251</v>
      </c>
      <c r="E964" s="1" t="s">
        <v>421</v>
      </c>
      <c r="F964" s="1" t="s">
        <v>422</v>
      </c>
      <c r="G964" s="1" t="s">
        <v>423</v>
      </c>
      <c r="H964" s="1">
        <v>5</v>
      </c>
      <c r="I964" s="1" t="s">
        <v>1195</v>
      </c>
      <c r="J964" s="4">
        <v>7082</v>
      </c>
      <c r="K964" s="4">
        <v>779</v>
      </c>
      <c r="L964" s="4">
        <v>316</v>
      </c>
      <c r="T964" s="1">
        <v>1</v>
      </c>
      <c r="AA964" s="12" t="str">
        <f>_xlfn.XLOOKUP(HsgLista[[#This Row],[Lakó-népesség]],hsgméret[limit],hsgméret[név],,-1)</f>
        <v>apró</v>
      </c>
      <c r="AB964" s="12" t="str">
        <f>IFERROR(_xlfn.XLOOKUP(HsgLista[[#This Row],[Vármegye]],Régiók[Vármegye],Régiók[Régió]),"")</f>
        <v>Dél-Dunántúl</v>
      </c>
      <c r="AC964" s="12" t="str">
        <f>IFERROR(_xlfn.XLOOKUP(HsgLista[[#This Row],[Vármegye]],Régiók[Vármegye],Régiók[NUTS2]),"")</f>
        <v>HU23</v>
      </c>
      <c r="AD964" s="12" t="str" cm="1">
        <f t="array" ref="AD964">_xlfn.XLOOKUP(HsgLista[[#This Row],[Helység jogállása]],_xlfn.ANCHORARRAY($AG$12),$AH$12:$AH$18)</f>
        <v>1 község</v>
      </c>
      <c r="AE964" s="4">
        <f>HsgLista[[#This Row],[Lakó-népesség]]*HsgLista[[#This Row],[Lakó-népesség]]</f>
        <v>606841</v>
      </c>
      <c r="AF964" s="1"/>
      <c r="AG964" s="4"/>
      <c r="AJ964" s="8"/>
      <c r="AK964" s="4"/>
      <c r="AS964" s="8"/>
      <c r="AT964" s="4"/>
      <c r="BJ964" s="1"/>
    </row>
    <row r="965" spans="1:62" x14ac:dyDescent="0.3">
      <c r="A965" s="33" t="s">
        <v>1764</v>
      </c>
      <c r="B965" s="32">
        <v>9520</v>
      </c>
      <c r="C965" s="1" t="s">
        <v>40</v>
      </c>
      <c r="D965" s="1" t="s">
        <v>80</v>
      </c>
      <c r="E965" s="1" t="s">
        <v>81</v>
      </c>
      <c r="F965" s="1" t="s">
        <v>82</v>
      </c>
      <c r="G965" s="1" t="s">
        <v>83</v>
      </c>
      <c r="H965" s="1">
        <v>5</v>
      </c>
      <c r="I965" s="1" t="s">
        <v>83</v>
      </c>
      <c r="J965" s="4">
        <v>967</v>
      </c>
      <c r="K965" s="4">
        <v>628</v>
      </c>
      <c r="L965" s="4">
        <v>255</v>
      </c>
      <c r="AA965" s="12" t="str">
        <f>_xlfn.XLOOKUP(HsgLista[[#This Row],[Lakó-népesség]],hsgméret[limit],hsgméret[név],,-1)</f>
        <v>apró</v>
      </c>
      <c r="AB965" s="12" t="str">
        <f>IFERROR(_xlfn.XLOOKUP(HsgLista[[#This Row],[Vármegye]],Régiók[Vármegye],Régiók[Régió]),"")</f>
        <v>Közép-Dunántúl</v>
      </c>
      <c r="AC965" s="12" t="str">
        <f>IFERROR(_xlfn.XLOOKUP(HsgLista[[#This Row],[Vármegye]],Régiók[Vármegye],Régiók[NUTS2]),"")</f>
        <v>HU21</v>
      </c>
      <c r="AD965" s="12" t="str" cm="1">
        <f t="array" ref="AD965">_xlfn.XLOOKUP(HsgLista[[#This Row],[Helység jogállása]],_xlfn.ANCHORARRAY($AG$12),$AH$12:$AH$18)</f>
        <v>1 község</v>
      </c>
      <c r="AE965" s="4">
        <f>HsgLista[[#This Row],[Lakó-népesség]]*HsgLista[[#This Row],[Lakó-népesség]]</f>
        <v>394384</v>
      </c>
      <c r="AF965" s="1"/>
      <c r="AG965" s="4"/>
      <c r="AJ965" s="8"/>
      <c r="AK965" s="4"/>
      <c r="AS965" s="8"/>
      <c r="AT965" s="4"/>
      <c r="BJ965" s="1"/>
    </row>
    <row r="966" spans="1:62" x14ac:dyDescent="0.3">
      <c r="A966" s="33" t="s">
        <v>1765</v>
      </c>
      <c r="B966" s="31">
        <v>15918</v>
      </c>
      <c r="C966" s="1" t="s">
        <v>40</v>
      </c>
      <c r="D966" s="1" t="s">
        <v>28</v>
      </c>
      <c r="E966" s="1" t="s">
        <v>635</v>
      </c>
      <c r="F966" s="1" t="s">
        <v>636</v>
      </c>
      <c r="G966" s="1" t="s">
        <v>637</v>
      </c>
      <c r="H966" s="1">
        <v>5</v>
      </c>
      <c r="I966" s="1" t="s">
        <v>1766</v>
      </c>
      <c r="J966" s="4">
        <v>2439</v>
      </c>
      <c r="K966" s="4">
        <v>1347</v>
      </c>
      <c r="L966" s="4">
        <v>511</v>
      </c>
      <c r="AA966" s="12" t="str">
        <f>_xlfn.XLOOKUP(HsgLista[[#This Row],[Lakó-népesség]],hsgméret[limit],hsgméret[név],,-1)</f>
        <v>apró</v>
      </c>
      <c r="AB966" s="12" t="str">
        <f>IFERROR(_xlfn.XLOOKUP(HsgLista[[#This Row],[Vármegye]],Régiók[Vármegye],Régiók[Régió]),"")</f>
        <v>Közép-Dunántúl</v>
      </c>
      <c r="AC966" s="12" t="str">
        <f>IFERROR(_xlfn.XLOOKUP(HsgLista[[#This Row],[Vármegye]],Régiók[Vármegye],Régiók[NUTS2]),"")</f>
        <v>HU21</v>
      </c>
      <c r="AD966" s="12" t="str" cm="1">
        <f t="array" ref="AD966">_xlfn.XLOOKUP(HsgLista[[#This Row],[Helység jogállása]],_xlfn.ANCHORARRAY($AG$12),$AH$12:$AH$18)</f>
        <v>1 község</v>
      </c>
      <c r="AE966" s="4">
        <f>HsgLista[[#This Row],[Lakó-népesség]]*HsgLista[[#This Row],[Lakó-népesség]]</f>
        <v>1814409</v>
      </c>
      <c r="AF966" s="1"/>
      <c r="AG966" s="4"/>
      <c r="AJ966" s="8"/>
      <c r="AK966" s="4"/>
      <c r="AS966" s="8"/>
      <c r="AT966" s="4"/>
      <c r="BJ966" s="1"/>
    </row>
    <row r="967" spans="1:62" x14ac:dyDescent="0.3">
      <c r="A967" s="33" t="s">
        <v>1767</v>
      </c>
      <c r="B967" s="31">
        <v>19558</v>
      </c>
      <c r="C967" s="1" t="s">
        <v>40</v>
      </c>
      <c r="D967" s="1" t="s">
        <v>159</v>
      </c>
      <c r="E967" s="1" t="s">
        <v>950</v>
      </c>
      <c r="F967" s="1" t="s">
        <v>951</v>
      </c>
      <c r="G967" s="1" t="s">
        <v>952</v>
      </c>
      <c r="H967" s="1">
        <v>5</v>
      </c>
      <c r="I967" s="1" t="s">
        <v>1080</v>
      </c>
      <c r="J967" s="4">
        <v>433</v>
      </c>
      <c r="K967" s="4">
        <v>276</v>
      </c>
      <c r="L967" s="4">
        <v>130</v>
      </c>
      <c r="AA967" s="12" t="str">
        <f>_xlfn.XLOOKUP(HsgLista[[#This Row],[Lakó-népesség]],hsgméret[limit],hsgméret[név],,-1)</f>
        <v>mikro</v>
      </c>
      <c r="AB967" s="12" t="str">
        <f>IFERROR(_xlfn.XLOOKUP(HsgLista[[#This Row],[Vármegye]],Régiók[Vármegye],Régiók[Régió]),"")</f>
        <v>Észak-Alföld</v>
      </c>
      <c r="AC967" s="12" t="str">
        <f>IFERROR(_xlfn.XLOOKUP(HsgLista[[#This Row],[Vármegye]],Régiók[Vármegye],Régiók[NUTS2]),"")</f>
        <v>HU32</v>
      </c>
      <c r="AD967" s="12" t="str" cm="1">
        <f t="array" ref="AD967">_xlfn.XLOOKUP(HsgLista[[#This Row],[Helység jogállása]],_xlfn.ANCHORARRAY($AG$12),$AH$12:$AH$18)</f>
        <v>1 község</v>
      </c>
      <c r="AE967" s="4">
        <f>HsgLista[[#This Row],[Lakó-népesség]]*HsgLista[[#This Row],[Lakó-népesség]]</f>
        <v>76176</v>
      </c>
      <c r="AF967" s="1"/>
      <c r="AG967" s="4"/>
      <c r="AJ967" s="8"/>
      <c r="AK967" s="4"/>
      <c r="AS967" s="8"/>
      <c r="AT967" s="4"/>
      <c r="BJ967" s="1"/>
    </row>
    <row r="968" spans="1:62" x14ac:dyDescent="0.3">
      <c r="A968" s="33" t="s">
        <v>1768</v>
      </c>
      <c r="B968" s="31">
        <v>33774</v>
      </c>
      <c r="C968" s="1" t="s">
        <v>40</v>
      </c>
      <c r="D968" s="1" t="s">
        <v>159</v>
      </c>
      <c r="E968" s="1" t="s">
        <v>368</v>
      </c>
      <c r="F968" s="1" t="s">
        <v>369</v>
      </c>
      <c r="G968" s="1" t="s">
        <v>370</v>
      </c>
      <c r="H968" s="1">
        <v>5</v>
      </c>
      <c r="I968" s="1" t="s">
        <v>367</v>
      </c>
      <c r="J968" s="4">
        <v>1587</v>
      </c>
      <c r="K968" s="4">
        <v>1182</v>
      </c>
      <c r="L968" s="4">
        <v>428</v>
      </c>
      <c r="T968" s="1">
        <v>1</v>
      </c>
      <c r="AA968" s="12" t="str">
        <f>_xlfn.XLOOKUP(HsgLista[[#This Row],[Lakó-népesség]],hsgméret[limit],hsgméret[név],,-1)</f>
        <v>apró</v>
      </c>
      <c r="AB968" s="12" t="str">
        <f>IFERROR(_xlfn.XLOOKUP(HsgLista[[#This Row],[Vármegye]],Régiók[Vármegye],Régiók[Régió]),"")</f>
        <v>Észak-Alföld</v>
      </c>
      <c r="AC968" s="12" t="str">
        <f>IFERROR(_xlfn.XLOOKUP(HsgLista[[#This Row],[Vármegye]],Régiók[Vármegye],Régiók[NUTS2]),"")</f>
        <v>HU32</v>
      </c>
      <c r="AD968" s="12" t="str" cm="1">
        <f t="array" ref="AD968">_xlfn.XLOOKUP(HsgLista[[#This Row],[Helység jogállása]],_xlfn.ANCHORARRAY($AG$12),$AH$12:$AH$18)</f>
        <v>1 község</v>
      </c>
      <c r="AE968" s="4">
        <f>HsgLista[[#This Row],[Lakó-népesség]]*HsgLista[[#This Row],[Lakó-népesség]]</f>
        <v>1397124</v>
      </c>
      <c r="AF968" s="1"/>
      <c r="AG968" s="4"/>
      <c r="AJ968" s="8"/>
      <c r="AK968" s="4"/>
      <c r="AS968" s="8"/>
      <c r="AT968" s="4"/>
      <c r="BJ968" s="1"/>
    </row>
    <row r="969" spans="1:62" x14ac:dyDescent="0.3">
      <c r="A969" s="33" t="s">
        <v>1769</v>
      </c>
      <c r="B969" s="31">
        <v>12539</v>
      </c>
      <c r="C969" s="1" t="s">
        <v>40</v>
      </c>
      <c r="D969" s="1" t="s">
        <v>202</v>
      </c>
      <c r="E969" s="1" t="s">
        <v>203</v>
      </c>
      <c r="F969" s="1" t="s">
        <v>204</v>
      </c>
      <c r="G969" s="1" t="s">
        <v>205</v>
      </c>
      <c r="H969" s="1">
        <v>5</v>
      </c>
      <c r="I969" s="1" t="s">
        <v>206</v>
      </c>
      <c r="J969" s="4">
        <v>419</v>
      </c>
      <c r="K969" s="4">
        <v>81</v>
      </c>
      <c r="L969" s="4">
        <v>52</v>
      </c>
      <c r="AA969" s="12" t="str">
        <f>_xlfn.XLOOKUP(HsgLista[[#This Row],[Lakó-népesség]],hsgméret[limit],hsgméret[név],,-1)</f>
        <v>mikro</v>
      </c>
      <c r="AB969" s="12" t="str">
        <f>IFERROR(_xlfn.XLOOKUP(HsgLista[[#This Row],[Vármegye]],Régiók[Vármegye],Régiók[Régió]),"")</f>
        <v>Nyugat-Dunántúl</v>
      </c>
      <c r="AC969" s="12" t="str">
        <f>IFERROR(_xlfn.XLOOKUP(HsgLista[[#This Row],[Vármegye]],Régiók[Vármegye],Régiók[NUTS2]),"")</f>
        <v>HU22</v>
      </c>
      <c r="AD969" s="12" t="str" cm="1">
        <f t="array" ref="AD969">_xlfn.XLOOKUP(HsgLista[[#This Row],[Helység jogállása]],_xlfn.ANCHORARRAY($AG$12),$AH$12:$AH$18)</f>
        <v>1 község</v>
      </c>
      <c r="AE969" s="4">
        <f>HsgLista[[#This Row],[Lakó-népesség]]*HsgLista[[#This Row],[Lakó-népesség]]</f>
        <v>6561</v>
      </c>
      <c r="AF969" s="1"/>
      <c r="AG969" s="4"/>
      <c r="AJ969" s="8"/>
      <c r="AK969" s="4"/>
      <c r="AS969" s="8"/>
      <c r="AT969" s="4"/>
      <c r="BJ969" s="1"/>
    </row>
    <row r="970" spans="1:62" x14ac:dyDescent="0.3">
      <c r="A970" s="33" t="s">
        <v>1770</v>
      </c>
      <c r="B970" s="31">
        <v>18634</v>
      </c>
      <c r="C970" s="1" t="s">
        <v>40</v>
      </c>
      <c r="D970" s="1" t="s">
        <v>112</v>
      </c>
      <c r="E970" s="1" t="s">
        <v>554</v>
      </c>
      <c r="F970" s="1" t="s">
        <v>555</v>
      </c>
      <c r="G970" s="1" t="s">
        <v>556</v>
      </c>
      <c r="H970" s="1">
        <v>5</v>
      </c>
      <c r="I970" s="1" t="s">
        <v>1761</v>
      </c>
      <c r="J970" s="4">
        <v>2128</v>
      </c>
      <c r="K970" s="4">
        <v>356</v>
      </c>
      <c r="L970" s="4">
        <v>185</v>
      </c>
      <c r="AA970" s="12" t="str">
        <f>_xlfn.XLOOKUP(HsgLista[[#This Row],[Lakó-népesség]],hsgméret[limit],hsgméret[név],,-1)</f>
        <v>mikro</v>
      </c>
      <c r="AB970" s="12" t="str">
        <f>IFERROR(_xlfn.XLOOKUP(HsgLista[[#This Row],[Vármegye]],Régiók[Vármegye],Régiók[Régió]),"")</f>
        <v>Dél-Dunántúl</v>
      </c>
      <c r="AC970" s="12" t="str">
        <f>IFERROR(_xlfn.XLOOKUP(HsgLista[[#This Row],[Vármegye]],Régiók[Vármegye],Régiók[NUTS2]),"")</f>
        <v>HU23</v>
      </c>
      <c r="AD970" s="12" t="str" cm="1">
        <f t="array" ref="AD970">_xlfn.XLOOKUP(HsgLista[[#This Row],[Helység jogállása]],_xlfn.ANCHORARRAY($AG$12),$AH$12:$AH$18)</f>
        <v>1 község</v>
      </c>
      <c r="AE970" s="4">
        <f>HsgLista[[#This Row],[Lakó-népesség]]*HsgLista[[#This Row],[Lakó-népesség]]</f>
        <v>126736</v>
      </c>
      <c r="AF970" s="1"/>
      <c r="AG970" s="4"/>
      <c r="AJ970" s="8"/>
      <c r="AK970" s="4"/>
      <c r="AS970" s="8"/>
      <c r="AT970" s="4"/>
      <c r="BJ970" s="1"/>
    </row>
    <row r="971" spans="1:62" x14ac:dyDescent="0.3">
      <c r="A971" s="33" t="s">
        <v>1771</v>
      </c>
      <c r="B971" s="31">
        <v>10931</v>
      </c>
      <c r="C971" s="1" t="s">
        <v>40</v>
      </c>
      <c r="D971" s="1" t="s">
        <v>202</v>
      </c>
      <c r="E971" s="1" t="s">
        <v>203</v>
      </c>
      <c r="F971" s="1" t="s">
        <v>204</v>
      </c>
      <c r="G971" s="1" t="s">
        <v>205</v>
      </c>
      <c r="H971" s="1">
        <v>5</v>
      </c>
      <c r="I971" s="1" t="s">
        <v>461</v>
      </c>
      <c r="J971" s="4">
        <v>1125</v>
      </c>
      <c r="K971" s="4">
        <v>319</v>
      </c>
      <c r="L971" s="4">
        <v>136</v>
      </c>
      <c r="AA971" s="12" t="str">
        <f>_xlfn.XLOOKUP(HsgLista[[#This Row],[Lakó-népesség]],hsgméret[limit],hsgméret[név],,-1)</f>
        <v>mikro</v>
      </c>
      <c r="AB971" s="12" t="str">
        <f>IFERROR(_xlfn.XLOOKUP(HsgLista[[#This Row],[Vármegye]],Régiók[Vármegye],Régiók[Régió]),"")</f>
        <v>Nyugat-Dunántúl</v>
      </c>
      <c r="AC971" s="12" t="str">
        <f>IFERROR(_xlfn.XLOOKUP(HsgLista[[#This Row],[Vármegye]],Régiók[Vármegye],Régiók[NUTS2]),"")</f>
        <v>HU22</v>
      </c>
      <c r="AD971" s="12" t="str" cm="1">
        <f t="array" ref="AD971">_xlfn.XLOOKUP(HsgLista[[#This Row],[Helység jogállása]],_xlfn.ANCHORARRAY($AG$12),$AH$12:$AH$18)</f>
        <v>1 község</v>
      </c>
      <c r="AE971" s="4">
        <f>HsgLista[[#This Row],[Lakó-népesség]]*HsgLista[[#This Row],[Lakó-népesség]]</f>
        <v>101761</v>
      </c>
      <c r="AF971" s="1"/>
      <c r="AG971" s="4"/>
      <c r="AJ971" s="8"/>
      <c r="AK971" s="4"/>
      <c r="AS971" s="8"/>
      <c r="AT971" s="4"/>
      <c r="BJ971" s="1"/>
    </row>
    <row r="972" spans="1:62" x14ac:dyDescent="0.3">
      <c r="A972" s="33" t="s">
        <v>858</v>
      </c>
      <c r="B972" s="31">
        <v>10269</v>
      </c>
      <c r="C972" s="1" t="s">
        <v>40</v>
      </c>
      <c r="D972" s="1" t="s">
        <v>202</v>
      </c>
      <c r="E972" s="1" t="s">
        <v>278</v>
      </c>
      <c r="F972" s="1" t="s">
        <v>279</v>
      </c>
      <c r="G972" s="1" t="s">
        <v>280</v>
      </c>
      <c r="H972" s="1">
        <v>2</v>
      </c>
      <c r="I972" s="1" t="s">
        <v>38</v>
      </c>
      <c r="J972" s="4">
        <v>3901</v>
      </c>
      <c r="K972" s="4">
        <v>933</v>
      </c>
      <c r="L972" s="4">
        <v>459</v>
      </c>
      <c r="AA972" s="12" t="str">
        <f>_xlfn.XLOOKUP(HsgLista[[#This Row],[Lakó-népesség]],hsgméret[limit],hsgméret[név],,-1)</f>
        <v>apró</v>
      </c>
      <c r="AB972" s="12" t="str">
        <f>IFERROR(_xlfn.XLOOKUP(HsgLista[[#This Row],[Vármegye]],Régiók[Vármegye],Régiók[Régió]),"")</f>
        <v>Nyugat-Dunántúl</v>
      </c>
      <c r="AC972" s="12" t="str">
        <f>IFERROR(_xlfn.XLOOKUP(HsgLista[[#This Row],[Vármegye]],Régiók[Vármegye],Régiók[NUTS2]),"")</f>
        <v>HU22</v>
      </c>
      <c r="AD972" s="12" t="str" cm="1">
        <f t="array" ref="AD972">_xlfn.XLOOKUP(HsgLista[[#This Row],[Helység jogállása]],_xlfn.ANCHORARRAY($AG$12),$AH$12:$AH$18)</f>
        <v>1 község</v>
      </c>
      <c r="AE972" s="4">
        <f>HsgLista[[#This Row],[Lakó-népesség]]*HsgLista[[#This Row],[Lakó-népesség]]</f>
        <v>870489</v>
      </c>
      <c r="AF972" s="1"/>
      <c r="AG972" s="4"/>
      <c r="AJ972" s="8"/>
      <c r="AK972" s="4"/>
      <c r="AS972" s="8"/>
      <c r="AT972" s="4"/>
      <c r="BJ972" s="1"/>
    </row>
    <row r="973" spans="1:62" x14ac:dyDescent="0.3">
      <c r="A973" s="33" t="s">
        <v>1772</v>
      </c>
      <c r="B973" s="31">
        <v>26170</v>
      </c>
      <c r="C973" s="1" t="s">
        <v>40</v>
      </c>
      <c r="D973" s="1" t="s">
        <v>224</v>
      </c>
      <c r="E973" s="1" t="s">
        <v>1483</v>
      </c>
      <c r="F973" s="1" t="s">
        <v>1295</v>
      </c>
      <c r="G973" s="1" t="s">
        <v>1293</v>
      </c>
      <c r="H973" s="1">
        <v>1</v>
      </c>
      <c r="I973" s="1" t="s">
        <v>32</v>
      </c>
      <c r="J973" s="4">
        <v>3744</v>
      </c>
      <c r="K973" s="4">
        <v>1938</v>
      </c>
      <c r="L973" s="4">
        <v>829</v>
      </c>
      <c r="T973" s="1">
        <v>1</v>
      </c>
      <c r="AA973" s="12" t="str">
        <f>_xlfn.XLOOKUP(HsgLista[[#This Row],[Lakó-népesség]],hsgméret[limit],hsgméret[név],,-1)</f>
        <v>apró</v>
      </c>
      <c r="AB973" s="12" t="str">
        <f>IFERROR(_xlfn.XLOOKUP(HsgLista[[#This Row],[Vármegye]],Régiók[Vármegye],Régiók[Régió]),"")</f>
        <v>Észak-Alföld</v>
      </c>
      <c r="AC973" s="12" t="str">
        <f>IFERROR(_xlfn.XLOOKUP(HsgLista[[#This Row],[Vármegye]],Régiók[Vármegye],Régiók[NUTS2]),"")</f>
        <v>HU32</v>
      </c>
      <c r="AD973" s="12" t="str" cm="1">
        <f t="array" ref="AD973">_xlfn.XLOOKUP(HsgLista[[#This Row],[Helység jogállása]],_xlfn.ANCHORARRAY($AG$12),$AH$12:$AH$18)</f>
        <v>1 község</v>
      </c>
      <c r="AE973" s="4">
        <f>HsgLista[[#This Row],[Lakó-népesség]]*HsgLista[[#This Row],[Lakó-népesség]]</f>
        <v>3755844</v>
      </c>
      <c r="AF973" s="1"/>
      <c r="AG973" s="4"/>
      <c r="AJ973" s="8"/>
      <c r="AK973" s="4"/>
      <c r="AS973" s="8"/>
      <c r="AT973" s="4"/>
      <c r="BJ973" s="1"/>
    </row>
    <row r="974" spans="1:62" x14ac:dyDescent="0.3">
      <c r="A974" s="33" t="s">
        <v>1773</v>
      </c>
      <c r="B974" s="32">
        <v>3045</v>
      </c>
      <c r="C974" s="1" t="s">
        <v>27</v>
      </c>
      <c r="D974" s="1" t="s">
        <v>224</v>
      </c>
      <c r="E974" s="1" t="s">
        <v>1774</v>
      </c>
      <c r="F974" s="1" t="s">
        <v>1775</v>
      </c>
      <c r="G974" s="1" t="s">
        <v>1773</v>
      </c>
      <c r="H974" s="1">
        <v>1</v>
      </c>
      <c r="I974" s="1" t="s">
        <v>32</v>
      </c>
      <c r="J974" s="4">
        <v>37074</v>
      </c>
      <c r="K974" s="4">
        <v>29310</v>
      </c>
      <c r="L974" s="4">
        <v>12523</v>
      </c>
      <c r="T974" s="1">
        <v>1</v>
      </c>
      <c r="AA974" s="12" t="str">
        <f>_xlfn.XLOOKUP(HsgLista[[#This Row],[Lakó-népesség]],hsgméret[limit],hsgméret[név],,-1)</f>
        <v>közép</v>
      </c>
      <c r="AB974" s="12" t="str">
        <f>IFERROR(_xlfn.XLOOKUP(HsgLista[[#This Row],[Vármegye]],Régiók[Vármegye],Régiók[Régió]),"")</f>
        <v>Észak-Alföld</v>
      </c>
      <c r="AC974" s="12" t="str">
        <f>IFERROR(_xlfn.XLOOKUP(HsgLista[[#This Row],[Vármegye]],Régiók[Vármegye],Régiók[NUTS2]),"")</f>
        <v>HU32</v>
      </c>
      <c r="AD974" s="12" t="str" cm="1">
        <f t="array" ref="AD974">_xlfn.XLOOKUP(HsgLista[[#This Row],[Helység jogállása]],_xlfn.ANCHORARRAY($AG$12),$AH$12:$AH$18)</f>
        <v>2 város</v>
      </c>
      <c r="AE974" s="4">
        <f>HsgLista[[#This Row],[Lakó-népesség]]*HsgLista[[#This Row],[Lakó-népesség]]</f>
        <v>859076100</v>
      </c>
      <c r="AF974" s="1"/>
      <c r="AG974" s="4"/>
      <c r="AJ974" s="8"/>
      <c r="AK974" s="4"/>
      <c r="AS974" s="8"/>
      <c r="AT974" s="4"/>
      <c r="BJ974" s="1"/>
    </row>
    <row r="975" spans="1:62" x14ac:dyDescent="0.3">
      <c r="A975" s="33" t="s">
        <v>1776</v>
      </c>
      <c r="B975" s="31">
        <v>12803</v>
      </c>
      <c r="C975" s="1" t="s">
        <v>27</v>
      </c>
      <c r="D975" s="1" t="s">
        <v>224</v>
      </c>
      <c r="E975" s="1" t="s">
        <v>1777</v>
      </c>
      <c r="F975" s="1" t="s">
        <v>1775</v>
      </c>
      <c r="G975" s="1" t="s">
        <v>1773</v>
      </c>
      <c r="H975" s="1">
        <v>1</v>
      </c>
      <c r="I975" s="1" t="s">
        <v>32</v>
      </c>
      <c r="J975" s="4">
        <v>10065</v>
      </c>
      <c r="K975" s="4">
        <v>8300</v>
      </c>
      <c r="L975" s="4">
        <v>3541</v>
      </c>
      <c r="T975" s="1">
        <v>1</v>
      </c>
      <c r="AA975" s="12" t="str">
        <f>_xlfn.XLOOKUP(HsgLista[[#This Row],[Lakó-népesség]],hsgméret[limit],hsgméret[név],,-1)</f>
        <v>kicsi</v>
      </c>
      <c r="AB975" s="12" t="str">
        <f>IFERROR(_xlfn.XLOOKUP(HsgLista[[#This Row],[Vármegye]],Régiók[Vármegye],Régiók[Régió]),"")</f>
        <v>Észak-Alföld</v>
      </c>
      <c r="AC975" s="12" t="str">
        <f>IFERROR(_xlfn.XLOOKUP(HsgLista[[#This Row],[Vármegye]],Régiók[Vármegye],Régiók[NUTS2]),"")</f>
        <v>HU32</v>
      </c>
      <c r="AD975" s="12" t="str" cm="1">
        <f t="array" ref="AD975">_xlfn.XLOOKUP(HsgLista[[#This Row],[Helység jogállása]],_xlfn.ANCHORARRAY($AG$12),$AH$12:$AH$18)</f>
        <v>2 város</v>
      </c>
      <c r="AE975" s="4">
        <f>HsgLista[[#This Row],[Lakó-népesség]]*HsgLista[[#This Row],[Lakó-népesség]]</f>
        <v>68890000</v>
      </c>
      <c r="AF975" s="1"/>
      <c r="AG975" s="4"/>
      <c r="AJ975" s="8"/>
      <c r="AK975" s="4"/>
      <c r="AS975" s="8"/>
      <c r="AT975" s="4"/>
      <c r="BJ975" s="1"/>
    </row>
    <row r="976" spans="1:62" x14ac:dyDescent="0.3">
      <c r="A976" s="33" t="s">
        <v>862</v>
      </c>
      <c r="B976" s="31">
        <v>10393</v>
      </c>
      <c r="C976" s="1" t="s">
        <v>27</v>
      </c>
      <c r="D976" s="1" t="s">
        <v>224</v>
      </c>
      <c r="E976" s="1" t="s">
        <v>1778</v>
      </c>
      <c r="F976" s="1" t="s">
        <v>861</v>
      </c>
      <c r="G976" s="1" t="s">
        <v>862</v>
      </c>
      <c r="H976" s="1">
        <v>1</v>
      </c>
      <c r="I976" s="1" t="s">
        <v>32</v>
      </c>
      <c r="J976" s="4">
        <v>8782</v>
      </c>
      <c r="K976" s="4">
        <v>13073</v>
      </c>
      <c r="L976" s="4">
        <v>4107</v>
      </c>
      <c r="T976" s="1">
        <v>1</v>
      </c>
      <c r="AA976" s="12" t="str">
        <f>_xlfn.XLOOKUP(HsgLista[[#This Row],[Lakó-népesség]],hsgméret[limit],hsgméret[név],,-1)</f>
        <v>közép</v>
      </c>
      <c r="AB976" s="12" t="str">
        <f>IFERROR(_xlfn.XLOOKUP(HsgLista[[#This Row],[Vármegye]],Régiók[Vármegye],Régiók[Régió]),"")</f>
        <v>Észak-Alföld</v>
      </c>
      <c r="AC976" s="12" t="str">
        <f>IFERROR(_xlfn.XLOOKUP(HsgLista[[#This Row],[Vármegye]],Régiók[Vármegye],Régiók[NUTS2]),"")</f>
        <v>HU32</v>
      </c>
      <c r="AD976" s="12" t="str" cm="1">
        <f t="array" ref="AD976">_xlfn.XLOOKUP(HsgLista[[#This Row],[Helység jogállása]],_xlfn.ANCHORARRAY($AG$12),$AH$12:$AH$18)</f>
        <v>2 város</v>
      </c>
      <c r="AE976" s="4">
        <f>HsgLista[[#This Row],[Lakó-népesség]]*HsgLista[[#This Row],[Lakó-népesség]]</f>
        <v>170903329</v>
      </c>
      <c r="AF976" s="1"/>
      <c r="AG976" s="4"/>
      <c r="AJ976" s="8"/>
      <c r="AK976" s="4"/>
      <c r="AS976" s="8"/>
      <c r="AT976" s="4"/>
      <c r="BJ976" s="1"/>
    </row>
    <row r="977" spans="1:62" x14ac:dyDescent="0.3">
      <c r="A977" s="33" t="s">
        <v>1579</v>
      </c>
      <c r="B977" s="31">
        <v>22406</v>
      </c>
      <c r="C977" s="1" t="s">
        <v>27</v>
      </c>
      <c r="D977" s="1" t="s">
        <v>224</v>
      </c>
      <c r="E977" s="1" t="s">
        <v>1779</v>
      </c>
      <c r="F977" s="1" t="s">
        <v>1578</v>
      </c>
      <c r="G977" s="1" t="s">
        <v>1579</v>
      </c>
      <c r="H977" s="1">
        <v>2</v>
      </c>
      <c r="I977" s="1" t="s">
        <v>38</v>
      </c>
      <c r="J977" s="4">
        <v>25961</v>
      </c>
      <c r="K977" s="4">
        <v>16087</v>
      </c>
      <c r="L977" s="4">
        <v>7019</v>
      </c>
      <c r="T977" s="1">
        <v>1</v>
      </c>
      <c r="AA977" s="12" t="str">
        <f>_xlfn.XLOOKUP(HsgLista[[#This Row],[Lakó-népesség]],hsgméret[limit],hsgméret[név],,-1)</f>
        <v>közép</v>
      </c>
      <c r="AB977" s="12" t="str">
        <f>IFERROR(_xlfn.XLOOKUP(HsgLista[[#This Row],[Vármegye]],Régiók[Vármegye],Régiók[Régió]),"")</f>
        <v>Észak-Alföld</v>
      </c>
      <c r="AC977" s="12" t="str">
        <f>IFERROR(_xlfn.XLOOKUP(HsgLista[[#This Row],[Vármegye]],Régiók[Vármegye],Régiók[NUTS2]),"")</f>
        <v>HU32</v>
      </c>
      <c r="AD977" s="12" t="str" cm="1">
        <f t="array" ref="AD977">_xlfn.XLOOKUP(HsgLista[[#This Row],[Helység jogállása]],_xlfn.ANCHORARRAY($AG$12),$AH$12:$AH$18)</f>
        <v>2 város</v>
      </c>
      <c r="AE977" s="4">
        <f>HsgLista[[#This Row],[Lakó-népesség]]*HsgLista[[#This Row],[Lakó-népesség]]</f>
        <v>258791569</v>
      </c>
      <c r="AF977" s="1"/>
      <c r="AG977" s="4"/>
      <c r="AJ977" s="8"/>
      <c r="AK977" s="4"/>
      <c r="AS977" s="8"/>
      <c r="AT977" s="4"/>
      <c r="BJ977" s="1"/>
    </row>
    <row r="978" spans="1:62" x14ac:dyDescent="0.3">
      <c r="A978" s="33" t="s">
        <v>1780</v>
      </c>
      <c r="B978" s="31">
        <v>31097</v>
      </c>
      <c r="C978" s="1" t="s">
        <v>27</v>
      </c>
      <c r="D978" s="1" t="s">
        <v>224</v>
      </c>
      <c r="E978" s="1" t="s">
        <v>1781</v>
      </c>
      <c r="F978" s="1" t="s">
        <v>1274</v>
      </c>
      <c r="G978" s="1" t="s">
        <v>1272</v>
      </c>
      <c r="H978" s="1">
        <v>1</v>
      </c>
      <c r="I978" s="1" t="s">
        <v>32</v>
      </c>
      <c r="J978" s="4">
        <v>6947</v>
      </c>
      <c r="K978" s="4">
        <v>14170</v>
      </c>
      <c r="L978" s="4">
        <v>5117</v>
      </c>
      <c r="T978" s="1">
        <v>1</v>
      </c>
      <c r="AA978" s="12" t="str">
        <f>_xlfn.XLOOKUP(HsgLista[[#This Row],[Lakó-népesség]],hsgméret[limit],hsgméret[név],,-1)</f>
        <v>közép</v>
      </c>
      <c r="AB978" s="12" t="str">
        <f>IFERROR(_xlfn.XLOOKUP(HsgLista[[#This Row],[Vármegye]],Régiók[Vármegye],Régiók[Régió]),"")</f>
        <v>Észak-Alföld</v>
      </c>
      <c r="AC978" s="12" t="str">
        <f>IFERROR(_xlfn.XLOOKUP(HsgLista[[#This Row],[Vármegye]],Régiók[Vármegye],Régiók[NUTS2]),"")</f>
        <v>HU32</v>
      </c>
      <c r="AD978" s="12" t="str" cm="1">
        <f t="array" ref="AD978">_xlfn.XLOOKUP(HsgLista[[#This Row],[Helység jogállása]],_xlfn.ANCHORARRAY($AG$12),$AH$12:$AH$18)</f>
        <v>2 város</v>
      </c>
      <c r="AE978" s="4">
        <f>HsgLista[[#This Row],[Lakó-népesség]]*HsgLista[[#This Row],[Lakó-népesség]]</f>
        <v>200788900</v>
      </c>
      <c r="AF978" s="1"/>
      <c r="AG978" s="4"/>
      <c r="AJ978" s="8"/>
      <c r="AK978" s="4"/>
      <c r="AS978" s="8"/>
      <c r="AT978" s="4"/>
      <c r="BJ978" s="1"/>
    </row>
    <row r="979" spans="1:62" x14ac:dyDescent="0.3">
      <c r="A979" s="33" t="s">
        <v>1400</v>
      </c>
      <c r="B979" s="32">
        <v>5175</v>
      </c>
      <c r="C979" s="1" t="s">
        <v>27</v>
      </c>
      <c r="D979" s="1" t="s">
        <v>224</v>
      </c>
      <c r="E979" s="1" t="s">
        <v>1782</v>
      </c>
      <c r="F979" s="1" t="s">
        <v>1399</v>
      </c>
      <c r="G979" s="1" t="s">
        <v>1400</v>
      </c>
      <c r="H979" s="1">
        <v>1</v>
      </c>
      <c r="I979" s="1" t="s">
        <v>32</v>
      </c>
      <c r="J979" s="4">
        <v>23862</v>
      </c>
      <c r="K979" s="4">
        <v>23918</v>
      </c>
      <c r="L979" s="4">
        <v>11935</v>
      </c>
      <c r="R979" s="1">
        <v>1</v>
      </c>
      <c r="T979" s="1">
        <v>1</v>
      </c>
      <c r="AA979" s="12" t="str">
        <f>_xlfn.XLOOKUP(HsgLista[[#This Row],[Lakó-népesség]],hsgméret[limit],hsgméret[név],,-1)</f>
        <v>közép</v>
      </c>
      <c r="AB979" s="12" t="str">
        <f>IFERROR(_xlfn.XLOOKUP(HsgLista[[#This Row],[Vármegye]],Régiók[Vármegye],Régiók[Régió]),"")</f>
        <v>Észak-Alföld</v>
      </c>
      <c r="AC979" s="12" t="str">
        <f>IFERROR(_xlfn.XLOOKUP(HsgLista[[#This Row],[Vármegye]],Régiók[Vármegye],Régiók[NUTS2]),"")</f>
        <v>HU32</v>
      </c>
      <c r="AD979" s="12" t="str" cm="1">
        <f t="array" ref="AD979">_xlfn.XLOOKUP(HsgLista[[#This Row],[Helység jogállása]],_xlfn.ANCHORARRAY($AG$12),$AH$12:$AH$18)</f>
        <v>2 város</v>
      </c>
      <c r="AE979" s="4">
        <f>HsgLista[[#This Row],[Lakó-népesség]]*HsgLista[[#This Row],[Lakó-népesség]]</f>
        <v>572070724</v>
      </c>
      <c r="AF979" s="1"/>
      <c r="AG979" s="4"/>
      <c r="AJ979" s="8"/>
      <c r="AK979" s="4"/>
      <c r="AS979" s="8"/>
      <c r="AT979" s="4"/>
      <c r="BJ979" s="1"/>
    </row>
    <row r="980" spans="1:62" x14ac:dyDescent="0.3">
      <c r="A980" s="33" t="s">
        <v>1783</v>
      </c>
      <c r="B980" s="31">
        <v>17473</v>
      </c>
      <c r="C980" s="1" t="s">
        <v>40</v>
      </c>
      <c r="D980" s="1" t="s">
        <v>224</v>
      </c>
      <c r="E980" s="1" t="s">
        <v>1398</v>
      </c>
      <c r="F980" s="1" t="s">
        <v>1399</v>
      </c>
      <c r="G980" s="1" t="s">
        <v>1400</v>
      </c>
      <c r="H980" s="1">
        <v>1</v>
      </c>
      <c r="I980" s="1" t="s">
        <v>32</v>
      </c>
      <c r="J980" s="4">
        <v>5800</v>
      </c>
      <c r="K980" s="4">
        <v>2979</v>
      </c>
      <c r="L980" s="4">
        <v>1080</v>
      </c>
      <c r="AA980" s="12" t="str">
        <f>_xlfn.XLOOKUP(HsgLista[[#This Row],[Lakó-népesség]],hsgméret[limit],hsgméret[név],,-1)</f>
        <v>kicsi</v>
      </c>
      <c r="AB980" s="12" t="str">
        <f>IFERROR(_xlfn.XLOOKUP(HsgLista[[#This Row],[Vármegye]],Régiók[Vármegye],Régiók[Régió]),"")</f>
        <v>Észak-Alföld</v>
      </c>
      <c r="AC980" s="12" t="str">
        <f>IFERROR(_xlfn.XLOOKUP(HsgLista[[#This Row],[Vármegye]],Régiók[Vármegye],Régiók[NUTS2]),"")</f>
        <v>HU32</v>
      </c>
      <c r="AD980" s="12" t="str" cm="1">
        <f t="array" ref="AD980">_xlfn.XLOOKUP(HsgLista[[#This Row],[Helység jogállása]],_xlfn.ANCHORARRAY($AG$12),$AH$12:$AH$18)</f>
        <v>1 község</v>
      </c>
      <c r="AE980" s="4">
        <f>HsgLista[[#This Row],[Lakó-népesség]]*HsgLista[[#This Row],[Lakó-népesség]]</f>
        <v>8874441</v>
      </c>
      <c r="AF980" s="1"/>
      <c r="AG980" s="4"/>
      <c r="AJ980" s="8"/>
      <c r="AK980" s="4"/>
      <c r="AS980" s="8"/>
      <c r="AT980" s="4"/>
      <c r="BJ980" s="1"/>
    </row>
    <row r="981" spans="1:62" x14ac:dyDescent="0.3">
      <c r="A981" s="33" t="s">
        <v>1784</v>
      </c>
      <c r="B981" s="31">
        <v>25830</v>
      </c>
      <c r="C981" s="1" t="s">
        <v>40</v>
      </c>
      <c r="D981" s="1" t="s">
        <v>112</v>
      </c>
      <c r="E981" s="1" t="s">
        <v>234</v>
      </c>
      <c r="F981" s="1" t="s">
        <v>235</v>
      </c>
      <c r="G981" s="1" t="s">
        <v>236</v>
      </c>
      <c r="H981" s="1">
        <v>5</v>
      </c>
      <c r="I981" s="1" t="s">
        <v>666</v>
      </c>
      <c r="J981" s="4">
        <v>1111</v>
      </c>
      <c r="K981" s="4">
        <v>221</v>
      </c>
      <c r="L981" s="4">
        <v>73</v>
      </c>
      <c r="AA981" s="12" t="str">
        <f>_xlfn.XLOOKUP(HsgLista[[#This Row],[Lakó-népesség]],hsgméret[limit],hsgméret[név],,-1)</f>
        <v>mikro</v>
      </c>
      <c r="AB981" s="12" t="str">
        <f>IFERROR(_xlfn.XLOOKUP(HsgLista[[#This Row],[Vármegye]],Régiók[Vármegye],Régiók[Régió]),"")</f>
        <v>Dél-Dunántúl</v>
      </c>
      <c r="AC981" s="12" t="str">
        <f>IFERROR(_xlfn.XLOOKUP(HsgLista[[#This Row],[Vármegye]],Régiók[Vármegye],Régiók[NUTS2]),"")</f>
        <v>HU23</v>
      </c>
      <c r="AD981" s="12" t="str" cm="1">
        <f t="array" ref="AD981">_xlfn.XLOOKUP(HsgLista[[#This Row],[Helység jogállása]],_xlfn.ANCHORARRAY($AG$12),$AH$12:$AH$18)</f>
        <v>1 község</v>
      </c>
      <c r="AE981" s="4">
        <f>HsgLista[[#This Row],[Lakó-népesség]]*HsgLista[[#This Row],[Lakó-népesség]]</f>
        <v>48841</v>
      </c>
      <c r="AF981" s="1"/>
      <c r="AG981" s="4"/>
      <c r="AJ981" s="8"/>
      <c r="AK981" s="4"/>
      <c r="AS981" s="8"/>
      <c r="AT981" s="4"/>
      <c r="BJ981" s="1"/>
    </row>
    <row r="982" spans="1:62" x14ac:dyDescent="0.3">
      <c r="A982" s="33" t="s">
        <v>1785</v>
      </c>
      <c r="B982" s="31">
        <v>15361</v>
      </c>
      <c r="C982" s="1" t="s">
        <v>40</v>
      </c>
      <c r="D982" s="1" t="s">
        <v>80</v>
      </c>
      <c r="E982" s="1" t="s">
        <v>611</v>
      </c>
      <c r="F982" s="1" t="s">
        <v>612</v>
      </c>
      <c r="G982" s="1" t="s">
        <v>80</v>
      </c>
      <c r="H982" s="1">
        <v>2</v>
      </c>
      <c r="I982" s="1" t="s">
        <v>38</v>
      </c>
      <c r="J982" s="4">
        <v>3814</v>
      </c>
      <c r="K982" s="4">
        <v>2925</v>
      </c>
      <c r="L982" s="4">
        <v>1247</v>
      </c>
      <c r="T982" s="1">
        <v>1</v>
      </c>
      <c r="AA982" s="12" t="str">
        <f>_xlfn.XLOOKUP(HsgLista[[#This Row],[Lakó-népesség]],hsgméret[limit],hsgméret[név],,-1)</f>
        <v>kicsi</v>
      </c>
      <c r="AB982" s="12" t="str">
        <f>IFERROR(_xlfn.XLOOKUP(HsgLista[[#This Row],[Vármegye]],Régiók[Vármegye],Régiók[Régió]),"")</f>
        <v>Közép-Dunántúl</v>
      </c>
      <c r="AC982" s="12" t="str">
        <f>IFERROR(_xlfn.XLOOKUP(HsgLista[[#This Row],[Vármegye]],Régiók[Vármegye],Régiók[NUTS2]),"")</f>
        <v>HU21</v>
      </c>
      <c r="AD982" s="12" t="str" cm="1">
        <f t="array" ref="AD982">_xlfn.XLOOKUP(HsgLista[[#This Row],[Helység jogállása]],_xlfn.ANCHORARRAY($AG$12),$AH$12:$AH$18)</f>
        <v>1 község</v>
      </c>
      <c r="AE982" s="4">
        <f>HsgLista[[#This Row],[Lakó-népesség]]*HsgLista[[#This Row],[Lakó-népesség]]</f>
        <v>8555625</v>
      </c>
      <c r="AF982" s="1"/>
      <c r="AG982" s="4"/>
      <c r="AJ982" s="8"/>
      <c r="AK982" s="4"/>
      <c r="AS982" s="8"/>
      <c r="AT982" s="4"/>
      <c r="BJ982" s="1"/>
    </row>
    <row r="983" spans="1:62" x14ac:dyDescent="0.3">
      <c r="A983" s="33" t="s">
        <v>1786</v>
      </c>
      <c r="B983" s="31">
        <v>18759</v>
      </c>
      <c r="C983" s="1" t="s">
        <v>27</v>
      </c>
      <c r="D983" s="1" t="s">
        <v>140</v>
      </c>
      <c r="E983" s="1" t="s">
        <v>681</v>
      </c>
      <c r="F983" s="1" t="s">
        <v>682</v>
      </c>
      <c r="G983" s="1" t="s">
        <v>683</v>
      </c>
      <c r="H983" s="1">
        <v>1</v>
      </c>
      <c r="I983" s="1" t="s">
        <v>32</v>
      </c>
      <c r="J983" s="4">
        <v>8992</v>
      </c>
      <c r="K983" s="4">
        <v>2700</v>
      </c>
      <c r="L983" s="4">
        <v>1365</v>
      </c>
      <c r="R983" s="1">
        <v>1</v>
      </c>
      <c r="T983" s="1">
        <v>1</v>
      </c>
      <c r="AA983" s="12" t="str">
        <f>_xlfn.XLOOKUP(HsgLista[[#This Row],[Lakó-népesség]],hsgméret[limit],hsgméret[név],,-1)</f>
        <v>kicsi</v>
      </c>
      <c r="AB983" s="12" t="str">
        <f>IFERROR(_xlfn.XLOOKUP(HsgLista[[#This Row],[Vármegye]],Régiók[Vármegye],Régiók[Régió]),"")</f>
        <v>Dél-Alföld</v>
      </c>
      <c r="AC983" s="12" t="str">
        <f>IFERROR(_xlfn.XLOOKUP(HsgLista[[#This Row],[Vármegye]],Régiók[Vármegye],Régiók[NUTS2]),"")</f>
        <v>HU33</v>
      </c>
      <c r="AD983" s="12" t="str" cm="1">
        <f t="array" ref="AD983">_xlfn.XLOOKUP(HsgLista[[#This Row],[Helység jogállása]],_xlfn.ANCHORARRAY($AG$12),$AH$12:$AH$18)</f>
        <v>2 város</v>
      </c>
      <c r="AE983" s="4">
        <f>HsgLista[[#This Row],[Lakó-népesség]]*HsgLista[[#This Row],[Lakó-népesség]]</f>
        <v>7290000</v>
      </c>
      <c r="AF983" s="1"/>
      <c r="AG983" s="4"/>
      <c r="AJ983" s="8"/>
      <c r="AK983" s="4"/>
      <c r="AS983" s="8"/>
      <c r="AT983" s="4"/>
      <c r="BJ983" s="1"/>
    </row>
    <row r="984" spans="1:62" x14ac:dyDescent="0.3">
      <c r="A984" s="33" t="s">
        <v>1787</v>
      </c>
      <c r="B984" s="31">
        <v>29452</v>
      </c>
      <c r="C984" s="1" t="s">
        <v>40</v>
      </c>
      <c r="D984" s="1" t="s">
        <v>95</v>
      </c>
      <c r="E984" s="1" t="s">
        <v>471</v>
      </c>
      <c r="F984" s="1" t="s">
        <v>472</v>
      </c>
      <c r="G984" s="1" t="s">
        <v>473</v>
      </c>
      <c r="H984" s="1">
        <v>5</v>
      </c>
      <c r="I984" s="1" t="s">
        <v>1336</v>
      </c>
      <c r="J984" s="4">
        <v>565</v>
      </c>
      <c r="K984" s="4">
        <v>79</v>
      </c>
      <c r="L984" s="4">
        <v>63</v>
      </c>
      <c r="AA984" s="12" t="str">
        <f>_xlfn.XLOOKUP(HsgLista[[#This Row],[Lakó-népesség]],hsgméret[limit],hsgméret[név],,-1)</f>
        <v>mikro</v>
      </c>
      <c r="AB984" s="12" t="str">
        <f>IFERROR(_xlfn.XLOOKUP(HsgLista[[#This Row],[Vármegye]],Régiók[Vármegye],Régiók[Régió]),"")</f>
        <v>Nyugat-Dunántúl</v>
      </c>
      <c r="AC984" s="12" t="str">
        <f>IFERROR(_xlfn.XLOOKUP(HsgLista[[#This Row],[Vármegye]],Régiók[Vármegye],Régiók[NUTS2]),"")</f>
        <v>HU22</v>
      </c>
      <c r="AD984" s="12" t="str" cm="1">
        <f t="array" ref="AD984">_xlfn.XLOOKUP(HsgLista[[#This Row],[Helység jogállása]],_xlfn.ANCHORARRAY($AG$12),$AH$12:$AH$18)</f>
        <v>1 község</v>
      </c>
      <c r="AE984" s="4">
        <f>HsgLista[[#This Row],[Lakó-népesség]]*HsgLista[[#This Row],[Lakó-népesség]]</f>
        <v>6241</v>
      </c>
      <c r="AF984" s="1"/>
      <c r="AG984" s="4"/>
      <c r="AJ984" s="8"/>
      <c r="AK984" s="4"/>
      <c r="AS984" s="8"/>
      <c r="AT984" s="4"/>
      <c r="BJ984" s="1"/>
    </row>
    <row r="985" spans="1:62" x14ac:dyDescent="0.3">
      <c r="A985" s="33" t="s">
        <v>1788</v>
      </c>
      <c r="B985" s="31">
        <v>26790</v>
      </c>
      <c r="C985" s="1" t="s">
        <v>40</v>
      </c>
      <c r="D985" s="1" t="s">
        <v>66</v>
      </c>
      <c r="E985" s="1" t="s">
        <v>403</v>
      </c>
      <c r="F985" s="1" t="s">
        <v>404</v>
      </c>
      <c r="G985" s="1" t="s">
        <v>405</v>
      </c>
      <c r="H985" s="1">
        <v>2</v>
      </c>
      <c r="I985" s="1" t="s">
        <v>38</v>
      </c>
      <c r="J985" s="4">
        <v>3645</v>
      </c>
      <c r="K985" s="4">
        <v>3294</v>
      </c>
      <c r="L985" s="4">
        <v>1229</v>
      </c>
      <c r="AA985" s="12" t="str">
        <f>_xlfn.XLOOKUP(HsgLista[[#This Row],[Lakó-népesség]],hsgméret[limit],hsgméret[név],,-1)</f>
        <v>kicsi</v>
      </c>
      <c r="AB985" s="12" t="str">
        <f>IFERROR(_xlfn.XLOOKUP(HsgLista[[#This Row],[Vármegye]],Régiók[Vármegye],Régiók[Régió]),"")</f>
        <v>Nyugat-Dunántúl</v>
      </c>
      <c r="AC985" s="12" t="str">
        <f>IFERROR(_xlfn.XLOOKUP(HsgLista[[#This Row],[Vármegye]],Régiók[Vármegye],Régiók[NUTS2]),"")</f>
        <v>HU22</v>
      </c>
      <c r="AD985" s="12" t="str" cm="1">
        <f t="array" ref="AD985">_xlfn.XLOOKUP(HsgLista[[#This Row],[Helység jogállása]],_xlfn.ANCHORARRAY($AG$12),$AH$12:$AH$18)</f>
        <v>1 község</v>
      </c>
      <c r="AE985" s="4">
        <f>HsgLista[[#This Row],[Lakó-népesség]]*HsgLista[[#This Row],[Lakó-népesség]]</f>
        <v>10850436</v>
      </c>
      <c r="AF985" s="1"/>
      <c r="AG985" s="4"/>
      <c r="AJ985" s="8"/>
      <c r="AK985" s="4"/>
      <c r="AS985" s="8"/>
      <c r="AT985" s="4"/>
      <c r="BJ985" s="1"/>
    </row>
    <row r="986" spans="1:62" x14ac:dyDescent="0.3">
      <c r="A986" s="33" t="s">
        <v>1789</v>
      </c>
      <c r="B986" s="32">
        <v>9690</v>
      </c>
      <c r="C986" s="1" t="s">
        <v>27</v>
      </c>
      <c r="D986" s="1" t="s">
        <v>75</v>
      </c>
      <c r="E986" s="1" t="s">
        <v>1286</v>
      </c>
      <c r="F986" s="1" t="s">
        <v>1287</v>
      </c>
      <c r="G986" s="1" t="s">
        <v>1288</v>
      </c>
      <c r="H986" s="1">
        <v>1</v>
      </c>
      <c r="I986" s="1" t="s">
        <v>32</v>
      </c>
      <c r="J986" s="4">
        <v>864</v>
      </c>
      <c r="K986" s="4">
        <v>12072</v>
      </c>
      <c r="L986" s="4">
        <v>4586</v>
      </c>
      <c r="N986" s="1">
        <v>1</v>
      </c>
      <c r="T986" s="1">
        <v>1</v>
      </c>
      <c r="AA986" s="12" t="str">
        <f>_xlfn.XLOOKUP(HsgLista[[#This Row],[Lakó-népesség]],hsgméret[limit],hsgméret[név],,-1)</f>
        <v>közép</v>
      </c>
      <c r="AB986" s="12" t="str">
        <f>IFERROR(_xlfn.XLOOKUP(HsgLista[[#This Row],[Vármegye]],Régiók[Vármegye],Régiók[Régió]),"")</f>
        <v>Pest</v>
      </c>
      <c r="AC986" s="12" t="str">
        <f>IFERROR(_xlfn.XLOOKUP(HsgLista[[#This Row],[Vármegye]],Régiók[Vármegye],Régiók[NUTS2]),"")</f>
        <v>HU12</v>
      </c>
      <c r="AD986" s="12" t="str" cm="1">
        <f t="array" ref="AD986">_xlfn.XLOOKUP(HsgLista[[#This Row],[Helység jogállása]],_xlfn.ANCHORARRAY($AG$12),$AH$12:$AH$18)</f>
        <v>2 város</v>
      </c>
      <c r="AE986" s="4">
        <f>HsgLista[[#This Row],[Lakó-népesség]]*HsgLista[[#This Row],[Lakó-népesség]]</f>
        <v>145733184</v>
      </c>
      <c r="AF986" s="1"/>
      <c r="AG986" s="4"/>
      <c r="AJ986" s="8"/>
      <c r="AK986" s="4"/>
      <c r="AS986" s="8"/>
      <c r="AT986" s="4"/>
      <c r="BJ986" s="1"/>
    </row>
    <row r="987" spans="1:62" x14ac:dyDescent="0.3">
      <c r="A987" s="33" t="s">
        <v>1790</v>
      </c>
      <c r="B987" s="32">
        <v>7898</v>
      </c>
      <c r="C987" s="1" t="s">
        <v>40</v>
      </c>
      <c r="D987" s="1" t="s">
        <v>80</v>
      </c>
      <c r="E987" s="1" t="s">
        <v>1152</v>
      </c>
      <c r="F987" s="1" t="s">
        <v>165</v>
      </c>
      <c r="G987" s="1" t="s">
        <v>163</v>
      </c>
      <c r="H987" s="1">
        <v>5</v>
      </c>
      <c r="I987" s="1" t="s">
        <v>1791</v>
      </c>
      <c r="J987" s="4">
        <v>1262</v>
      </c>
      <c r="K987" s="4">
        <v>1152</v>
      </c>
      <c r="L987" s="4">
        <v>441</v>
      </c>
      <c r="AA987" s="12" t="str">
        <f>_xlfn.XLOOKUP(HsgLista[[#This Row],[Lakó-népesség]],hsgméret[limit],hsgméret[név],,-1)</f>
        <v>apró</v>
      </c>
      <c r="AB987" s="12" t="str">
        <f>IFERROR(_xlfn.XLOOKUP(HsgLista[[#This Row],[Vármegye]],Régiók[Vármegye],Régiók[Régió]),"")</f>
        <v>Közép-Dunántúl</v>
      </c>
      <c r="AC987" s="12" t="str">
        <f>IFERROR(_xlfn.XLOOKUP(HsgLista[[#This Row],[Vármegye]],Régiók[Vármegye],Régiók[NUTS2]),"")</f>
        <v>HU21</v>
      </c>
      <c r="AD987" s="12" t="str" cm="1">
        <f t="array" ref="AD987">_xlfn.XLOOKUP(HsgLista[[#This Row],[Helység jogállása]],_xlfn.ANCHORARRAY($AG$12),$AH$12:$AH$18)</f>
        <v>1 község</v>
      </c>
      <c r="AE987" s="4">
        <f>HsgLista[[#This Row],[Lakó-népesség]]*HsgLista[[#This Row],[Lakó-népesség]]</f>
        <v>1327104</v>
      </c>
      <c r="AF987" s="1"/>
      <c r="AG987" s="4"/>
      <c r="AJ987" s="8"/>
      <c r="AK987" s="4"/>
      <c r="AS987" s="8"/>
      <c r="AT987" s="4"/>
      <c r="BJ987" s="1"/>
    </row>
    <row r="988" spans="1:62" x14ac:dyDescent="0.3">
      <c r="A988" s="33" t="s">
        <v>1792</v>
      </c>
      <c r="B988" s="31">
        <v>27942</v>
      </c>
      <c r="C988" s="1" t="s">
        <v>40</v>
      </c>
      <c r="D988" s="1" t="s">
        <v>52</v>
      </c>
      <c r="E988" s="1" t="s">
        <v>58</v>
      </c>
      <c r="F988" s="1" t="s">
        <v>59</v>
      </c>
      <c r="G988" s="1" t="s">
        <v>60</v>
      </c>
      <c r="H988" s="1">
        <v>2</v>
      </c>
      <c r="I988" s="1" t="s">
        <v>38</v>
      </c>
      <c r="J988" s="4">
        <v>1259</v>
      </c>
      <c r="K988" s="4">
        <v>1701</v>
      </c>
      <c r="L988" s="4">
        <v>583</v>
      </c>
      <c r="T988" s="1">
        <v>1</v>
      </c>
      <c r="AA988" s="12" t="str">
        <f>_xlfn.XLOOKUP(HsgLista[[#This Row],[Lakó-népesség]],hsgméret[limit],hsgméret[név],,-1)</f>
        <v>apró</v>
      </c>
      <c r="AB988" s="12" t="str">
        <f>IFERROR(_xlfn.XLOOKUP(HsgLista[[#This Row],[Vármegye]],Régiók[Vármegye],Régiók[Régió]),"")</f>
        <v>Észak-Magyarország</v>
      </c>
      <c r="AC988" s="12" t="str">
        <f>IFERROR(_xlfn.XLOOKUP(HsgLista[[#This Row],[Vármegye]],Régiók[Vármegye],Régiók[NUTS2]),"")</f>
        <v>HU31</v>
      </c>
      <c r="AD988" s="12" t="str" cm="1">
        <f t="array" ref="AD988">_xlfn.XLOOKUP(HsgLista[[#This Row],[Helység jogállása]],_xlfn.ANCHORARRAY($AG$12),$AH$12:$AH$18)</f>
        <v>1 község</v>
      </c>
      <c r="AE988" s="4">
        <f>HsgLista[[#This Row],[Lakó-népesség]]*HsgLista[[#This Row],[Lakó-népesség]]</f>
        <v>2893401</v>
      </c>
      <c r="AF988" s="1"/>
      <c r="AG988" s="4"/>
      <c r="AJ988" s="8"/>
      <c r="AK988" s="4"/>
      <c r="AS988" s="8"/>
      <c r="AT988" s="4"/>
      <c r="BJ988" s="1"/>
    </row>
    <row r="989" spans="1:62" x14ac:dyDescent="0.3">
      <c r="A989" s="33" t="s">
        <v>1793</v>
      </c>
      <c r="B989" s="31">
        <v>11411</v>
      </c>
      <c r="C989" s="1" t="s">
        <v>40</v>
      </c>
      <c r="D989" s="1" t="s">
        <v>47</v>
      </c>
      <c r="E989" s="1" t="s">
        <v>48</v>
      </c>
      <c r="F989" s="1" t="s">
        <v>49</v>
      </c>
      <c r="G989" s="1" t="s">
        <v>50</v>
      </c>
      <c r="H989" s="1">
        <v>5</v>
      </c>
      <c r="I989" s="1" t="s">
        <v>1794</v>
      </c>
      <c r="J989" s="4">
        <v>2168</v>
      </c>
      <c r="K989" s="4">
        <v>1291</v>
      </c>
      <c r="L989" s="4">
        <v>431</v>
      </c>
      <c r="T989" s="1">
        <v>1</v>
      </c>
      <c r="AA989" s="12" t="str">
        <f>_xlfn.XLOOKUP(HsgLista[[#This Row],[Lakó-népesség]],hsgméret[limit],hsgméret[név],,-1)</f>
        <v>apró</v>
      </c>
      <c r="AB989" s="12" t="str">
        <f>IFERROR(_xlfn.XLOOKUP(HsgLista[[#This Row],[Vármegye]],Régiók[Vármegye],Régiók[Régió]),"")</f>
        <v>Észak-Magyarország</v>
      </c>
      <c r="AC989" s="12" t="str">
        <f>IFERROR(_xlfn.XLOOKUP(HsgLista[[#This Row],[Vármegye]],Régiók[Vármegye],Régiók[NUTS2]),"")</f>
        <v>HU31</v>
      </c>
      <c r="AD989" s="12" t="str" cm="1">
        <f t="array" ref="AD989">_xlfn.XLOOKUP(HsgLista[[#This Row],[Helység jogállása]],_xlfn.ANCHORARRAY($AG$12),$AH$12:$AH$18)</f>
        <v>1 község</v>
      </c>
      <c r="AE989" s="4">
        <f>HsgLista[[#This Row],[Lakó-népesség]]*HsgLista[[#This Row],[Lakó-népesség]]</f>
        <v>1666681</v>
      </c>
      <c r="AF989" s="1"/>
      <c r="AG989" s="4"/>
      <c r="AJ989" s="8"/>
      <c r="AK989" s="4"/>
      <c r="AS989" s="8"/>
      <c r="AT989" s="4"/>
      <c r="BJ989" s="1"/>
    </row>
    <row r="990" spans="1:62" x14ac:dyDescent="0.3">
      <c r="A990" s="33" t="s">
        <v>1795</v>
      </c>
      <c r="B990" s="31">
        <v>10676</v>
      </c>
      <c r="C990" s="1" t="s">
        <v>40</v>
      </c>
      <c r="D990" s="1" t="s">
        <v>95</v>
      </c>
      <c r="E990" s="1" t="s">
        <v>471</v>
      </c>
      <c r="F990" s="1" t="s">
        <v>472</v>
      </c>
      <c r="G990" s="1" t="s">
        <v>473</v>
      </c>
      <c r="H990" s="1">
        <v>5</v>
      </c>
      <c r="I990" s="1" t="s">
        <v>1262</v>
      </c>
      <c r="J990" s="4">
        <v>705</v>
      </c>
      <c r="K990" s="4">
        <v>277</v>
      </c>
      <c r="L990" s="4">
        <v>142</v>
      </c>
      <c r="AA990" s="12" t="str">
        <f>_xlfn.XLOOKUP(HsgLista[[#This Row],[Lakó-népesség]],hsgméret[limit],hsgméret[név],,-1)</f>
        <v>mikro</v>
      </c>
      <c r="AB990" s="12" t="str">
        <f>IFERROR(_xlfn.XLOOKUP(HsgLista[[#This Row],[Vármegye]],Régiók[Vármegye],Régiók[Régió]),"")</f>
        <v>Nyugat-Dunántúl</v>
      </c>
      <c r="AC990" s="12" t="str">
        <f>IFERROR(_xlfn.XLOOKUP(HsgLista[[#This Row],[Vármegye]],Régiók[Vármegye],Régiók[NUTS2]),"")</f>
        <v>HU22</v>
      </c>
      <c r="AD990" s="12" t="str" cm="1">
        <f t="array" ref="AD990">_xlfn.XLOOKUP(HsgLista[[#This Row],[Helység jogállása]],_xlfn.ANCHORARRAY($AG$12),$AH$12:$AH$18)</f>
        <v>1 község</v>
      </c>
      <c r="AE990" s="4">
        <f>HsgLista[[#This Row],[Lakó-népesség]]*HsgLista[[#This Row],[Lakó-népesség]]</f>
        <v>76729</v>
      </c>
      <c r="AF990" s="1"/>
      <c r="AG990" s="4"/>
      <c r="AJ990" s="8"/>
      <c r="AK990" s="4"/>
      <c r="AS990" s="8"/>
      <c r="AT990" s="4"/>
      <c r="BJ990" s="1"/>
    </row>
    <row r="991" spans="1:62" x14ac:dyDescent="0.3">
      <c r="A991" s="33" t="s">
        <v>1796</v>
      </c>
      <c r="B991" s="31">
        <v>11226</v>
      </c>
      <c r="C991" s="1" t="s">
        <v>40</v>
      </c>
      <c r="D991" s="1" t="s">
        <v>52</v>
      </c>
      <c r="E991" s="1" t="s">
        <v>71</v>
      </c>
      <c r="F991" s="1" t="s">
        <v>72</v>
      </c>
      <c r="G991" s="1" t="s">
        <v>73</v>
      </c>
      <c r="H991" s="1">
        <v>5</v>
      </c>
      <c r="I991" s="1" t="s">
        <v>944</v>
      </c>
      <c r="J991" s="4">
        <v>2253</v>
      </c>
      <c r="K991" s="4">
        <v>591</v>
      </c>
      <c r="L991" s="4">
        <v>238</v>
      </c>
      <c r="T991" s="1">
        <v>1</v>
      </c>
      <c r="AA991" s="12" t="str">
        <f>_xlfn.XLOOKUP(HsgLista[[#This Row],[Lakó-népesség]],hsgméret[limit],hsgméret[név],,-1)</f>
        <v>apró</v>
      </c>
      <c r="AB991" s="12" t="str">
        <f>IFERROR(_xlfn.XLOOKUP(HsgLista[[#This Row],[Vármegye]],Régiók[Vármegye],Régiók[Régió]),"")</f>
        <v>Észak-Magyarország</v>
      </c>
      <c r="AC991" s="12" t="str">
        <f>IFERROR(_xlfn.XLOOKUP(HsgLista[[#This Row],[Vármegye]],Régiók[Vármegye],Régiók[NUTS2]),"")</f>
        <v>HU31</v>
      </c>
      <c r="AD991" s="12" t="str" cm="1">
        <f t="array" ref="AD991">_xlfn.XLOOKUP(HsgLista[[#This Row],[Helység jogállása]],_xlfn.ANCHORARRAY($AG$12),$AH$12:$AH$18)</f>
        <v>1 község</v>
      </c>
      <c r="AE991" s="4">
        <f>HsgLista[[#This Row],[Lakó-népesség]]*HsgLista[[#This Row],[Lakó-népesség]]</f>
        <v>349281</v>
      </c>
      <c r="AF991" s="1"/>
      <c r="AG991" s="4"/>
      <c r="AJ991" s="8"/>
      <c r="AK991" s="4"/>
      <c r="AS991" s="8"/>
      <c r="AT991" s="4"/>
      <c r="BJ991" s="1"/>
    </row>
    <row r="992" spans="1:62" x14ac:dyDescent="0.3">
      <c r="A992" s="33" t="s">
        <v>943</v>
      </c>
      <c r="B992" s="31">
        <v>25104</v>
      </c>
      <c r="C992" s="1" t="s">
        <v>40</v>
      </c>
      <c r="D992" s="1" t="s">
        <v>52</v>
      </c>
      <c r="E992" s="1" t="s">
        <v>375</v>
      </c>
      <c r="F992" s="1" t="s">
        <v>376</v>
      </c>
      <c r="G992" s="1" t="s">
        <v>377</v>
      </c>
      <c r="H992" s="1">
        <v>2</v>
      </c>
      <c r="I992" s="1" t="s">
        <v>38</v>
      </c>
      <c r="J992" s="4">
        <v>3914</v>
      </c>
      <c r="K992" s="4">
        <v>1385</v>
      </c>
      <c r="L992" s="4">
        <v>570</v>
      </c>
      <c r="T992" s="1">
        <v>1</v>
      </c>
      <c r="AA992" s="12" t="str">
        <f>_xlfn.XLOOKUP(HsgLista[[#This Row],[Lakó-népesség]],hsgméret[limit],hsgméret[név],,-1)</f>
        <v>apró</v>
      </c>
      <c r="AB992" s="12" t="str">
        <f>IFERROR(_xlfn.XLOOKUP(HsgLista[[#This Row],[Vármegye]],Régiók[Vármegye],Régiók[Régió]),"")</f>
        <v>Észak-Magyarország</v>
      </c>
      <c r="AC992" s="12" t="str">
        <f>IFERROR(_xlfn.XLOOKUP(HsgLista[[#This Row],[Vármegye]],Régiók[Vármegye],Régiók[NUTS2]),"")</f>
        <v>HU31</v>
      </c>
      <c r="AD992" s="12" t="str" cm="1">
        <f t="array" ref="AD992">_xlfn.XLOOKUP(HsgLista[[#This Row],[Helység jogállása]],_xlfn.ANCHORARRAY($AG$12),$AH$12:$AH$18)</f>
        <v>1 község</v>
      </c>
      <c r="AE992" s="4">
        <f>HsgLista[[#This Row],[Lakó-népesség]]*HsgLista[[#This Row],[Lakó-népesség]]</f>
        <v>1918225</v>
      </c>
      <c r="AF992" s="1"/>
      <c r="AG992" s="4"/>
      <c r="AJ992" s="8"/>
      <c r="AK992" s="4"/>
      <c r="AS992" s="8"/>
      <c r="AT992" s="4"/>
      <c r="BJ992" s="1"/>
    </row>
    <row r="993" spans="1:62" x14ac:dyDescent="0.3">
      <c r="A993" s="33" t="s">
        <v>1797</v>
      </c>
      <c r="B993" s="31">
        <v>23427</v>
      </c>
      <c r="C993" s="1" t="s">
        <v>40</v>
      </c>
      <c r="D993" s="1" t="s">
        <v>28</v>
      </c>
      <c r="E993" s="1" t="s">
        <v>178</v>
      </c>
      <c r="F993" s="1" t="s">
        <v>179</v>
      </c>
      <c r="G993" s="1" t="s">
        <v>180</v>
      </c>
      <c r="H993" s="1">
        <v>5</v>
      </c>
      <c r="I993" s="1" t="s">
        <v>1798</v>
      </c>
      <c r="J993" s="4">
        <v>3696</v>
      </c>
      <c r="K993" s="4">
        <v>846</v>
      </c>
      <c r="L993" s="4">
        <v>367</v>
      </c>
      <c r="AA993" s="12" t="str">
        <f>_xlfn.XLOOKUP(HsgLista[[#This Row],[Lakó-népesség]],hsgméret[limit],hsgméret[név],,-1)</f>
        <v>apró</v>
      </c>
      <c r="AB993" s="12" t="str">
        <f>IFERROR(_xlfn.XLOOKUP(HsgLista[[#This Row],[Vármegye]],Régiók[Vármegye],Régiók[Régió]),"")</f>
        <v>Közép-Dunántúl</v>
      </c>
      <c r="AC993" s="12" t="str">
        <f>IFERROR(_xlfn.XLOOKUP(HsgLista[[#This Row],[Vármegye]],Régiók[Vármegye],Régiók[NUTS2]),"")</f>
        <v>HU21</v>
      </c>
      <c r="AD993" s="12" t="str" cm="1">
        <f t="array" ref="AD993">_xlfn.XLOOKUP(HsgLista[[#This Row],[Helység jogállása]],_xlfn.ANCHORARRAY($AG$12),$AH$12:$AH$18)</f>
        <v>1 község</v>
      </c>
      <c r="AE993" s="4">
        <f>HsgLista[[#This Row],[Lakó-népesség]]*HsgLista[[#This Row],[Lakó-népesség]]</f>
        <v>715716</v>
      </c>
      <c r="AF993" s="1"/>
      <c r="AG993" s="4"/>
      <c r="AJ993" s="8"/>
      <c r="AK993" s="4"/>
      <c r="AS993" s="8"/>
      <c r="AT993" s="4"/>
      <c r="BJ993" s="1"/>
    </row>
    <row r="994" spans="1:62" x14ac:dyDescent="0.3">
      <c r="A994" s="33" t="s">
        <v>1799</v>
      </c>
      <c r="B994" s="32">
        <v>5713</v>
      </c>
      <c r="C994" s="1" t="s">
        <v>40</v>
      </c>
      <c r="D994" s="1" t="s">
        <v>95</v>
      </c>
      <c r="E994" s="1" t="s">
        <v>471</v>
      </c>
      <c r="F994" s="1" t="s">
        <v>472</v>
      </c>
      <c r="G994" s="1" t="s">
        <v>473</v>
      </c>
      <c r="H994" s="1">
        <v>5</v>
      </c>
      <c r="I994" s="1" t="s">
        <v>1800</v>
      </c>
      <c r="J994" s="4">
        <v>789</v>
      </c>
      <c r="K994" s="4">
        <v>180</v>
      </c>
      <c r="L994" s="4">
        <v>84</v>
      </c>
      <c r="AA994" s="12" t="str">
        <f>_xlfn.XLOOKUP(HsgLista[[#This Row],[Lakó-népesség]],hsgméret[limit],hsgméret[név],,-1)</f>
        <v>mikro</v>
      </c>
      <c r="AB994" s="12" t="str">
        <f>IFERROR(_xlfn.XLOOKUP(HsgLista[[#This Row],[Vármegye]],Régiók[Vármegye],Régiók[Régió]),"")</f>
        <v>Nyugat-Dunántúl</v>
      </c>
      <c r="AC994" s="12" t="str">
        <f>IFERROR(_xlfn.XLOOKUP(HsgLista[[#This Row],[Vármegye]],Régiók[Vármegye],Régiók[NUTS2]),"")</f>
        <v>HU22</v>
      </c>
      <c r="AD994" s="12" t="str" cm="1">
        <f t="array" ref="AD994">_xlfn.XLOOKUP(HsgLista[[#This Row],[Helység jogállása]],_xlfn.ANCHORARRAY($AG$12),$AH$12:$AH$18)</f>
        <v>1 község</v>
      </c>
      <c r="AE994" s="4">
        <f>HsgLista[[#This Row],[Lakó-népesség]]*HsgLista[[#This Row],[Lakó-népesség]]</f>
        <v>32400</v>
      </c>
      <c r="AF994" s="1"/>
      <c r="AG994" s="4"/>
      <c r="AJ994" s="8"/>
      <c r="AK994" s="4"/>
      <c r="AS994" s="8"/>
      <c r="AT994" s="4"/>
      <c r="BJ994" s="1"/>
    </row>
    <row r="995" spans="1:62" x14ac:dyDescent="0.3">
      <c r="A995" s="33" t="s">
        <v>1801</v>
      </c>
      <c r="B995" s="31">
        <v>14164</v>
      </c>
      <c r="C995" s="1" t="s">
        <v>40</v>
      </c>
      <c r="D995" s="1" t="s">
        <v>251</v>
      </c>
      <c r="E995" s="1" t="s">
        <v>252</v>
      </c>
      <c r="F995" s="1" t="s">
        <v>253</v>
      </c>
      <c r="G995" s="1" t="s">
        <v>254</v>
      </c>
      <c r="H995" s="1">
        <v>5</v>
      </c>
      <c r="I995" s="1" t="s">
        <v>1802</v>
      </c>
      <c r="J995" s="4">
        <v>1586</v>
      </c>
      <c r="K995" s="4">
        <v>760</v>
      </c>
      <c r="L995" s="4">
        <v>327</v>
      </c>
      <c r="AA995" s="12" t="str">
        <f>_xlfn.XLOOKUP(HsgLista[[#This Row],[Lakó-népesség]],hsgméret[limit],hsgméret[név],,-1)</f>
        <v>apró</v>
      </c>
      <c r="AB995" s="12" t="str">
        <f>IFERROR(_xlfn.XLOOKUP(HsgLista[[#This Row],[Vármegye]],Régiók[Vármegye],Régiók[Régió]),"")</f>
        <v>Dél-Dunántúl</v>
      </c>
      <c r="AC995" s="12" t="str">
        <f>IFERROR(_xlfn.XLOOKUP(HsgLista[[#This Row],[Vármegye]],Régiók[Vármegye],Régiók[NUTS2]),"")</f>
        <v>HU23</v>
      </c>
      <c r="AD995" s="12" t="str" cm="1">
        <f t="array" ref="AD995">_xlfn.XLOOKUP(HsgLista[[#This Row],[Helység jogállása]],_xlfn.ANCHORARRAY($AG$12),$AH$12:$AH$18)</f>
        <v>1 község</v>
      </c>
      <c r="AE995" s="4">
        <f>HsgLista[[#This Row],[Lakó-népesség]]*HsgLista[[#This Row],[Lakó-népesség]]</f>
        <v>577600</v>
      </c>
      <c r="AF995" s="1"/>
      <c r="AG995" s="4"/>
      <c r="AJ995" s="8"/>
      <c r="AK995" s="4"/>
      <c r="AS995" s="8"/>
      <c r="AT995" s="4"/>
      <c r="BJ995" s="1"/>
    </row>
    <row r="996" spans="1:62" x14ac:dyDescent="0.3">
      <c r="A996" s="33" t="s">
        <v>1803</v>
      </c>
      <c r="B996" s="32">
        <v>7649</v>
      </c>
      <c r="C996" s="1" t="s">
        <v>40</v>
      </c>
      <c r="D996" s="1" t="s">
        <v>66</v>
      </c>
      <c r="E996" s="1" t="s">
        <v>145</v>
      </c>
      <c r="F996" s="1" t="s">
        <v>146</v>
      </c>
      <c r="G996" s="1" t="s">
        <v>147</v>
      </c>
      <c r="H996" s="1">
        <v>1</v>
      </c>
      <c r="I996" s="1" t="s">
        <v>32</v>
      </c>
      <c r="J996" s="4">
        <v>1100</v>
      </c>
      <c r="K996" s="4">
        <v>3076</v>
      </c>
      <c r="L996" s="4">
        <v>1020</v>
      </c>
      <c r="R996" s="1">
        <v>1</v>
      </c>
      <c r="AA996" s="12" t="str">
        <f>_xlfn.XLOOKUP(HsgLista[[#This Row],[Lakó-népesség]],hsgméret[limit],hsgméret[név],,-1)</f>
        <v>kicsi</v>
      </c>
      <c r="AB996" s="12" t="str">
        <f>IFERROR(_xlfn.XLOOKUP(HsgLista[[#This Row],[Vármegye]],Régiók[Vármegye],Régiók[Régió]),"")</f>
        <v>Nyugat-Dunántúl</v>
      </c>
      <c r="AC996" s="12" t="str">
        <f>IFERROR(_xlfn.XLOOKUP(HsgLista[[#This Row],[Vármegye]],Régiók[Vármegye],Régiók[NUTS2]),"")</f>
        <v>HU22</v>
      </c>
      <c r="AD996" s="12" t="str" cm="1">
        <f t="array" ref="AD996">_xlfn.XLOOKUP(HsgLista[[#This Row],[Helység jogállása]],_xlfn.ANCHORARRAY($AG$12),$AH$12:$AH$18)</f>
        <v>1 község</v>
      </c>
      <c r="AE996" s="4">
        <f>HsgLista[[#This Row],[Lakó-népesség]]*HsgLista[[#This Row],[Lakó-népesség]]</f>
        <v>9461776</v>
      </c>
      <c r="AF996" s="1"/>
      <c r="AG996" s="4"/>
      <c r="AJ996" s="8"/>
      <c r="AK996" s="4"/>
      <c r="AS996" s="8"/>
      <c r="AT996" s="4"/>
      <c r="BJ996" s="1"/>
    </row>
    <row r="997" spans="1:62" x14ac:dyDescent="0.3">
      <c r="A997" s="33" t="s">
        <v>1804</v>
      </c>
      <c r="B997" s="32">
        <v>8350</v>
      </c>
      <c r="C997" s="1" t="s">
        <v>40</v>
      </c>
      <c r="D997" s="1" t="s">
        <v>140</v>
      </c>
      <c r="E997" s="1" t="s">
        <v>600</v>
      </c>
      <c r="F997" s="1" t="s">
        <v>601</v>
      </c>
      <c r="G997" s="1" t="s">
        <v>602</v>
      </c>
      <c r="H997" s="1">
        <v>5</v>
      </c>
      <c r="I997" s="1" t="s">
        <v>602</v>
      </c>
      <c r="J997" s="4">
        <v>5270</v>
      </c>
      <c r="K997" s="4">
        <v>707</v>
      </c>
      <c r="L997" s="4">
        <v>377</v>
      </c>
      <c r="AA997" s="12" t="str">
        <f>_xlfn.XLOOKUP(HsgLista[[#This Row],[Lakó-népesség]],hsgméret[limit],hsgméret[név],,-1)</f>
        <v>apró</v>
      </c>
      <c r="AB997" s="12" t="str">
        <f>IFERROR(_xlfn.XLOOKUP(HsgLista[[#This Row],[Vármegye]],Régiók[Vármegye],Régiók[Régió]),"")</f>
        <v>Dél-Alföld</v>
      </c>
      <c r="AC997" s="12" t="str">
        <f>IFERROR(_xlfn.XLOOKUP(HsgLista[[#This Row],[Vármegye]],Régiók[Vármegye],Régiók[NUTS2]),"")</f>
        <v>HU33</v>
      </c>
      <c r="AD997" s="12" t="str" cm="1">
        <f t="array" ref="AD997">_xlfn.XLOOKUP(HsgLista[[#This Row],[Helység jogállása]],_xlfn.ANCHORARRAY($AG$12),$AH$12:$AH$18)</f>
        <v>1 község</v>
      </c>
      <c r="AE997" s="4">
        <f>HsgLista[[#This Row],[Lakó-népesség]]*HsgLista[[#This Row],[Lakó-népesség]]</f>
        <v>499849</v>
      </c>
      <c r="AF997" s="1"/>
      <c r="AG997" s="4"/>
      <c r="AJ997" s="8"/>
      <c r="AK997" s="4"/>
      <c r="AS997" s="8"/>
      <c r="AT997" s="4"/>
      <c r="BJ997" s="1"/>
    </row>
    <row r="998" spans="1:62" x14ac:dyDescent="0.3">
      <c r="A998" s="33" t="s">
        <v>1805</v>
      </c>
      <c r="B998" s="31">
        <v>21528</v>
      </c>
      <c r="C998" s="1" t="s">
        <v>27</v>
      </c>
      <c r="D998" s="1" t="s">
        <v>41</v>
      </c>
      <c r="E998" s="1" t="s">
        <v>289</v>
      </c>
      <c r="F998" s="1" t="s">
        <v>290</v>
      </c>
      <c r="G998" s="1" t="s">
        <v>291</v>
      </c>
      <c r="H998" s="1">
        <v>1</v>
      </c>
      <c r="I998" s="1" t="s">
        <v>32</v>
      </c>
      <c r="J998" s="4">
        <v>2569</v>
      </c>
      <c r="K998" s="4">
        <v>4775</v>
      </c>
      <c r="L998" s="4">
        <v>2373</v>
      </c>
      <c r="P998" s="1">
        <v>1</v>
      </c>
      <c r="R998" s="1">
        <v>1</v>
      </c>
      <c r="W998" s="1">
        <v>1</v>
      </c>
      <c r="AA998" s="12" t="str">
        <f>_xlfn.XLOOKUP(HsgLista[[#This Row],[Lakó-népesség]],hsgméret[limit],hsgméret[név],,-1)</f>
        <v>kicsi</v>
      </c>
      <c r="AB998" s="12" t="str">
        <f>IFERROR(_xlfn.XLOOKUP(HsgLista[[#This Row],[Vármegye]],Régiók[Vármegye],Régiók[Régió]),"")</f>
        <v>Dél-Dunántúl</v>
      </c>
      <c r="AC998" s="12" t="str">
        <f>IFERROR(_xlfn.XLOOKUP(HsgLista[[#This Row],[Vármegye]],Régiók[Vármegye],Régiók[NUTS2]),"")</f>
        <v>HU23</v>
      </c>
      <c r="AD998" s="12" t="str" cm="1">
        <f t="array" ref="AD998">_xlfn.XLOOKUP(HsgLista[[#This Row],[Helység jogállása]],_xlfn.ANCHORARRAY($AG$12),$AH$12:$AH$18)</f>
        <v>2 város</v>
      </c>
      <c r="AE998" s="4">
        <f>HsgLista[[#This Row],[Lakó-népesség]]*HsgLista[[#This Row],[Lakó-népesség]]</f>
        <v>22800625</v>
      </c>
      <c r="AF998" s="1"/>
      <c r="AG998" s="4"/>
      <c r="AJ998" s="8"/>
      <c r="AK998" s="4"/>
      <c r="AS998" s="8"/>
      <c r="AT998" s="4"/>
      <c r="BJ998" s="1"/>
    </row>
    <row r="999" spans="1:62" x14ac:dyDescent="0.3">
      <c r="A999" s="33" t="s">
        <v>1806</v>
      </c>
      <c r="B999" s="32">
        <v>8837</v>
      </c>
      <c r="C999" s="1" t="s">
        <v>40</v>
      </c>
      <c r="D999" s="1" t="s">
        <v>112</v>
      </c>
      <c r="E999" s="1" t="s">
        <v>479</v>
      </c>
      <c r="F999" s="1" t="s">
        <v>480</v>
      </c>
      <c r="G999" s="1" t="s">
        <v>481</v>
      </c>
      <c r="H999" s="1">
        <v>5</v>
      </c>
      <c r="I999" s="1" t="s">
        <v>1707</v>
      </c>
      <c r="J999" s="4">
        <v>4214</v>
      </c>
      <c r="K999" s="4">
        <v>629</v>
      </c>
      <c r="L999" s="4">
        <v>312</v>
      </c>
      <c r="T999" s="1">
        <v>1</v>
      </c>
      <c r="AA999" s="12" t="str">
        <f>_xlfn.XLOOKUP(HsgLista[[#This Row],[Lakó-népesség]],hsgméret[limit],hsgméret[név],,-1)</f>
        <v>apró</v>
      </c>
      <c r="AB999" s="12" t="str">
        <f>IFERROR(_xlfn.XLOOKUP(HsgLista[[#This Row],[Vármegye]],Régiók[Vármegye],Régiók[Régió]),"")</f>
        <v>Dél-Dunántúl</v>
      </c>
      <c r="AC999" s="12" t="str">
        <f>IFERROR(_xlfn.XLOOKUP(HsgLista[[#This Row],[Vármegye]],Régiók[Vármegye],Régiók[NUTS2]),"")</f>
        <v>HU23</v>
      </c>
      <c r="AD999" s="12" t="str" cm="1">
        <f t="array" ref="AD999">_xlfn.XLOOKUP(HsgLista[[#This Row],[Helység jogállása]],_xlfn.ANCHORARRAY($AG$12),$AH$12:$AH$18)</f>
        <v>1 község</v>
      </c>
      <c r="AE999" s="4">
        <f>HsgLista[[#This Row],[Lakó-népesség]]*HsgLista[[#This Row],[Lakó-népesség]]</f>
        <v>395641</v>
      </c>
      <c r="AF999" s="1"/>
      <c r="AG999" s="4"/>
      <c r="AJ999" s="8"/>
      <c r="AK999" s="4"/>
      <c r="AS999" s="8"/>
      <c r="AT999" s="4"/>
      <c r="BJ999" s="1"/>
    </row>
    <row r="1000" spans="1:62" x14ac:dyDescent="0.3">
      <c r="A1000" s="33" t="s">
        <v>1807</v>
      </c>
      <c r="B1000" s="31">
        <v>12706</v>
      </c>
      <c r="C1000" s="1" t="s">
        <v>40</v>
      </c>
      <c r="D1000" s="1" t="s">
        <v>52</v>
      </c>
      <c r="E1000" s="1" t="s">
        <v>888</v>
      </c>
      <c r="F1000" s="1" t="s">
        <v>889</v>
      </c>
      <c r="G1000" s="1" t="s">
        <v>890</v>
      </c>
      <c r="H1000" s="1">
        <v>5</v>
      </c>
      <c r="I1000" s="1" t="s">
        <v>1462</v>
      </c>
      <c r="J1000" s="4">
        <v>3780</v>
      </c>
      <c r="K1000" s="4">
        <v>108</v>
      </c>
      <c r="L1000" s="4">
        <v>93</v>
      </c>
      <c r="AA1000" s="12" t="str">
        <f>_xlfn.XLOOKUP(HsgLista[[#This Row],[Lakó-népesség]],hsgméret[limit],hsgméret[név],,-1)</f>
        <v>mikro</v>
      </c>
      <c r="AB1000" s="12" t="str">
        <f>IFERROR(_xlfn.XLOOKUP(HsgLista[[#This Row],[Vármegye]],Régiók[Vármegye],Régiók[Régió]),"")</f>
        <v>Észak-Magyarország</v>
      </c>
      <c r="AC1000" s="12" t="str">
        <f>IFERROR(_xlfn.XLOOKUP(HsgLista[[#This Row],[Vármegye]],Régiók[Vármegye],Régiók[NUTS2]),"")</f>
        <v>HU31</v>
      </c>
      <c r="AD1000" s="12" t="str" cm="1">
        <f t="array" ref="AD1000">_xlfn.XLOOKUP(HsgLista[[#This Row],[Helység jogállása]],_xlfn.ANCHORARRAY($AG$12),$AH$12:$AH$18)</f>
        <v>1 község</v>
      </c>
      <c r="AE1000" s="4">
        <f>HsgLista[[#This Row],[Lakó-népesség]]*HsgLista[[#This Row],[Lakó-népesség]]</f>
        <v>11664</v>
      </c>
      <c r="AF1000" s="1"/>
      <c r="AG1000" s="4"/>
      <c r="AJ1000" s="8"/>
      <c r="AK1000" s="4"/>
      <c r="AS1000" s="8"/>
      <c r="AT1000" s="4"/>
      <c r="BJ1000" s="1"/>
    </row>
    <row r="1001" spans="1:62" x14ac:dyDescent="0.3">
      <c r="A1001" s="33" t="s">
        <v>1808</v>
      </c>
      <c r="B1001" s="32">
        <v>5847</v>
      </c>
      <c r="C1001" s="1" t="s">
        <v>40</v>
      </c>
      <c r="D1001" s="1" t="s">
        <v>52</v>
      </c>
      <c r="E1001" s="1" t="s">
        <v>313</v>
      </c>
      <c r="F1001" s="1" t="s">
        <v>314</v>
      </c>
      <c r="G1001" s="1" t="s">
        <v>315</v>
      </c>
      <c r="H1001" s="1">
        <v>1</v>
      </c>
      <c r="I1001" s="1" t="s">
        <v>32</v>
      </c>
      <c r="J1001" s="4">
        <v>3653</v>
      </c>
      <c r="K1001" s="4">
        <v>1924</v>
      </c>
      <c r="L1001" s="4">
        <v>809</v>
      </c>
      <c r="T1001" s="1">
        <v>1</v>
      </c>
      <c r="AA1001" s="12" t="str">
        <f>_xlfn.XLOOKUP(HsgLista[[#This Row],[Lakó-népesség]],hsgméret[limit],hsgméret[név],,-1)</f>
        <v>apró</v>
      </c>
      <c r="AB1001" s="12" t="str">
        <f>IFERROR(_xlfn.XLOOKUP(HsgLista[[#This Row],[Vármegye]],Régiók[Vármegye],Régiók[Régió]),"")</f>
        <v>Észak-Magyarország</v>
      </c>
      <c r="AC1001" s="12" t="str">
        <f>IFERROR(_xlfn.XLOOKUP(HsgLista[[#This Row],[Vármegye]],Régiók[Vármegye],Régiók[NUTS2]),"")</f>
        <v>HU31</v>
      </c>
      <c r="AD1001" s="12" t="str" cm="1">
        <f t="array" ref="AD1001">_xlfn.XLOOKUP(HsgLista[[#This Row],[Helység jogállása]],_xlfn.ANCHORARRAY($AG$12),$AH$12:$AH$18)</f>
        <v>1 község</v>
      </c>
      <c r="AE1001" s="4">
        <f>HsgLista[[#This Row],[Lakó-népesség]]*HsgLista[[#This Row],[Lakó-népesség]]</f>
        <v>3701776</v>
      </c>
      <c r="AF1001" s="1"/>
      <c r="AG1001" s="4"/>
      <c r="AJ1001" s="8"/>
      <c r="AK1001" s="4"/>
      <c r="AS1001" s="8"/>
      <c r="AT1001" s="4"/>
      <c r="BJ1001" s="1"/>
    </row>
    <row r="1002" spans="1:62" x14ac:dyDescent="0.3">
      <c r="A1002" s="33" t="s">
        <v>1809</v>
      </c>
      <c r="B1002" s="31">
        <v>25566</v>
      </c>
      <c r="C1002" s="1" t="s">
        <v>40</v>
      </c>
      <c r="D1002" s="1" t="s">
        <v>80</v>
      </c>
      <c r="E1002" s="1" t="s">
        <v>611</v>
      </c>
      <c r="F1002" s="1" t="s">
        <v>612</v>
      </c>
      <c r="G1002" s="1" t="s">
        <v>80</v>
      </c>
      <c r="H1002" s="1">
        <v>5</v>
      </c>
      <c r="I1002" s="1" t="s">
        <v>613</v>
      </c>
      <c r="J1002" s="4">
        <v>3446</v>
      </c>
      <c r="K1002" s="4">
        <v>667</v>
      </c>
      <c r="L1002" s="4">
        <v>256</v>
      </c>
      <c r="R1002" s="1">
        <v>1</v>
      </c>
      <c r="AA1002" s="12" t="str">
        <f>_xlfn.XLOOKUP(HsgLista[[#This Row],[Lakó-népesség]],hsgméret[limit],hsgméret[név],,-1)</f>
        <v>apró</v>
      </c>
      <c r="AB1002" s="12" t="str">
        <f>IFERROR(_xlfn.XLOOKUP(HsgLista[[#This Row],[Vármegye]],Régiók[Vármegye],Régiók[Régió]),"")</f>
        <v>Közép-Dunántúl</v>
      </c>
      <c r="AC1002" s="12" t="str">
        <f>IFERROR(_xlfn.XLOOKUP(HsgLista[[#This Row],[Vármegye]],Régiók[Vármegye],Régiók[NUTS2]),"")</f>
        <v>HU21</v>
      </c>
      <c r="AD1002" s="12" t="str" cm="1">
        <f t="array" ref="AD1002">_xlfn.XLOOKUP(HsgLista[[#This Row],[Helység jogállása]],_xlfn.ANCHORARRAY($AG$12),$AH$12:$AH$18)</f>
        <v>1 község</v>
      </c>
      <c r="AE1002" s="4">
        <f>HsgLista[[#This Row],[Lakó-népesség]]*HsgLista[[#This Row],[Lakó-népesség]]</f>
        <v>444889</v>
      </c>
      <c r="AF1002" s="1"/>
      <c r="AG1002" s="4"/>
      <c r="AJ1002" s="8"/>
      <c r="AK1002" s="4"/>
      <c r="AS1002" s="8"/>
      <c r="AT1002" s="4"/>
      <c r="BJ1002" s="1"/>
    </row>
    <row r="1003" spans="1:62" x14ac:dyDescent="0.3">
      <c r="A1003" s="33" t="s">
        <v>1388</v>
      </c>
      <c r="B1003" s="31">
        <v>18458</v>
      </c>
      <c r="C1003" s="1" t="s">
        <v>196</v>
      </c>
      <c r="D1003" s="1" t="s">
        <v>140</v>
      </c>
      <c r="E1003" s="1" t="s">
        <v>681</v>
      </c>
      <c r="F1003" s="1" t="s">
        <v>682</v>
      </c>
      <c r="G1003" s="1" t="s">
        <v>683</v>
      </c>
      <c r="H1003" s="1">
        <v>2</v>
      </c>
      <c r="I1003" s="1" t="s">
        <v>38</v>
      </c>
      <c r="J1003" s="4">
        <v>12968</v>
      </c>
      <c r="K1003" s="4">
        <v>3332</v>
      </c>
      <c r="L1003" s="4">
        <v>1602</v>
      </c>
      <c r="R1003" s="1">
        <v>1</v>
      </c>
      <c r="AA1003" s="12" t="str">
        <f>_xlfn.XLOOKUP(HsgLista[[#This Row],[Lakó-népesség]],hsgméret[limit],hsgméret[név],,-1)</f>
        <v>kicsi</v>
      </c>
      <c r="AB1003" s="12" t="str">
        <f>IFERROR(_xlfn.XLOOKUP(HsgLista[[#This Row],[Vármegye]],Régiók[Vármegye],Régiók[Régió]),"")</f>
        <v>Dél-Alföld</v>
      </c>
      <c r="AC1003" s="12" t="str">
        <f>IFERROR(_xlfn.XLOOKUP(HsgLista[[#This Row],[Vármegye]],Régiók[Vármegye],Régiók[NUTS2]),"")</f>
        <v>HU33</v>
      </c>
      <c r="AD1003" s="12" t="str" cm="1">
        <f t="array" ref="AD1003">_xlfn.XLOOKUP(HsgLista[[#This Row],[Helység jogállása]],_xlfn.ANCHORARRAY($AG$12),$AH$12:$AH$18)</f>
        <v>1 község</v>
      </c>
      <c r="AE1003" s="4">
        <f>HsgLista[[#This Row],[Lakó-népesség]]*HsgLista[[#This Row],[Lakó-népesség]]</f>
        <v>11102224</v>
      </c>
      <c r="AF1003" s="1"/>
      <c r="AG1003" s="4"/>
      <c r="AJ1003" s="8"/>
      <c r="AK1003" s="4"/>
      <c r="AS1003" s="8"/>
      <c r="AT1003" s="4"/>
      <c r="BJ1003" s="1"/>
    </row>
    <row r="1004" spans="1:62" x14ac:dyDescent="0.3">
      <c r="A1004" s="33" t="s">
        <v>1810</v>
      </c>
      <c r="B1004" s="31">
        <v>27881</v>
      </c>
      <c r="C1004" s="1" t="s">
        <v>40</v>
      </c>
      <c r="D1004" s="1" t="s">
        <v>41</v>
      </c>
      <c r="E1004" s="1" t="s">
        <v>425</v>
      </c>
      <c r="F1004" s="1" t="s">
        <v>426</v>
      </c>
      <c r="G1004" s="1" t="s">
        <v>427</v>
      </c>
      <c r="H1004" s="1">
        <v>5</v>
      </c>
      <c r="I1004" s="1" t="s">
        <v>748</v>
      </c>
      <c r="J1004" s="4">
        <v>800</v>
      </c>
      <c r="K1004" s="4">
        <v>259</v>
      </c>
      <c r="L1004" s="4">
        <v>141</v>
      </c>
      <c r="R1004" s="1">
        <v>1</v>
      </c>
      <c r="AA1004" s="12" t="str">
        <f>_xlfn.XLOOKUP(HsgLista[[#This Row],[Lakó-népesség]],hsgméret[limit],hsgméret[név],,-1)</f>
        <v>mikro</v>
      </c>
      <c r="AB1004" s="12" t="str">
        <f>IFERROR(_xlfn.XLOOKUP(HsgLista[[#This Row],[Vármegye]],Régiók[Vármegye],Régiók[Régió]),"")</f>
        <v>Dél-Dunántúl</v>
      </c>
      <c r="AC1004" s="12" t="str">
        <f>IFERROR(_xlfn.XLOOKUP(HsgLista[[#This Row],[Vármegye]],Régiók[Vármegye],Régiók[NUTS2]),"")</f>
        <v>HU23</v>
      </c>
      <c r="AD1004" s="12" t="str" cm="1">
        <f t="array" ref="AD1004">_xlfn.XLOOKUP(HsgLista[[#This Row],[Helység jogállása]],_xlfn.ANCHORARRAY($AG$12),$AH$12:$AH$18)</f>
        <v>1 község</v>
      </c>
      <c r="AE1004" s="4">
        <f>HsgLista[[#This Row],[Lakó-népesség]]*HsgLista[[#This Row],[Lakó-népesség]]</f>
        <v>67081</v>
      </c>
      <c r="AF1004" s="1"/>
      <c r="AG1004" s="4"/>
      <c r="AJ1004" s="8"/>
      <c r="AK1004" s="4"/>
      <c r="AS1004" s="8"/>
      <c r="AT1004" s="4"/>
      <c r="BJ1004" s="1"/>
    </row>
    <row r="1005" spans="1:62" x14ac:dyDescent="0.3">
      <c r="A1005" s="33" t="s">
        <v>362</v>
      </c>
      <c r="B1005" s="31">
        <v>22309</v>
      </c>
      <c r="C1005" s="1" t="s">
        <v>27</v>
      </c>
      <c r="D1005" s="1" t="s">
        <v>47</v>
      </c>
      <c r="E1005" s="1" t="s">
        <v>1811</v>
      </c>
      <c r="F1005" s="1" t="s">
        <v>361</v>
      </c>
      <c r="G1005" s="1" t="s">
        <v>362</v>
      </c>
      <c r="H1005" s="1">
        <v>1</v>
      </c>
      <c r="I1005" s="1" t="s">
        <v>32</v>
      </c>
      <c r="J1005" s="4">
        <v>6631</v>
      </c>
      <c r="K1005" s="4">
        <v>19943</v>
      </c>
      <c r="L1005" s="4">
        <v>9250</v>
      </c>
      <c r="T1005" s="1">
        <v>1</v>
      </c>
      <c r="AA1005" s="12" t="str">
        <f>_xlfn.XLOOKUP(HsgLista[[#This Row],[Lakó-népesség]],hsgméret[limit],hsgméret[név],,-1)</f>
        <v>közép</v>
      </c>
      <c r="AB1005" s="12" t="str">
        <f>IFERROR(_xlfn.XLOOKUP(HsgLista[[#This Row],[Vármegye]],Régiók[Vármegye],Régiók[Régió]),"")</f>
        <v>Észak-Magyarország</v>
      </c>
      <c r="AC1005" s="12" t="str">
        <f>IFERROR(_xlfn.XLOOKUP(HsgLista[[#This Row],[Vármegye]],Régiók[Vármegye],Régiók[NUTS2]),"")</f>
        <v>HU31</v>
      </c>
      <c r="AD1005" s="12" t="str" cm="1">
        <f t="array" ref="AD1005">_xlfn.XLOOKUP(HsgLista[[#This Row],[Helység jogállása]],_xlfn.ANCHORARRAY($AG$12),$AH$12:$AH$18)</f>
        <v>2 város</v>
      </c>
      <c r="AE1005" s="4">
        <f>HsgLista[[#This Row],[Lakó-népesség]]*HsgLista[[#This Row],[Lakó-népesség]]</f>
        <v>397723249</v>
      </c>
      <c r="AF1005" s="1"/>
      <c r="AG1005" s="4"/>
      <c r="AJ1005" s="8"/>
      <c r="AK1005" s="4"/>
      <c r="AS1005" s="8"/>
      <c r="AT1005" s="4"/>
      <c r="BJ1005" s="1"/>
    </row>
    <row r="1006" spans="1:62" x14ac:dyDescent="0.3">
      <c r="A1006" s="33" t="s">
        <v>1812</v>
      </c>
      <c r="B1006" s="31">
        <v>12308</v>
      </c>
      <c r="C1006" s="1" t="s">
        <v>40</v>
      </c>
      <c r="D1006" s="1" t="s">
        <v>66</v>
      </c>
      <c r="E1006" s="1" t="s">
        <v>403</v>
      </c>
      <c r="F1006" s="1" t="s">
        <v>404</v>
      </c>
      <c r="G1006" s="1" t="s">
        <v>405</v>
      </c>
      <c r="H1006" s="1">
        <v>5</v>
      </c>
      <c r="I1006" s="1" t="s">
        <v>1265</v>
      </c>
      <c r="J1006" s="4">
        <v>1428</v>
      </c>
      <c r="K1006" s="4">
        <v>1310</v>
      </c>
      <c r="L1006" s="4">
        <v>523</v>
      </c>
      <c r="AA1006" s="12" t="str">
        <f>_xlfn.XLOOKUP(HsgLista[[#This Row],[Lakó-népesség]],hsgméret[limit],hsgméret[név],,-1)</f>
        <v>apró</v>
      </c>
      <c r="AB1006" s="12" t="str">
        <f>IFERROR(_xlfn.XLOOKUP(HsgLista[[#This Row],[Vármegye]],Régiók[Vármegye],Régiók[Régió]),"")</f>
        <v>Nyugat-Dunántúl</v>
      </c>
      <c r="AC1006" s="12" t="str">
        <f>IFERROR(_xlfn.XLOOKUP(HsgLista[[#This Row],[Vármegye]],Régiók[Vármegye],Régiók[NUTS2]),"")</f>
        <v>HU22</v>
      </c>
      <c r="AD1006" s="12" t="str" cm="1">
        <f t="array" ref="AD1006">_xlfn.XLOOKUP(HsgLista[[#This Row],[Helység jogállása]],_xlfn.ANCHORARRAY($AG$12),$AH$12:$AH$18)</f>
        <v>1 község</v>
      </c>
      <c r="AE1006" s="4">
        <f>HsgLista[[#This Row],[Lakó-népesség]]*HsgLista[[#This Row],[Lakó-népesség]]</f>
        <v>1716100</v>
      </c>
      <c r="AF1006" s="1"/>
      <c r="AG1006" s="4"/>
      <c r="AJ1006" s="8"/>
      <c r="AK1006" s="4"/>
      <c r="AS1006" s="8"/>
      <c r="AT1006" s="4"/>
      <c r="BJ1006" s="1"/>
    </row>
    <row r="1007" spans="1:62" x14ac:dyDescent="0.3">
      <c r="A1007" s="33" t="s">
        <v>1813</v>
      </c>
      <c r="B1007" s="31">
        <v>16726</v>
      </c>
      <c r="C1007" s="1" t="s">
        <v>40</v>
      </c>
      <c r="D1007" s="1" t="s">
        <v>112</v>
      </c>
      <c r="E1007" s="1" t="s">
        <v>234</v>
      </c>
      <c r="F1007" s="1" t="s">
        <v>235</v>
      </c>
      <c r="G1007" s="1" t="s">
        <v>236</v>
      </c>
      <c r="H1007" s="1">
        <v>5</v>
      </c>
      <c r="I1007" s="1" t="s">
        <v>1814</v>
      </c>
      <c r="J1007" s="4">
        <v>2551</v>
      </c>
      <c r="K1007" s="4">
        <v>332</v>
      </c>
      <c r="L1007" s="4">
        <v>172</v>
      </c>
      <c r="AA1007" s="12" t="str">
        <f>_xlfn.XLOOKUP(HsgLista[[#This Row],[Lakó-népesség]],hsgméret[limit],hsgméret[név],,-1)</f>
        <v>mikro</v>
      </c>
      <c r="AB1007" s="12" t="str">
        <f>IFERROR(_xlfn.XLOOKUP(HsgLista[[#This Row],[Vármegye]],Régiók[Vármegye],Régiók[Régió]),"")</f>
        <v>Dél-Dunántúl</v>
      </c>
      <c r="AC1007" s="12" t="str">
        <f>IFERROR(_xlfn.XLOOKUP(HsgLista[[#This Row],[Vármegye]],Régiók[Vármegye],Régiók[NUTS2]),"")</f>
        <v>HU23</v>
      </c>
      <c r="AD1007" s="12" t="str" cm="1">
        <f t="array" ref="AD1007">_xlfn.XLOOKUP(HsgLista[[#This Row],[Helység jogállása]],_xlfn.ANCHORARRAY($AG$12),$AH$12:$AH$18)</f>
        <v>1 község</v>
      </c>
      <c r="AE1007" s="4">
        <f>HsgLista[[#This Row],[Lakó-népesség]]*HsgLista[[#This Row],[Lakó-népesség]]</f>
        <v>110224</v>
      </c>
      <c r="AF1007" s="1"/>
      <c r="AG1007" s="4"/>
      <c r="AJ1007" s="8"/>
      <c r="AK1007" s="4"/>
      <c r="AS1007" s="8"/>
      <c r="AT1007" s="4"/>
      <c r="BJ1007" s="1"/>
    </row>
    <row r="1008" spans="1:62" x14ac:dyDescent="0.3">
      <c r="A1008" s="33" t="s">
        <v>1815</v>
      </c>
      <c r="B1008" s="32">
        <v>2422</v>
      </c>
      <c r="C1008" s="1" t="s">
        <v>40</v>
      </c>
      <c r="D1008" s="1" t="s">
        <v>80</v>
      </c>
      <c r="E1008" s="1" t="s">
        <v>81</v>
      </c>
      <c r="F1008" s="1" t="s">
        <v>82</v>
      </c>
      <c r="G1008" s="1" t="s">
        <v>83</v>
      </c>
      <c r="H1008" s="1">
        <v>5</v>
      </c>
      <c r="I1008" s="1" t="s">
        <v>1816</v>
      </c>
      <c r="J1008" s="4">
        <v>1105</v>
      </c>
      <c r="K1008" s="4">
        <v>156</v>
      </c>
      <c r="L1008" s="4">
        <v>94</v>
      </c>
      <c r="AA1008" s="12" t="str">
        <f>_xlfn.XLOOKUP(HsgLista[[#This Row],[Lakó-népesség]],hsgméret[limit],hsgméret[név],,-1)</f>
        <v>mikro</v>
      </c>
      <c r="AB1008" s="12" t="str">
        <f>IFERROR(_xlfn.XLOOKUP(HsgLista[[#This Row],[Vármegye]],Régiók[Vármegye],Régiók[Régió]),"")</f>
        <v>Közép-Dunántúl</v>
      </c>
      <c r="AC1008" s="12" t="str">
        <f>IFERROR(_xlfn.XLOOKUP(HsgLista[[#This Row],[Vármegye]],Régiók[Vármegye],Régiók[NUTS2]),"")</f>
        <v>HU21</v>
      </c>
      <c r="AD1008" s="12" t="str" cm="1">
        <f t="array" ref="AD1008">_xlfn.XLOOKUP(HsgLista[[#This Row],[Helység jogállása]],_xlfn.ANCHORARRAY($AG$12),$AH$12:$AH$18)</f>
        <v>1 község</v>
      </c>
      <c r="AE1008" s="4">
        <f>HsgLista[[#This Row],[Lakó-népesség]]*HsgLista[[#This Row],[Lakó-népesség]]</f>
        <v>24336</v>
      </c>
      <c r="AF1008" s="1"/>
      <c r="AG1008" s="4"/>
      <c r="AJ1008" s="8"/>
      <c r="AK1008" s="4"/>
      <c r="AS1008" s="8"/>
      <c r="AT1008" s="4"/>
      <c r="BJ1008" s="1"/>
    </row>
    <row r="1009" spans="1:62" x14ac:dyDescent="0.3">
      <c r="A1009" s="33" t="s">
        <v>813</v>
      </c>
      <c r="B1009" s="31">
        <v>17905</v>
      </c>
      <c r="C1009" s="1" t="s">
        <v>196</v>
      </c>
      <c r="D1009" s="1" t="s">
        <v>66</v>
      </c>
      <c r="E1009" s="1" t="s">
        <v>403</v>
      </c>
      <c r="F1009" s="1" t="s">
        <v>404</v>
      </c>
      <c r="G1009" s="1" t="s">
        <v>405</v>
      </c>
      <c r="H1009" s="1">
        <v>2</v>
      </c>
      <c r="I1009" s="1" t="s">
        <v>38</v>
      </c>
      <c r="J1009" s="4">
        <v>5266</v>
      </c>
      <c r="K1009" s="4">
        <v>3709</v>
      </c>
      <c r="L1009" s="4">
        <v>1739</v>
      </c>
      <c r="R1009" s="1">
        <v>1</v>
      </c>
      <c r="AA1009" s="12" t="str">
        <f>_xlfn.XLOOKUP(HsgLista[[#This Row],[Lakó-népesség]],hsgméret[limit],hsgméret[név],,-1)</f>
        <v>kicsi</v>
      </c>
      <c r="AB1009" s="12" t="str">
        <f>IFERROR(_xlfn.XLOOKUP(HsgLista[[#This Row],[Vármegye]],Régiók[Vármegye],Régiók[Régió]),"")</f>
        <v>Nyugat-Dunántúl</v>
      </c>
      <c r="AC1009" s="12" t="str">
        <f>IFERROR(_xlfn.XLOOKUP(HsgLista[[#This Row],[Vármegye]],Régiók[Vármegye],Régiók[NUTS2]),"")</f>
        <v>HU22</v>
      </c>
      <c r="AD1009" s="12" t="str" cm="1">
        <f t="array" ref="AD1009">_xlfn.XLOOKUP(HsgLista[[#This Row],[Helység jogállása]],_xlfn.ANCHORARRAY($AG$12),$AH$12:$AH$18)</f>
        <v>1 község</v>
      </c>
      <c r="AE1009" s="4">
        <f>HsgLista[[#This Row],[Lakó-népesség]]*HsgLista[[#This Row],[Lakó-népesség]]</f>
        <v>13756681</v>
      </c>
      <c r="AF1009" s="1"/>
      <c r="AG1009" s="4"/>
      <c r="AJ1009" s="8"/>
      <c r="AK1009" s="4"/>
      <c r="AS1009" s="8"/>
      <c r="AT1009" s="4"/>
      <c r="BJ1009" s="1"/>
    </row>
    <row r="1010" spans="1:62" x14ac:dyDescent="0.3">
      <c r="A1010" s="33" t="s">
        <v>1817</v>
      </c>
      <c r="B1010" s="31">
        <v>32188</v>
      </c>
      <c r="C1010" s="1" t="s">
        <v>40</v>
      </c>
      <c r="D1010" s="1" t="s">
        <v>95</v>
      </c>
      <c r="E1010" s="1" t="s">
        <v>709</v>
      </c>
      <c r="F1010" s="1" t="s">
        <v>710</v>
      </c>
      <c r="G1010" s="1" t="s">
        <v>711</v>
      </c>
      <c r="H1010" s="1">
        <v>5</v>
      </c>
      <c r="I1010" s="1" t="s">
        <v>963</v>
      </c>
      <c r="J1010" s="4">
        <v>1189</v>
      </c>
      <c r="K1010" s="4">
        <v>737</v>
      </c>
      <c r="L1010" s="4">
        <v>312</v>
      </c>
      <c r="AA1010" s="12" t="str">
        <f>_xlfn.XLOOKUP(HsgLista[[#This Row],[Lakó-népesség]],hsgméret[limit],hsgméret[név],,-1)</f>
        <v>apró</v>
      </c>
      <c r="AB1010" s="12" t="str">
        <f>IFERROR(_xlfn.XLOOKUP(HsgLista[[#This Row],[Vármegye]],Régiók[Vármegye],Régiók[Régió]),"")</f>
        <v>Nyugat-Dunántúl</v>
      </c>
      <c r="AC1010" s="12" t="str">
        <f>IFERROR(_xlfn.XLOOKUP(HsgLista[[#This Row],[Vármegye]],Régiók[Vármegye],Régiók[NUTS2]),"")</f>
        <v>HU22</v>
      </c>
      <c r="AD1010" s="12" t="str" cm="1">
        <f t="array" ref="AD1010">_xlfn.XLOOKUP(HsgLista[[#This Row],[Helység jogállása]],_xlfn.ANCHORARRAY($AG$12),$AH$12:$AH$18)</f>
        <v>1 község</v>
      </c>
      <c r="AE1010" s="4">
        <f>HsgLista[[#This Row],[Lakó-népesség]]*HsgLista[[#This Row],[Lakó-népesség]]</f>
        <v>543169</v>
      </c>
      <c r="AF1010" s="1"/>
      <c r="AG1010" s="4"/>
      <c r="AJ1010" s="8"/>
      <c r="AK1010" s="4"/>
      <c r="AS1010" s="8"/>
      <c r="AT1010" s="4"/>
      <c r="BJ1010" s="1"/>
    </row>
    <row r="1011" spans="1:62" x14ac:dyDescent="0.3">
      <c r="A1011" s="33" t="s">
        <v>1818</v>
      </c>
      <c r="B1011" s="31">
        <v>14997</v>
      </c>
      <c r="C1011" s="1" t="s">
        <v>40</v>
      </c>
      <c r="D1011" s="1" t="s">
        <v>95</v>
      </c>
      <c r="E1011" s="1" t="s">
        <v>471</v>
      </c>
      <c r="F1011" s="1" t="s">
        <v>472</v>
      </c>
      <c r="G1011" s="1" t="s">
        <v>473</v>
      </c>
      <c r="H1011" s="1">
        <v>5</v>
      </c>
      <c r="I1011" s="1" t="s">
        <v>1262</v>
      </c>
      <c r="J1011" s="4">
        <v>808</v>
      </c>
      <c r="K1011" s="4">
        <v>152</v>
      </c>
      <c r="L1011" s="4">
        <v>103</v>
      </c>
      <c r="AA1011" s="12" t="str">
        <f>_xlfn.XLOOKUP(HsgLista[[#This Row],[Lakó-népesség]],hsgméret[limit],hsgméret[név],,-1)</f>
        <v>mikro</v>
      </c>
      <c r="AB1011" s="12" t="str">
        <f>IFERROR(_xlfn.XLOOKUP(HsgLista[[#This Row],[Vármegye]],Régiók[Vármegye],Régiók[Régió]),"")</f>
        <v>Nyugat-Dunántúl</v>
      </c>
      <c r="AC1011" s="12" t="str">
        <f>IFERROR(_xlfn.XLOOKUP(HsgLista[[#This Row],[Vármegye]],Régiók[Vármegye],Régiók[NUTS2]),"")</f>
        <v>HU22</v>
      </c>
      <c r="AD1011" s="12" t="str" cm="1">
        <f t="array" ref="AD1011">_xlfn.XLOOKUP(HsgLista[[#This Row],[Helység jogállása]],_xlfn.ANCHORARRAY($AG$12),$AH$12:$AH$18)</f>
        <v>1 község</v>
      </c>
      <c r="AE1011" s="4">
        <f>HsgLista[[#This Row],[Lakó-népesség]]*HsgLista[[#This Row],[Lakó-népesség]]</f>
        <v>23104</v>
      </c>
      <c r="AF1011" s="1"/>
      <c r="AG1011" s="4"/>
      <c r="AJ1011" s="8"/>
      <c r="AK1011" s="4"/>
      <c r="AS1011" s="8"/>
      <c r="AT1011" s="4"/>
      <c r="BJ1011" s="1"/>
    </row>
    <row r="1012" spans="1:62" x14ac:dyDescent="0.3">
      <c r="A1012" s="33" t="s">
        <v>1819</v>
      </c>
      <c r="B1012" s="31">
        <v>30951</v>
      </c>
      <c r="C1012" s="1" t="s">
        <v>40</v>
      </c>
      <c r="D1012" s="1" t="s">
        <v>41</v>
      </c>
      <c r="E1012" s="1" t="s">
        <v>841</v>
      </c>
      <c r="F1012" s="1" t="s">
        <v>842</v>
      </c>
      <c r="G1012" s="1" t="s">
        <v>843</v>
      </c>
      <c r="H1012" s="1">
        <v>5</v>
      </c>
      <c r="I1012" s="1" t="s">
        <v>844</v>
      </c>
      <c r="J1012" s="4">
        <v>759</v>
      </c>
      <c r="K1012" s="4">
        <v>120</v>
      </c>
      <c r="L1012" s="4">
        <v>84</v>
      </c>
      <c r="AA1012" s="12" t="str">
        <f>_xlfn.XLOOKUP(HsgLista[[#This Row],[Lakó-népesség]],hsgméret[limit],hsgméret[név],,-1)</f>
        <v>mikro</v>
      </c>
      <c r="AB1012" s="12" t="str">
        <f>IFERROR(_xlfn.XLOOKUP(HsgLista[[#This Row],[Vármegye]],Régiók[Vármegye],Régiók[Régió]),"")</f>
        <v>Dél-Dunántúl</v>
      </c>
      <c r="AC1012" s="12" t="str">
        <f>IFERROR(_xlfn.XLOOKUP(HsgLista[[#This Row],[Vármegye]],Régiók[Vármegye],Régiók[NUTS2]),"")</f>
        <v>HU23</v>
      </c>
      <c r="AD1012" s="12" t="str" cm="1">
        <f t="array" ref="AD1012">_xlfn.XLOOKUP(HsgLista[[#This Row],[Helység jogállása]],_xlfn.ANCHORARRAY($AG$12),$AH$12:$AH$18)</f>
        <v>1 község</v>
      </c>
      <c r="AE1012" s="4">
        <f>HsgLista[[#This Row],[Lakó-népesség]]*HsgLista[[#This Row],[Lakó-népesség]]</f>
        <v>14400</v>
      </c>
      <c r="AF1012" s="1"/>
      <c r="AG1012" s="4"/>
      <c r="AJ1012" s="8"/>
      <c r="AK1012" s="4"/>
      <c r="AS1012" s="8"/>
      <c r="AT1012" s="4"/>
      <c r="BJ1012" s="1"/>
    </row>
    <row r="1013" spans="1:62" x14ac:dyDescent="0.3">
      <c r="A1013" s="33" t="s">
        <v>1820</v>
      </c>
      <c r="B1013" s="31">
        <v>30216</v>
      </c>
      <c r="C1013" s="1" t="s">
        <v>40</v>
      </c>
      <c r="D1013" s="1" t="s">
        <v>95</v>
      </c>
      <c r="E1013" s="1" t="s">
        <v>471</v>
      </c>
      <c r="F1013" s="1" t="s">
        <v>472</v>
      </c>
      <c r="G1013" s="1" t="s">
        <v>473</v>
      </c>
      <c r="H1013" s="1">
        <v>5</v>
      </c>
      <c r="I1013" s="1" t="s">
        <v>1262</v>
      </c>
      <c r="J1013" s="4">
        <v>458</v>
      </c>
      <c r="K1013" s="4">
        <v>141</v>
      </c>
      <c r="L1013" s="4">
        <v>87</v>
      </c>
      <c r="AA1013" s="12" t="str">
        <f>_xlfn.XLOOKUP(HsgLista[[#This Row],[Lakó-népesség]],hsgméret[limit],hsgméret[név],,-1)</f>
        <v>mikro</v>
      </c>
      <c r="AB1013" s="12" t="str">
        <f>IFERROR(_xlfn.XLOOKUP(HsgLista[[#This Row],[Vármegye]],Régiók[Vármegye],Régiók[Régió]),"")</f>
        <v>Nyugat-Dunántúl</v>
      </c>
      <c r="AC1013" s="12" t="str">
        <f>IFERROR(_xlfn.XLOOKUP(HsgLista[[#This Row],[Vármegye]],Régiók[Vármegye],Régiók[NUTS2]),"")</f>
        <v>HU22</v>
      </c>
      <c r="AD1013" s="12" t="str" cm="1">
        <f t="array" ref="AD1013">_xlfn.XLOOKUP(HsgLista[[#This Row],[Helység jogállása]],_xlfn.ANCHORARRAY($AG$12),$AH$12:$AH$18)</f>
        <v>1 község</v>
      </c>
      <c r="AE1013" s="4">
        <f>HsgLista[[#This Row],[Lakó-népesség]]*HsgLista[[#This Row],[Lakó-népesség]]</f>
        <v>19881</v>
      </c>
      <c r="AF1013" s="1"/>
      <c r="AG1013" s="4"/>
      <c r="AJ1013" s="8"/>
      <c r="AK1013" s="4"/>
      <c r="AS1013" s="8"/>
      <c r="AT1013" s="4"/>
      <c r="BJ1013" s="1"/>
    </row>
    <row r="1014" spans="1:62" x14ac:dyDescent="0.3">
      <c r="A1014" s="33" t="s">
        <v>1821</v>
      </c>
      <c r="B1014" s="31">
        <v>18032</v>
      </c>
      <c r="C1014" s="1" t="s">
        <v>40</v>
      </c>
      <c r="D1014" s="1" t="s">
        <v>95</v>
      </c>
      <c r="E1014" s="1" t="s">
        <v>471</v>
      </c>
      <c r="F1014" s="1" t="s">
        <v>472</v>
      </c>
      <c r="G1014" s="1" t="s">
        <v>473</v>
      </c>
      <c r="H1014" s="1">
        <v>5</v>
      </c>
      <c r="I1014" s="1" t="s">
        <v>474</v>
      </c>
      <c r="J1014" s="4">
        <v>947</v>
      </c>
      <c r="K1014" s="4">
        <v>266</v>
      </c>
      <c r="L1014" s="4">
        <v>175</v>
      </c>
      <c r="AA1014" s="12" t="str">
        <f>_xlfn.XLOOKUP(HsgLista[[#This Row],[Lakó-népesség]],hsgméret[limit],hsgméret[név],,-1)</f>
        <v>mikro</v>
      </c>
      <c r="AB1014" s="12" t="str">
        <f>IFERROR(_xlfn.XLOOKUP(HsgLista[[#This Row],[Vármegye]],Régiók[Vármegye],Régiók[Régió]),"")</f>
        <v>Nyugat-Dunántúl</v>
      </c>
      <c r="AC1014" s="12" t="str">
        <f>IFERROR(_xlfn.XLOOKUP(HsgLista[[#This Row],[Vármegye]],Régiók[Vármegye],Régiók[NUTS2]),"")</f>
        <v>HU22</v>
      </c>
      <c r="AD1014" s="12" t="str" cm="1">
        <f t="array" ref="AD1014">_xlfn.XLOOKUP(HsgLista[[#This Row],[Helység jogállása]],_xlfn.ANCHORARRAY($AG$12),$AH$12:$AH$18)</f>
        <v>1 község</v>
      </c>
      <c r="AE1014" s="4">
        <f>HsgLista[[#This Row],[Lakó-népesség]]*HsgLista[[#This Row],[Lakó-népesség]]</f>
        <v>70756</v>
      </c>
      <c r="AF1014" s="1"/>
      <c r="AG1014" s="4"/>
      <c r="AJ1014" s="8"/>
      <c r="AK1014" s="4"/>
      <c r="AS1014" s="8"/>
      <c r="AT1014" s="4"/>
      <c r="BJ1014" s="1"/>
    </row>
    <row r="1015" spans="1:62" x14ac:dyDescent="0.3">
      <c r="A1015" s="33" t="s">
        <v>1822</v>
      </c>
      <c r="B1015" s="31">
        <v>21838</v>
      </c>
      <c r="C1015" s="1" t="s">
        <v>40</v>
      </c>
      <c r="D1015" s="1" t="s">
        <v>95</v>
      </c>
      <c r="E1015" s="1" t="s">
        <v>471</v>
      </c>
      <c r="F1015" s="1" t="s">
        <v>472</v>
      </c>
      <c r="G1015" s="1" t="s">
        <v>473</v>
      </c>
      <c r="H1015" s="1">
        <v>5</v>
      </c>
      <c r="I1015" s="1" t="s">
        <v>1535</v>
      </c>
      <c r="J1015" s="4">
        <v>1274</v>
      </c>
      <c r="K1015" s="4">
        <v>65</v>
      </c>
      <c r="L1015" s="4">
        <v>48</v>
      </c>
      <c r="AA1015" s="12" t="str">
        <f>_xlfn.XLOOKUP(HsgLista[[#This Row],[Lakó-népesség]],hsgméret[limit],hsgméret[név],,-1)</f>
        <v>mikro</v>
      </c>
      <c r="AB1015" s="12" t="str">
        <f>IFERROR(_xlfn.XLOOKUP(HsgLista[[#This Row],[Vármegye]],Régiók[Vármegye],Régiók[Régió]),"")</f>
        <v>Nyugat-Dunántúl</v>
      </c>
      <c r="AC1015" s="12" t="str">
        <f>IFERROR(_xlfn.XLOOKUP(HsgLista[[#This Row],[Vármegye]],Régiók[Vármegye],Régiók[NUTS2]),"")</f>
        <v>HU22</v>
      </c>
      <c r="AD1015" s="12" t="str" cm="1">
        <f t="array" ref="AD1015">_xlfn.XLOOKUP(HsgLista[[#This Row],[Helység jogállása]],_xlfn.ANCHORARRAY($AG$12),$AH$12:$AH$18)</f>
        <v>1 község</v>
      </c>
      <c r="AE1015" s="4">
        <f>HsgLista[[#This Row],[Lakó-népesség]]*HsgLista[[#This Row],[Lakó-népesség]]</f>
        <v>4225</v>
      </c>
      <c r="AF1015" s="1"/>
      <c r="AG1015" s="4"/>
      <c r="AJ1015" s="8"/>
      <c r="AK1015" s="4"/>
      <c r="AS1015" s="8"/>
      <c r="AT1015" s="4"/>
      <c r="BJ1015" s="1"/>
    </row>
    <row r="1016" spans="1:62" x14ac:dyDescent="0.3">
      <c r="A1016" s="33" t="s">
        <v>1823</v>
      </c>
      <c r="B1016" s="32">
        <v>8226</v>
      </c>
      <c r="C1016" s="1" t="s">
        <v>40</v>
      </c>
      <c r="D1016" s="1" t="s">
        <v>95</v>
      </c>
      <c r="E1016" s="1" t="s">
        <v>306</v>
      </c>
      <c r="F1016" s="1" t="s">
        <v>307</v>
      </c>
      <c r="G1016" s="1" t="s">
        <v>308</v>
      </c>
      <c r="H1016" s="1">
        <v>5</v>
      </c>
      <c r="I1016" s="1" t="s">
        <v>332</v>
      </c>
      <c r="J1016" s="4">
        <v>684</v>
      </c>
      <c r="K1016" s="4">
        <v>136</v>
      </c>
      <c r="L1016" s="4">
        <v>86</v>
      </c>
      <c r="AA1016" s="12" t="str">
        <f>_xlfn.XLOOKUP(HsgLista[[#This Row],[Lakó-népesség]],hsgméret[limit],hsgméret[név],,-1)</f>
        <v>mikro</v>
      </c>
      <c r="AB1016" s="12" t="str">
        <f>IFERROR(_xlfn.XLOOKUP(HsgLista[[#This Row],[Vármegye]],Régiók[Vármegye],Régiók[Régió]),"")</f>
        <v>Nyugat-Dunántúl</v>
      </c>
      <c r="AC1016" s="12" t="str">
        <f>IFERROR(_xlfn.XLOOKUP(HsgLista[[#This Row],[Vármegye]],Régiók[Vármegye],Régiók[NUTS2]),"")</f>
        <v>HU22</v>
      </c>
      <c r="AD1016" s="12" t="str" cm="1">
        <f t="array" ref="AD1016">_xlfn.XLOOKUP(HsgLista[[#This Row],[Helység jogállása]],_xlfn.ANCHORARRAY($AG$12),$AH$12:$AH$18)</f>
        <v>1 község</v>
      </c>
      <c r="AE1016" s="4">
        <f>HsgLista[[#This Row],[Lakó-népesség]]*HsgLista[[#This Row],[Lakó-népesség]]</f>
        <v>18496</v>
      </c>
      <c r="AF1016" s="1"/>
      <c r="AG1016" s="4"/>
      <c r="AJ1016" s="8"/>
      <c r="AK1016" s="4"/>
      <c r="AS1016" s="8"/>
      <c r="AT1016" s="4"/>
      <c r="BJ1016" s="1"/>
    </row>
    <row r="1017" spans="1:62" x14ac:dyDescent="0.3">
      <c r="A1017" s="33" t="s">
        <v>1568</v>
      </c>
      <c r="B1017" s="31">
        <v>18403</v>
      </c>
      <c r="C1017" s="1" t="s">
        <v>40</v>
      </c>
      <c r="D1017" s="1" t="s">
        <v>66</v>
      </c>
      <c r="E1017" s="1" t="s">
        <v>145</v>
      </c>
      <c r="F1017" s="1" t="s">
        <v>146</v>
      </c>
      <c r="G1017" s="1" t="s">
        <v>147</v>
      </c>
      <c r="H1017" s="1">
        <v>2</v>
      </c>
      <c r="I1017" s="1" t="s">
        <v>38</v>
      </c>
      <c r="J1017" s="4">
        <v>2680</v>
      </c>
      <c r="K1017" s="4">
        <v>1654</v>
      </c>
      <c r="L1017" s="4">
        <v>697</v>
      </c>
      <c r="AA1017" s="12" t="str">
        <f>_xlfn.XLOOKUP(HsgLista[[#This Row],[Lakó-népesség]],hsgméret[limit],hsgméret[név],,-1)</f>
        <v>apró</v>
      </c>
      <c r="AB1017" s="12" t="str">
        <f>IFERROR(_xlfn.XLOOKUP(HsgLista[[#This Row],[Vármegye]],Régiók[Vármegye],Régiók[Régió]),"")</f>
        <v>Nyugat-Dunántúl</v>
      </c>
      <c r="AC1017" s="12" t="str">
        <f>IFERROR(_xlfn.XLOOKUP(HsgLista[[#This Row],[Vármegye]],Régiók[Vármegye],Régiók[NUTS2]),"")</f>
        <v>HU22</v>
      </c>
      <c r="AD1017" s="12" t="str" cm="1">
        <f t="array" ref="AD1017">_xlfn.XLOOKUP(HsgLista[[#This Row],[Helység jogállása]],_xlfn.ANCHORARRAY($AG$12),$AH$12:$AH$18)</f>
        <v>1 község</v>
      </c>
      <c r="AE1017" s="4">
        <f>HsgLista[[#This Row],[Lakó-népesség]]*HsgLista[[#This Row],[Lakó-népesség]]</f>
        <v>2735716</v>
      </c>
      <c r="AF1017" s="1"/>
      <c r="AG1017" s="4"/>
      <c r="AJ1017" s="8"/>
      <c r="AK1017" s="4"/>
      <c r="AS1017" s="8"/>
      <c r="AT1017" s="4"/>
      <c r="BJ1017" s="1"/>
    </row>
    <row r="1018" spans="1:62" x14ac:dyDescent="0.3">
      <c r="A1018" s="33" t="s">
        <v>1824</v>
      </c>
      <c r="B1018" s="31">
        <v>25803</v>
      </c>
      <c r="C1018" s="1" t="s">
        <v>40</v>
      </c>
      <c r="D1018" s="1" t="s">
        <v>80</v>
      </c>
      <c r="E1018" s="1" t="s">
        <v>81</v>
      </c>
      <c r="F1018" s="1" t="s">
        <v>82</v>
      </c>
      <c r="G1018" s="1" t="s">
        <v>83</v>
      </c>
      <c r="H1018" s="1">
        <v>5</v>
      </c>
      <c r="I1018" s="1" t="s">
        <v>455</v>
      </c>
      <c r="J1018" s="4">
        <v>789</v>
      </c>
      <c r="K1018" s="4">
        <v>300</v>
      </c>
      <c r="L1018" s="4">
        <v>135</v>
      </c>
      <c r="AA1018" s="12" t="str">
        <f>_xlfn.XLOOKUP(HsgLista[[#This Row],[Lakó-népesség]],hsgméret[limit],hsgméret[név],,-1)</f>
        <v>mikro</v>
      </c>
      <c r="AB1018" s="12" t="str">
        <f>IFERROR(_xlfn.XLOOKUP(HsgLista[[#This Row],[Vármegye]],Régiók[Vármegye],Régiók[Régió]),"")</f>
        <v>Közép-Dunántúl</v>
      </c>
      <c r="AC1018" s="12" t="str">
        <f>IFERROR(_xlfn.XLOOKUP(HsgLista[[#This Row],[Vármegye]],Régiók[Vármegye],Régiók[NUTS2]),"")</f>
        <v>HU21</v>
      </c>
      <c r="AD1018" s="12" t="str" cm="1">
        <f t="array" ref="AD1018">_xlfn.XLOOKUP(HsgLista[[#This Row],[Helység jogállása]],_xlfn.ANCHORARRAY($AG$12),$AH$12:$AH$18)</f>
        <v>1 község</v>
      </c>
      <c r="AE1018" s="4">
        <f>HsgLista[[#This Row],[Lakó-népesség]]*HsgLista[[#This Row],[Lakó-népesség]]</f>
        <v>90000</v>
      </c>
      <c r="AF1018" s="1"/>
      <c r="AG1018" s="4"/>
      <c r="AJ1018" s="8"/>
      <c r="AK1018" s="4"/>
      <c r="AS1018" s="8"/>
      <c r="AT1018" s="4"/>
      <c r="BJ1018" s="1"/>
    </row>
    <row r="1019" spans="1:62" x14ac:dyDescent="0.3">
      <c r="A1019" s="33" t="s">
        <v>1825</v>
      </c>
      <c r="B1019" s="32">
        <v>2468</v>
      </c>
      <c r="C1019" s="1" t="s">
        <v>40</v>
      </c>
      <c r="D1019" s="1" t="s">
        <v>52</v>
      </c>
      <c r="E1019" s="1" t="s">
        <v>71</v>
      </c>
      <c r="F1019" s="1" t="s">
        <v>72</v>
      </c>
      <c r="G1019" s="1" t="s">
        <v>73</v>
      </c>
      <c r="H1019" s="1">
        <v>5</v>
      </c>
      <c r="I1019" s="1" t="s">
        <v>944</v>
      </c>
      <c r="J1019" s="4">
        <v>570</v>
      </c>
      <c r="K1019" s="4">
        <v>109</v>
      </c>
      <c r="L1019" s="4">
        <v>55</v>
      </c>
      <c r="AA1019" s="12" t="str">
        <f>_xlfn.XLOOKUP(HsgLista[[#This Row],[Lakó-népesség]],hsgméret[limit],hsgméret[név],,-1)</f>
        <v>mikro</v>
      </c>
      <c r="AB1019" s="12" t="str">
        <f>IFERROR(_xlfn.XLOOKUP(HsgLista[[#This Row],[Vármegye]],Régiók[Vármegye],Régiók[Régió]),"")</f>
        <v>Észak-Magyarország</v>
      </c>
      <c r="AC1019" s="12" t="str">
        <f>IFERROR(_xlfn.XLOOKUP(HsgLista[[#This Row],[Vármegye]],Régiók[Vármegye],Régiók[NUTS2]),"")</f>
        <v>HU31</v>
      </c>
      <c r="AD1019" s="12" t="str" cm="1">
        <f t="array" ref="AD1019">_xlfn.XLOOKUP(HsgLista[[#This Row],[Helység jogállása]],_xlfn.ANCHORARRAY($AG$12),$AH$12:$AH$18)</f>
        <v>1 község</v>
      </c>
      <c r="AE1019" s="4">
        <f>HsgLista[[#This Row],[Lakó-népesség]]*HsgLista[[#This Row],[Lakó-népesség]]</f>
        <v>11881</v>
      </c>
      <c r="AF1019" s="1"/>
      <c r="AG1019" s="4"/>
      <c r="AJ1019" s="8"/>
      <c r="AK1019" s="4"/>
      <c r="AS1019" s="8"/>
      <c r="AT1019" s="4"/>
      <c r="BJ1019" s="1"/>
    </row>
    <row r="1020" spans="1:62" x14ac:dyDescent="0.3">
      <c r="A1020" s="33" t="s">
        <v>1826</v>
      </c>
      <c r="B1020" s="31">
        <v>21023</v>
      </c>
      <c r="C1020" s="1" t="s">
        <v>40</v>
      </c>
      <c r="D1020" s="1" t="s">
        <v>41</v>
      </c>
      <c r="E1020" s="1" t="s">
        <v>130</v>
      </c>
      <c r="F1020" s="1" t="s">
        <v>131</v>
      </c>
      <c r="G1020" s="1" t="s">
        <v>132</v>
      </c>
      <c r="H1020" s="1">
        <v>5</v>
      </c>
      <c r="I1020" s="1" t="s">
        <v>133</v>
      </c>
      <c r="J1020" s="4">
        <v>1878</v>
      </c>
      <c r="K1020" s="4">
        <v>388</v>
      </c>
      <c r="L1020" s="4">
        <v>162</v>
      </c>
      <c r="T1020" s="1">
        <v>1</v>
      </c>
      <c r="AA1020" s="12" t="str">
        <f>_xlfn.XLOOKUP(HsgLista[[#This Row],[Lakó-népesség]],hsgméret[limit],hsgméret[név],,-1)</f>
        <v>mikro</v>
      </c>
      <c r="AB1020" s="12" t="str">
        <f>IFERROR(_xlfn.XLOOKUP(HsgLista[[#This Row],[Vármegye]],Régiók[Vármegye],Régiók[Régió]),"")</f>
        <v>Dél-Dunántúl</v>
      </c>
      <c r="AC1020" s="12" t="str">
        <f>IFERROR(_xlfn.XLOOKUP(HsgLista[[#This Row],[Vármegye]],Régiók[Vármegye],Régiók[NUTS2]),"")</f>
        <v>HU23</v>
      </c>
      <c r="AD1020" s="12" t="str" cm="1">
        <f t="array" ref="AD1020">_xlfn.XLOOKUP(HsgLista[[#This Row],[Helység jogállása]],_xlfn.ANCHORARRAY($AG$12),$AH$12:$AH$18)</f>
        <v>1 község</v>
      </c>
      <c r="AE1020" s="4">
        <f>HsgLista[[#This Row],[Lakó-népesség]]*HsgLista[[#This Row],[Lakó-népesség]]</f>
        <v>150544</v>
      </c>
      <c r="AF1020" s="1"/>
      <c r="AG1020" s="4"/>
      <c r="AJ1020" s="8"/>
      <c r="AK1020" s="4"/>
      <c r="AS1020" s="8"/>
      <c r="AT1020" s="4"/>
      <c r="BJ1020" s="1"/>
    </row>
    <row r="1021" spans="1:62" x14ac:dyDescent="0.3">
      <c r="A1021" s="33" t="s">
        <v>1431</v>
      </c>
      <c r="B1021" s="32">
        <v>3993</v>
      </c>
      <c r="C1021" s="1" t="s">
        <v>40</v>
      </c>
      <c r="D1021" s="1" t="s">
        <v>272</v>
      </c>
      <c r="E1021" s="1" t="s">
        <v>301</v>
      </c>
      <c r="F1021" s="1" t="s">
        <v>302</v>
      </c>
      <c r="G1021" s="1" t="s">
        <v>303</v>
      </c>
      <c r="H1021" s="1">
        <v>2</v>
      </c>
      <c r="I1021" s="1" t="s">
        <v>38</v>
      </c>
      <c r="J1021" s="4">
        <v>1867</v>
      </c>
      <c r="K1021" s="4">
        <v>936</v>
      </c>
      <c r="L1021" s="4">
        <v>402</v>
      </c>
      <c r="T1021" s="1">
        <v>1</v>
      </c>
      <c r="AA1021" s="12" t="str">
        <f>_xlfn.XLOOKUP(HsgLista[[#This Row],[Lakó-népesség]],hsgméret[limit],hsgméret[név],,-1)</f>
        <v>apró</v>
      </c>
      <c r="AB1021" s="12" t="str">
        <f>IFERROR(_xlfn.XLOOKUP(HsgLista[[#This Row],[Vármegye]],Régiók[Vármegye],Régiók[Régió]),"")</f>
        <v>Észak-Magyarország</v>
      </c>
      <c r="AC1021" s="12" t="str">
        <f>IFERROR(_xlfn.XLOOKUP(HsgLista[[#This Row],[Vármegye]],Régiók[Vármegye],Régiók[NUTS2]),"")</f>
        <v>HU31</v>
      </c>
      <c r="AD1021" s="12" t="str" cm="1">
        <f t="array" ref="AD1021">_xlfn.XLOOKUP(HsgLista[[#This Row],[Helység jogállása]],_xlfn.ANCHORARRAY($AG$12),$AH$12:$AH$18)</f>
        <v>1 község</v>
      </c>
      <c r="AE1021" s="4">
        <f>HsgLista[[#This Row],[Lakó-népesség]]*HsgLista[[#This Row],[Lakó-népesség]]</f>
        <v>876096</v>
      </c>
      <c r="AF1021" s="1"/>
      <c r="AG1021" s="4"/>
      <c r="AJ1021" s="8"/>
      <c r="AK1021" s="4"/>
      <c r="AS1021" s="8"/>
      <c r="AT1021" s="4"/>
      <c r="BJ1021" s="1"/>
    </row>
    <row r="1022" spans="1:62" x14ac:dyDescent="0.3">
      <c r="A1022" s="33" t="s">
        <v>1827</v>
      </c>
      <c r="B1022" s="31">
        <v>22187</v>
      </c>
      <c r="C1022" s="1" t="s">
        <v>40</v>
      </c>
      <c r="D1022" s="1" t="s">
        <v>52</v>
      </c>
      <c r="E1022" s="1" t="s">
        <v>53</v>
      </c>
      <c r="F1022" s="1" t="s">
        <v>54</v>
      </c>
      <c r="G1022" s="1" t="s">
        <v>55</v>
      </c>
      <c r="H1022" s="1">
        <v>5</v>
      </c>
      <c r="I1022" s="1" t="s">
        <v>1582</v>
      </c>
      <c r="J1022" s="4">
        <v>952</v>
      </c>
      <c r="K1022" s="4">
        <v>209</v>
      </c>
      <c r="L1022" s="4">
        <v>190</v>
      </c>
      <c r="AA1022" s="12" t="str">
        <f>_xlfn.XLOOKUP(HsgLista[[#This Row],[Lakó-népesség]],hsgméret[limit],hsgméret[név],,-1)</f>
        <v>mikro</v>
      </c>
      <c r="AB1022" s="12" t="str">
        <f>IFERROR(_xlfn.XLOOKUP(HsgLista[[#This Row],[Vármegye]],Régiók[Vármegye],Régiók[Régió]),"")</f>
        <v>Észak-Magyarország</v>
      </c>
      <c r="AC1022" s="12" t="str">
        <f>IFERROR(_xlfn.XLOOKUP(HsgLista[[#This Row],[Vármegye]],Régiók[Vármegye],Régiók[NUTS2]),"")</f>
        <v>HU31</v>
      </c>
      <c r="AD1022" s="12" t="str" cm="1">
        <f t="array" ref="AD1022">_xlfn.XLOOKUP(HsgLista[[#This Row],[Helység jogállása]],_xlfn.ANCHORARRAY($AG$12),$AH$12:$AH$18)</f>
        <v>1 község</v>
      </c>
      <c r="AE1022" s="4">
        <f>HsgLista[[#This Row],[Lakó-népesség]]*HsgLista[[#This Row],[Lakó-népesség]]</f>
        <v>43681</v>
      </c>
      <c r="AF1022" s="1"/>
      <c r="AG1022" s="4"/>
      <c r="AJ1022" s="8"/>
      <c r="AK1022" s="4"/>
      <c r="AS1022" s="8"/>
      <c r="AT1022" s="4"/>
      <c r="BJ1022" s="1"/>
    </row>
    <row r="1023" spans="1:62" x14ac:dyDescent="0.3">
      <c r="A1023" s="33" t="s">
        <v>1828</v>
      </c>
      <c r="B1023" s="32">
        <v>6655</v>
      </c>
      <c r="C1023" s="1" t="s">
        <v>40</v>
      </c>
      <c r="D1023" s="1" t="s">
        <v>52</v>
      </c>
      <c r="E1023" s="1" t="s">
        <v>1682</v>
      </c>
      <c r="F1023" s="1" t="s">
        <v>1683</v>
      </c>
      <c r="G1023" s="1" t="s">
        <v>1684</v>
      </c>
      <c r="H1023" s="1">
        <v>2</v>
      </c>
      <c r="I1023" s="1" t="s">
        <v>38</v>
      </c>
      <c r="J1023" s="4">
        <v>1872</v>
      </c>
      <c r="K1023" s="4">
        <v>1877</v>
      </c>
      <c r="L1023" s="4">
        <v>548</v>
      </c>
      <c r="T1023" s="1">
        <v>1</v>
      </c>
      <c r="AA1023" s="12" t="str">
        <f>_xlfn.XLOOKUP(HsgLista[[#This Row],[Lakó-népesség]],hsgméret[limit],hsgméret[név],,-1)</f>
        <v>apró</v>
      </c>
      <c r="AB1023" s="12" t="str">
        <f>IFERROR(_xlfn.XLOOKUP(HsgLista[[#This Row],[Vármegye]],Régiók[Vármegye],Régiók[Régió]),"")</f>
        <v>Észak-Magyarország</v>
      </c>
      <c r="AC1023" s="12" t="str">
        <f>IFERROR(_xlfn.XLOOKUP(HsgLista[[#This Row],[Vármegye]],Régiók[Vármegye],Régiók[NUTS2]),"")</f>
        <v>HU31</v>
      </c>
      <c r="AD1023" s="12" t="str" cm="1">
        <f t="array" ref="AD1023">_xlfn.XLOOKUP(HsgLista[[#This Row],[Helység jogállása]],_xlfn.ANCHORARRAY($AG$12),$AH$12:$AH$18)</f>
        <v>1 község</v>
      </c>
      <c r="AE1023" s="4">
        <f>HsgLista[[#This Row],[Lakó-népesség]]*HsgLista[[#This Row],[Lakó-népesség]]</f>
        <v>3523129</v>
      </c>
      <c r="AF1023" s="1"/>
      <c r="AG1023" s="4"/>
      <c r="AJ1023" s="8"/>
      <c r="AK1023" s="4"/>
      <c r="AS1023" s="8"/>
      <c r="AT1023" s="4"/>
      <c r="BJ1023" s="1"/>
    </row>
    <row r="1024" spans="1:62" x14ac:dyDescent="0.3">
      <c r="A1024" s="33" t="s">
        <v>1829</v>
      </c>
      <c r="B1024" s="32">
        <v>4604</v>
      </c>
      <c r="C1024" s="1" t="s">
        <v>40</v>
      </c>
      <c r="D1024" s="1" t="s">
        <v>52</v>
      </c>
      <c r="E1024" s="1" t="s">
        <v>1682</v>
      </c>
      <c r="F1024" s="1" t="s">
        <v>1683</v>
      </c>
      <c r="G1024" s="1" t="s">
        <v>1684</v>
      </c>
      <c r="H1024" s="1">
        <v>5</v>
      </c>
      <c r="I1024" s="1" t="s">
        <v>1828</v>
      </c>
      <c r="J1024" s="4">
        <v>1028</v>
      </c>
      <c r="K1024" s="4">
        <v>969</v>
      </c>
      <c r="L1024" s="4">
        <v>409</v>
      </c>
      <c r="V1024" s="1">
        <v>1</v>
      </c>
      <c r="AA1024" s="12" t="str">
        <f>_xlfn.XLOOKUP(HsgLista[[#This Row],[Lakó-népesség]],hsgméret[limit],hsgméret[név],,-1)</f>
        <v>apró</v>
      </c>
      <c r="AB1024" s="12" t="str">
        <f>IFERROR(_xlfn.XLOOKUP(HsgLista[[#This Row],[Vármegye]],Régiók[Vármegye],Régiók[Régió]),"")</f>
        <v>Észak-Magyarország</v>
      </c>
      <c r="AC1024" s="12" t="str">
        <f>IFERROR(_xlfn.XLOOKUP(HsgLista[[#This Row],[Vármegye]],Régiók[Vármegye],Régiók[NUTS2]),"")</f>
        <v>HU31</v>
      </c>
      <c r="AD1024" s="12" t="str" cm="1">
        <f t="array" ref="AD1024">_xlfn.XLOOKUP(HsgLista[[#This Row],[Helység jogállása]],_xlfn.ANCHORARRAY($AG$12),$AH$12:$AH$18)</f>
        <v>1 község</v>
      </c>
      <c r="AE1024" s="4">
        <f>HsgLista[[#This Row],[Lakó-népesség]]*HsgLista[[#This Row],[Lakó-népesség]]</f>
        <v>938961</v>
      </c>
      <c r="AF1024" s="1"/>
      <c r="AG1024" s="4"/>
      <c r="AJ1024" s="8"/>
      <c r="AK1024" s="4"/>
      <c r="AS1024" s="8"/>
      <c r="AT1024" s="4"/>
      <c r="BJ1024" s="1"/>
    </row>
    <row r="1025" spans="1:62" x14ac:dyDescent="0.3">
      <c r="A1025" s="33" t="s">
        <v>1830</v>
      </c>
      <c r="B1025" s="32">
        <v>2282</v>
      </c>
      <c r="C1025" s="1" t="s">
        <v>40</v>
      </c>
      <c r="D1025" s="1" t="s">
        <v>52</v>
      </c>
      <c r="E1025" s="1" t="s">
        <v>1682</v>
      </c>
      <c r="F1025" s="1" t="s">
        <v>1683</v>
      </c>
      <c r="G1025" s="1" t="s">
        <v>1684</v>
      </c>
      <c r="H1025" s="1">
        <v>5</v>
      </c>
      <c r="I1025" s="1" t="s">
        <v>1831</v>
      </c>
      <c r="J1025" s="4">
        <v>1490</v>
      </c>
      <c r="K1025" s="4">
        <v>266</v>
      </c>
      <c r="L1025" s="4">
        <v>141</v>
      </c>
      <c r="AA1025" s="12" t="str">
        <f>_xlfn.XLOOKUP(HsgLista[[#This Row],[Lakó-népesség]],hsgméret[limit],hsgméret[név],,-1)</f>
        <v>mikro</v>
      </c>
      <c r="AB1025" s="12" t="str">
        <f>IFERROR(_xlfn.XLOOKUP(HsgLista[[#This Row],[Vármegye]],Régiók[Vármegye],Régiók[Régió]),"")</f>
        <v>Észak-Magyarország</v>
      </c>
      <c r="AC1025" s="12" t="str">
        <f>IFERROR(_xlfn.XLOOKUP(HsgLista[[#This Row],[Vármegye]],Régiók[Vármegye],Régiók[NUTS2]),"")</f>
        <v>HU31</v>
      </c>
      <c r="AD1025" s="12" t="str" cm="1">
        <f t="array" ref="AD1025">_xlfn.XLOOKUP(HsgLista[[#This Row],[Helység jogállása]],_xlfn.ANCHORARRAY($AG$12),$AH$12:$AH$18)</f>
        <v>1 község</v>
      </c>
      <c r="AE1025" s="4">
        <f>HsgLista[[#This Row],[Lakó-népesség]]*HsgLista[[#This Row],[Lakó-népesség]]</f>
        <v>70756</v>
      </c>
      <c r="AF1025" s="1"/>
      <c r="AG1025" s="4"/>
      <c r="AJ1025" s="8"/>
      <c r="AK1025" s="4"/>
      <c r="AS1025" s="8"/>
      <c r="AT1025" s="4"/>
      <c r="BJ1025" s="1"/>
    </row>
    <row r="1026" spans="1:62" x14ac:dyDescent="0.3">
      <c r="A1026" s="33" t="s">
        <v>1832</v>
      </c>
      <c r="B1026" s="31">
        <v>16780</v>
      </c>
      <c r="C1026" s="1" t="s">
        <v>40</v>
      </c>
      <c r="D1026" s="1" t="s">
        <v>52</v>
      </c>
      <c r="E1026" s="1" t="s">
        <v>380</v>
      </c>
      <c r="F1026" s="1" t="s">
        <v>381</v>
      </c>
      <c r="G1026" s="1" t="s">
        <v>382</v>
      </c>
      <c r="H1026" s="1">
        <v>5</v>
      </c>
      <c r="I1026" s="1" t="s">
        <v>382</v>
      </c>
      <c r="J1026" s="4">
        <v>1702</v>
      </c>
      <c r="K1026" s="4">
        <v>1026</v>
      </c>
      <c r="L1026" s="4">
        <v>391</v>
      </c>
      <c r="T1026" s="1">
        <v>1</v>
      </c>
      <c r="AA1026" s="12" t="str">
        <f>_xlfn.XLOOKUP(HsgLista[[#This Row],[Lakó-népesség]],hsgméret[limit],hsgméret[név],,-1)</f>
        <v>apró</v>
      </c>
      <c r="AB1026" s="12" t="str">
        <f>IFERROR(_xlfn.XLOOKUP(HsgLista[[#This Row],[Vármegye]],Régiók[Vármegye],Régiók[Régió]),"")</f>
        <v>Észak-Magyarország</v>
      </c>
      <c r="AC1026" s="12" t="str">
        <f>IFERROR(_xlfn.XLOOKUP(HsgLista[[#This Row],[Vármegye]],Régiók[Vármegye],Régiók[NUTS2]),"")</f>
        <v>HU31</v>
      </c>
      <c r="AD1026" s="12" t="str" cm="1">
        <f t="array" ref="AD1026">_xlfn.XLOOKUP(HsgLista[[#This Row],[Helység jogállása]],_xlfn.ANCHORARRAY($AG$12),$AH$12:$AH$18)</f>
        <v>1 község</v>
      </c>
      <c r="AE1026" s="4">
        <f>HsgLista[[#This Row],[Lakó-népesség]]*HsgLista[[#This Row],[Lakó-népesség]]</f>
        <v>1052676</v>
      </c>
      <c r="AF1026" s="1"/>
      <c r="AG1026" s="4"/>
      <c r="AJ1026" s="8"/>
      <c r="AK1026" s="4"/>
      <c r="AS1026" s="8"/>
      <c r="AT1026" s="4"/>
      <c r="BJ1026" s="1"/>
    </row>
    <row r="1027" spans="1:62" x14ac:dyDescent="0.3">
      <c r="A1027" s="33" t="s">
        <v>1833</v>
      </c>
      <c r="B1027" s="31">
        <v>12159</v>
      </c>
      <c r="C1027" s="1" t="s">
        <v>40</v>
      </c>
      <c r="D1027" s="1" t="s">
        <v>52</v>
      </c>
      <c r="E1027" s="1" t="s">
        <v>1682</v>
      </c>
      <c r="F1027" s="1" t="s">
        <v>1683</v>
      </c>
      <c r="G1027" s="1" t="s">
        <v>1684</v>
      </c>
      <c r="H1027" s="1">
        <v>5</v>
      </c>
      <c r="I1027" s="1" t="s">
        <v>1834</v>
      </c>
      <c r="J1027" s="4">
        <v>1096</v>
      </c>
      <c r="K1027" s="4">
        <v>771</v>
      </c>
      <c r="L1027" s="4">
        <v>237</v>
      </c>
      <c r="T1027" s="1">
        <v>1</v>
      </c>
      <c r="AA1027" s="12" t="str">
        <f>_xlfn.XLOOKUP(HsgLista[[#This Row],[Lakó-népesség]],hsgméret[limit],hsgméret[név],,-1)</f>
        <v>apró</v>
      </c>
      <c r="AB1027" s="12" t="str">
        <f>IFERROR(_xlfn.XLOOKUP(HsgLista[[#This Row],[Vármegye]],Régiók[Vármegye],Régiók[Régió]),"")</f>
        <v>Észak-Magyarország</v>
      </c>
      <c r="AC1027" s="12" t="str">
        <f>IFERROR(_xlfn.XLOOKUP(HsgLista[[#This Row],[Vármegye]],Régiók[Vármegye],Régiók[NUTS2]),"")</f>
        <v>HU31</v>
      </c>
      <c r="AD1027" s="12" t="str" cm="1">
        <f t="array" ref="AD1027">_xlfn.XLOOKUP(HsgLista[[#This Row],[Helység jogállása]],_xlfn.ANCHORARRAY($AG$12),$AH$12:$AH$18)</f>
        <v>1 község</v>
      </c>
      <c r="AE1027" s="4">
        <f>HsgLista[[#This Row],[Lakó-népesség]]*HsgLista[[#This Row],[Lakó-népesség]]</f>
        <v>594441</v>
      </c>
      <c r="AF1027" s="1"/>
      <c r="AG1027" s="4"/>
      <c r="AJ1027" s="8"/>
      <c r="AK1027" s="4"/>
      <c r="AS1027" s="8"/>
      <c r="AT1027" s="4"/>
      <c r="BJ1027" s="1"/>
    </row>
    <row r="1028" spans="1:62" x14ac:dyDescent="0.3">
      <c r="A1028" s="33" t="s">
        <v>1835</v>
      </c>
      <c r="B1028" s="31">
        <v>17190</v>
      </c>
      <c r="C1028" s="1" t="s">
        <v>40</v>
      </c>
      <c r="D1028" s="1" t="s">
        <v>41</v>
      </c>
      <c r="E1028" s="1" t="s">
        <v>821</v>
      </c>
      <c r="F1028" s="1" t="s">
        <v>822</v>
      </c>
      <c r="G1028" s="1" t="s">
        <v>823</v>
      </c>
      <c r="H1028" s="1">
        <v>5</v>
      </c>
      <c r="I1028" s="1" t="s">
        <v>823</v>
      </c>
      <c r="J1028" s="4">
        <v>987</v>
      </c>
      <c r="K1028" s="4">
        <v>435</v>
      </c>
      <c r="L1028" s="4">
        <v>143</v>
      </c>
      <c r="AA1028" s="12" t="str">
        <f>_xlfn.XLOOKUP(HsgLista[[#This Row],[Lakó-népesség]],hsgméret[limit],hsgméret[név],,-1)</f>
        <v>mikro</v>
      </c>
      <c r="AB1028" s="12" t="str">
        <f>IFERROR(_xlfn.XLOOKUP(HsgLista[[#This Row],[Vármegye]],Régiók[Vármegye],Régiók[Régió]),"")</f>
        <v>Dél-Dunántúl</v>
      </c>
      <c r="AC1028" s="12" t="str">
        <f>IFERROR(_xlfn.XLOOKUP(HsgLista[[#This Row],[Vármegye]],Régiók[Vármegye],Régiók[NUTS2]),"")</f>
        <v>HU23</v>
      </c>
      <c r="AD1028" s="12" t="str" cm="1">
        <f t="array" ref="AD1028">_xlfn.XLOOKUP(HsgLista[[#This Row],[Helység jogállása]],_xlfn.ANCHORARRAY($AG$12),$AH$12:$AH$18)</f>
        <v>1 község</v>
      </c>
      <c r="AE1028" s="4">
        <f>HsgLista[[#This Row],[Lakó-népesség]]*HsgLista[[#This Row],[Lakó-népesség]]</f>
        <v>189225</v>
      </c>
      <c r="AF1028" s="1"/>
      <c r="AG1028" s="4"/>
      <c r="AJ1028" s="8"/>
      <c r="AK1028" s="4"/>
      <c r="AS1028" s="8"/>
      <c r="AT1028" s="4"/>
      <c r="BJ1028" s="1"/>
    </row>
    <row r="1029" spans="1:62" x14ac:dyDescent="0.3">
      <c r="A1029" s="33" t="s">
        <v>1836</v>
      </c>
      <c r="B1029" s="32">
        <v>4093</v>
      </c>
      <c r="C1029" s="1" t="s">
        <v>196</v>
      </c>
      <c r="D1029" s="1" t="s">
        <v>140</v>
      </c>
      <c r="E1029" s="1" t="s">
        <v>141</v>
      </c>
      <c r="F1029" s="1" t="s">
        <v>142</v>
      </c>
      <c r="G1029" s="1" t="s">
        <v>143</v>
      </c>
      <c r="H1029" s="1">
        <v>1</v>
      </c>
      <c r="I1029" s="1" t="s">
        <v>32</v>
      </c>
      <c r="J1029" s="4">
        <v>5647</v>
      </c>
      <c r="K1029" s="4">
        <v>4971</v>
      </c>
      <c r="L1029" s="4">
        <v>1882</v>
      </c>
      <c r="AA1029" s="12" t="str">
        <f>_xlfn.XLOOKUP(HsgLista[[#This Row],[Lakó-népesség]],hsgméret[limit],hsgméret[név],,-1)</f>
        <v>kicsi</v>
      </c>
      <c r="AB1029" s="12" t="str">
        <f>IFERROR(_xlfn.XLOOKUP(HsgLista[[#This Row],[Vármegye]],Régiók[Vármegye],Régiók[Régió]),"")</f>
        <v>Dél-Alföld</v>
      </c>
      <c r="AC1029" s="12" t="str">
        <f>IFERROR(_xlfn.XLOOKUP(HsgLista[[#This Row],[Vármegye]],Régiók[Vármegye],Régiók[NUTS2]),"")</f>
        <v>HU33</v>
      </c>
      <c r="AD1029" s="12" t="str" cm="1">
        <f t="array" ref="AD1029">_xlfn.XLOOKUP(HsgLista[[#This Row],[Helység jogállása]],_xlfn.ANCHORARRAY($AG$12),$AH$12:$AH$18)</f>
        <v>1 község</v>
      </c>
      <c r="AE1029" s="4">
        <f>HsgLista[[#This Row],[Lakó-népesség]]*HsgLista[[#This Row],[Lakó-népesség]]</f>
        <v>24710841</v>
      </c>
      <c r="AF1029" s="1"/>
      <c r="AG1029" s="4"/>
      <c r="AJ1029" s="8"/>
      <c r="AK1029" s="4"/>
      <c r="AS1029" s="8"/>
      <c r="AT1029" s="4"/>
      <c r="BJ1029" s="1"/>
    </row>
    <row r="1030" spans="1:62" x14ac:dyDescent="0.3">
      <c r="A1030" s="33" t="s">
        <v>1837</v>
      </c>
      <c r="B1030" s="31">
        <v>29391</v>
      </c>
      <c r="C1030" s="1" t="s">
        <v>40</v>
      </c>
      <c r="D1030" s="1" t="s">
        <v>224</v>
      </c>
      <c r="E1030" s="1" t="s">
        <v>394</v>
      </c>
      <c r="F1030" s="1" t="s">
        <v>395</v>
      </c>
      <c r="G1030" s="1" t="s">
        <v>396</v>
      </c>
      <c r="H1030" s="1">
        <v>2</v>
      </c>
      <c r="I1030" s="1" t="s">
        <v>38</v>
      </c>
      <c r="J1030" s="4">
        <v>3478</v>
      </c>
      <c r="K1030" s="4">
        <v>1117</v>
      </c>
      <c r="L1030" s="4">
        <v>411</v>
      </c>
      <c r="AA1030" s="12" t="str">
        <f>_xlfn.XLOOKUP(HsgLista[[#This Row],[Lakó-népesség]],hsgméret[limit],hsgméret[név],,-1)</f>
        <v>apró</v>
      </c>
      <c r="AB1030" s="12" t="str">
        <f>IFERROR(_xlfn.XLOOKUP(HsgLista[[#This Row],[Vármegye]],Régiók[Vármegye],Régiók[Régió]),"")</f>
        <v>Észak-Alföld</v>
      </c>
      <c r="AC1030" s="12" t="str">
        <f>IFERROR(_xlfn.XLOOKUP(HsgLista[[#This Row],[Vármegye]],Régiók[Vármegye],Régiók[NUTS2]),"")</f>
        <v>HU32</v>
      </c>
      <c r="AD1030" s="12" t="str" cm="1">
        <f t="array" ref="AD1030">_xlfn.XLOOKUP(HsgLista[[#This Row],[Helység jogállása]],_xlfn.ANCHORARRAY($AG$12),$AH$12:$AH$18)</f>
        <v>1 község</v>
      </c>
      <c r="AE1030" s="4">
        <f>HsgLista[[#This Row],[Lakó-népesség]]*HsgLista[[#This Row],[Lakó-népesség]]</f>
        <v>1247689</v>
      </c>
      <c r="AF1030" s="1"/>
      <c r="AG1030" s="4"/>
      <c r="AJ1030" s="8"/>
      <c r="AK1030" s="4"/>
      <c r="AS1030" s="8"/>
      <c r="AT1030" s="4"/>
      <c r="BJ1030" s="1"/>
    </row>
    <row r="1031" spans="1:62" x14ac:dyDescent="0.3">
      <c r="A1031" s="33" t="s">
        <v>1838</v>
      </c>
      <c r="B1031" s="32">
        <v>9946</v>
      </c>
      <c r="C1031" s="1" t="s">
        <v>40</v>
      </c>
      <c r="D1031" s="1" t="s">
        <v>112</v>
      </c>
      <c r="E1031" s="1" t="s">
        <v>234</v>
      </c>
      <c r="F1031" s="1" t="s">
        <v>235</v>
      </c>
      <c r="G1031" s="1" t="s">
        <v>236</v>
      </c>
      <c r="H1031" s="1">
        <v>5</v>
      </c>
      <c r="I1031" s="1" t="s">
        <v>1814</v>
      </c>
      <c r="J1031" s="4">
        <v>711</v>
      </c>
      <c r="K1031" s="4">
        <v>283</v>
      </c>
      <c r="L1031" s="4">
        <v>145</v>
      </c>
      <c r="T1031" s="1">
        <v>1</v>
      </c>
      <c r="AA1031" s="12" t="str">
        <f>_xlfn.XLOOKUP(HsgLista[[#This Row],[Lakó-népesség]],hsgméret[limit],hsgméret[név],,-1)</f>
        <v>mikro</v>
      </c>
      <c r="AB1031" s="12" t="str">
        <f>IFERROR(_xlfn.XLOOKUP(HsgLista[[#This Row],[Vármegye]],Régiók[Vármegye],Régiók[Régió]),"")</f>
        <v>Dél-Dunántúl</v>
      </c>
      <c r="AC1031" s="12" t="str">
        <f>IFERROR(_xlfn.XLOOKUP(HsgLista[[#This Row],[Vármegye]],Régiók[Vármegye],Régiók[NUTS2]),"")</f>
        <v>HU23</v>
      </c>
      <c r="AD1031" s="12" t="str" cm="1">
        <f t="array" ref="AD1031">_xlfn.XLOOKUP(HsgLista[[#This Row],[Helység jogállása]],_xlfn.ANCHORARRAY($AG$12),$AH$12:$AH$18)</f>
        <v>1 község</v>
      </c>
      <c r="AE1031" s="4">
        <f>HsgLista[[#This Row],[Lakó-népesség]]*HsgLista[[#This Row],[Lakó-népesség]]</f>
        <v>80089</v>
      </c>
      <c r="AF1031" s="1"/>
      <c r="AG1031" s="4"/>
      <c r="AJ1031" s="8"/>
      <c r="AK1031" s="4"/>
      <c r="AS1031" s="8"/>
      <c r="AT1031" s="4"/>
      <c r="BJ1031" s="1"/>
    </row>
    <row r="1032" spans="1:62" x14ac:dyDescent="0.3">
      <c r="A1032" s="33" t="s">
        <v>1839</v>
      </c>
      <c r="B1032" s="31">
        <v>33552</v>
      </c>
      <c r="C1032" s="1" t="s">
        <v>40</v>
      </c>
      <c r="D1032" s="1" t="s">
        <v>75</v>
      </c>
      <c r="E1032" s="1" t="s">
        <v>818</v>
      </c>
      <c r="F1032" s="1" t="s">
        <v>819</v>
      </c>
      <c r="G1032" s="1" t="s">
        <v>819</v>
      </c>
      <c r="H1032" s="1">
        <v>1</v>
      </c>
      <c r="I1032" s="1" t="s">
        <v>32</v>
      </c>
      <c r="J1032" s="4">
        <v>734</v>
      </c>
      <c r="K1032" s="4">
        <v>2814</v>
      </c>
      <c r="L1032" s="4">
        <v>984</v>
      </c>
      <c r="AA1032" s="12" t="str">
        <f>_xlfn.XLOOKUP(HsgLista[[#This Row],[Lakó-népesség]],hsgméret[limit],hsgméret[név],,-1)</f>
        <v>kicsi</v>
      </c>
      <c r="AB1032" s="12" t="str">
        <f>IFERROR(_xlfn.XLOOKUP(HsgLista[[#This Row],[Vármegye]],Régiók[Vármegye],Régiók[Régió]),"")</f>
        <v>Pest</v>
      </c>
      <c r="AC1032" s="12" t="str">
        <f>IFERROR(_xlfn.XLOOKUP(HsgLista[[#This Row],[Vármegye]],Régiók[Vármegye],Régiók[NUTS2]),"")</f>
        <v>HU12</v>
      </c>
      <c r="AD1032" s="12" t="str" cm="1">
        <f t="array" ref="AD1032">_xlfn.XLOOKUP(HsgLista[[#This Row],[Helység jogállása]],_xlfn.ANCHORARRAY($AG$12),$AH$12:$AH$18)</f>
        <v>1 község</v>
      </c>
      <c r="AE1032" s="4">
        <f>HsgLista[[#This Row],[Lakó-népesség]]*HsgLista[[#This Row],[Lakó-népesség]]</f>
        <v>7918596</v>
      </c>
      <c r="AF1032" s="1"/>
      <c r="AG1032" s="4"/>
      <c r="AJ1032" s="8"/>
      <c r="AK1032" s="4"/>
      <c r="AS1032" s="8"/>
      <c r="AT1032" s="4"/>
      <c r="BJ1032" s="1"/>
    </row>
    <row r="1033" spans="1:62" x14ac:dyDescent="0.3">
      <c r="A1033" s="33" t="s">
        <v>1840</v>
      </c>
      <c r="B1033" s="31">
        <v>30137</v>
      </c>
      <c r="C1033" s="1" t="s">
        <v>40</v>
      </c>
      <c r="D1033" s="1" t="s">
        <v>52</v>
      </c>
      <c r="E1033" s="1" t="s">
        <v>888</v>
      </c>
      <c r="F1033" s="1" t="s">
        <v>889</v>
      </c>
      <c r="G1033" s="1" t="s">
        <v>890</v>
      </c>
      <c r="H1033" s="1">
        <v>5</v>
      </c>
      <c r="I1033" s="1" t="s">
        <v>887</v>
      </c>
      <c r="J1033" s="4">
        <v>782</v>
      </c>
      <c r="K1033" s="4">
        <v>604</v>
      </c>
      <c r="L1033" s="4">
        <v>256</v>
      </c>
      <c r="R1033" s="1">
        <v>1</v>
      </c>
      <c r="AA1033" s="12" t="str">
        <f>_xlfn.XLOOKUP(HsgLista[[#This Row],[Lakó-népesség]],hsgméret[limit],hsgméret[név],,-1)</f>
        <v>apró</v>
      </c>
      <c r="AB1033" s="12" t="str">
        <f>IFERROR(_xlfn.XLOOKUP(HsgLista[[#This Row],[Vármegye]],Régiók[Vármegye],Régiók[Régió]),"")</f>
        <v>Észak-Magyarország</v>
      </c>
      <c r="AC1033" s="12" t="str">
        <f>IFERROR(_xlfn.XLOOKUP(HsgLista[[#This Row],[Vármegye]],Régiók[Vármegye],Régiók[NUTS2]),"")</f>
        <v>HU31</v>
      </c>
      <c r="AD1033" s="12" t="str" cm="1">
        <f t="array" ref="AD1033">_xlfn.XLOOKUP(HsgLista[[#This Row],[Helység jogállása]],_xlfn.ANCHORARRAY($AG$12),$AH$12:$AH$18)</f>
        <v>1 község</v>
      </c>
      <c r="AE1033" s="4">
        <f>HsgLista[[#This Row],[Lakó-népesség]]*HsgLista[[#This Row],[Lakó-népesség]]</f>
        <v>364816</v>
      </c>
      <c r="AF1033" s="1"/>
      <c r="AG1033" s="4"/>
      <c r="AJ1033" s="8"/>
      <c r="AK1033" s="4"/>
      <c r="AS1033" s="8"/>
      <c r="AT1033" s="4"/>
      <c r="BJ1033" s="1"/>
    </row>
    <row r="1034" spans="1:62" x14ac:dyDescent="0.3">
      <c r="A1034" s="33" t="s">
        <v>1841</v>
      </c>
      <c r="B1034" s="31">
        <v>12937</v>
      </c>
      <c r="C1034" s="1" t="s">
        <v>40</v>
      </c>
      <c r="D1034" s="1" t="s">
        <v>140</v>
      </c>
      <c r="E1034" s="1" t="s">
        <v>449</v>
      </c>
      <c r="F1034" s="1" t="s">
        <v>450</v>
      </c>
      <c r="G1034" s="1" t="s">
        <v>451</v>
      </c>
      <c r="H1034" s="1">
        <v>5</v>
      </c>
      <c r="I1034" s="1" t="s">
        <v>1270</v>
      </c>
      <c r="J1034" s="4">
        <v>6855</v>
      </c>
      <c r="K1034" s="4">
        <v>1634</v>
      </c>
      <c r="L1034" s="4">
        <v>1071</v>
      </c>
      <c r="P1034" s="1">
        <v>1</v>
      </c>
      <c r="W1034" s="1">
        <v>1</v>
      </c>
      <c r="AA1034" s="12" t="str">
        <f>_xlfn.XLOOKUP(HsgLista[[#This Row],[Lakó-népesség]],hsgméret[limit],hsgméret[név],,-1)</f>
        <v>apró</v>
      </c>
      <c r="AB1034" s="12" t="str">
        <f>IFERROR(_xlfn.XLOOKUP(HsgLista[[#This Row],[Vármegye]],Régiók[Vármegye],Régiók[Régió]),"")</f>
        <v>Dél-Alföld</v>
      </c>
      <c r="AC1034" s="12" t="str">
        <f>IFERROR(_xlfn.XLOOKUP(HsgLista[[#This Row],[Vármegye]],Régiók[Vármegye],Régiók[NUTS2]),"")</f>
        <v>HU33</v>
      </c>
      <c r="AD1034" s="12" t="str" cm="1">
        <f t="array" ref="AD1034">_xlfn.XLOOKUP(HsgLista[[#This Row],[Helység jogállása]],_xlfn.ANCHORARRAY($AG$12),$AH$12:$AH$18)</f>
        <v>1 község</v>
      </c>
      <c r="AE1034" s="4">
        <f>HsgLista[[#This Row],[Lakó-népesség]]*HsgLista[[#This Row],[Lakó-népesség]]</f>
        <v>2669956</v>
      </c>
      <c r="AF1034" s="1"/>
      <c r="AG1034" s="4"/>
      <c r="AJ1034" s="8"/>
      <c r="AK1034" s="4"/>
      <c r="AS1034" s="8"/>
      <c r="AT1034" s="4"/>
      <c r="BJ1034" s="1"/>
    </row>
    <row r="1035" spans="1:62" x14ac:dyDescent="0.3">
      <c r="A1035" s="33" t="s">
        <v>1842</v>
      </c>
      <c r="B1035" s="31">
        <v>20242</v>
      </c>
      <c r="C1035" s="1" t="s">
        <v>40</v>
      </c>
      <c r="D1035" s="1" t="s">
        <v>47</v>
      </c>
      <c r="E1035" s="1" t="s">
        <v>360</v>
      </c>
      <c r="F1035" s="1" t="s">
        <v>361</v>
      </c>
      <c r="G1035" s="1" t="s">
        <v>362</v>
      </c>
      <c r="H1035" s="1">
        <v>2</v>
      </c>
      <c r="I1035" s="1" t="s">
        <v>38</v>
      </c>
      <c r="J1035" s="4">
        <v>1396</v>
      </c>
      <c r="K1035" s="4">
        <v>1757</v>
      </c>
      <c r="L1035" s="4">
        <v>798</v>
      </c>
      <c r="AA1035" s="12" t="str">
        <f>_xlfn.XLOOKUP(HsgLista[[#This Row],[Lakó-népesség]],hsgméret[limit],hsgméret[név],,-1)</f>
        <v>apró</v>
      </c>
      <c r="AB1035" s="12" t="str">
        <f>IFERROR(_xlfn.XLOOKUP(HsgLista[[#This Row],[Vármegye]],Régiók[Vármegye],Régiók[Régió]),"")</f>
        <v>Észak-Magyarország</v>
      </c>
      <c r="AC1035" s="12" t="str">
        <f>IFERROR(_xlfn.XLOOKUP(HsgLista[[#This Row],[Vármegye]],Régiók[Vármegye],Régiók[NUTS2]),"")</f>
        <v>HU31</v>
      </c>
      <c r="AD1035" s="12" t="str" cm="1">
        <f t="array" ref="AD1035">_xlfn.XLOOKUP(HsgLista[[#This Row],[Helység jogállása]],_xlfn.ANCHORARRAY($AG$12),$AH$12:$AH$18)</f>
        <v>1 község</v>
      </c>
      <c r="AE1035" s="4">
        <f>HsgLista[[#This Row],[Lakó-népesség]]*HsgLista[[#This Row],[Lakó-népesség]]</f>
        <v>3087049</v>
      </c>
      <c r="AF1035" s="1"/>
      <c r="AG1035" s="4"/>
      <c r="AJ1035" s="8"/>
      <c r="AK1035" s="4"/>
      <c r="AS1035" s="8"/>
      <c r="AT1035" s="4"/>
      <c r="BJ1035" s="1"/>
    </row>
    <row r="1036" spans="1:62" x14ac:dyDescent="0.3">
      <c r="A1036" s="33" t="s">
        <v>1843</v>
      </c>
      <c r="B1036" s="31">
        <v>11891</v>
      </c>
      <c r="C1036" s="1" t="s">
        <v>40</v>
      </c>
      <c r="D1036" s="1" t="s">
        <v>86</v>
      </c>
      <c r="E1036" s="1" t="s">
        <v>1723</v>
      </c>
      <c r="F1036" s="1" t="s">
        <v>1724</v>
      </c>
      <c r="G1036" s="1" t="s">
        <v>1725</v>
      </c>
      <c r="H1036" s="1">
        <v>5</v>
      </c>
      <c r="I1036" s="1" t="s">
        <v>1722</v>
      </c>
      <c r="J1036" s="4">
        <v>2714</v>
      </c>
      <c r="K1036" s="4">
        <v>1082</v>
      </c>
      <c r="L1036" s="4">
        <v>457</v>
      </c>
      <c r="AA1036" s="12" t="str">
        <f>_xlfn.XLOOKUP(HsgLista[[#This Row],[Lakó-népesség]],hsgméret[limit],hsgméret[név],,-1)</f>
        <v>apró</v>
      </c>
      <c r="AB1036" s="12" t="str">
        <f>IFERROR(_xlfn.XLOOKUP(HsgLista[[#This Row],[Vármegye]],Régiók[Vármegye],Régiók[Régió]),"")</f>
        <v>Közép-Dunántúl</v>
      </c>
      <c r="AC1036" s="12" t="str">
        <f>IFERROR(_xlfn.XLOOKUP(HsgLista[[#This Row],[Vármegye]],Régiók[Vármegye],Régiók[NUTS2]),"")</f>
        <v>HU21</v>
      </c>
      <c r="AD1036" s="12" t="str" cm="1">
        <f t="array" ref="AD1036">_xlfn.XLOOKUP(HsgLista[[#This Row],[Helység jogállása]],_xlfn.ANCHORARRAY($AG$12),$AH$12:$AH$18)</f>
        <v>1 község</v>
      </c>
      <c r="AE1036" s="4">
        <f>HsgLista[[#This Row],[Lakó-népesség]]*HsgLista[[#This Row],[Lakó-népesség]]</f>
        <v>1170724</v>
      </c>
      <c r="AF1036" s="1"/>
      <c r="AG1036" s="4"/>
      <c r="AJ1036" s="8"/>
      <c r="AK1036" s="4"/>
      <c r="AS1036" s="8"/>
      <c r="AT1036" s="4"/>
      <c r="BJ1036" s="1"/>
    </row>
    <row r="1037" spans="1:62" x14ac:dyDescent="0.3">
      <c r="A1037" s="33" t="s">
        <v>1844</v>
      </c>
      <c r="B1037" s="32">
        <v>5324</v>
      </c>
      <c r="C1037" s="1" t="s">
        <v>40</v>
      </c>
      <c r="D1037" s="1" t="s">
        <v>272</v>
      </c>
      <c r="E1037" s="1" t="s">
        <v>698</v>
      </c>
      <c r="F1037" s="1" t="s">
        <v>536</v>
      </c>
      <c r="G1037" s="1" t="s">
        <v>534</v>
      </c>
      <c r="H1037" s="1">
        <v>5</v>
      </c>
      <c r="I1037" s="1" t="s">
        <v>1181</v>
      </c>
      <c r="J1037" s="4">
        <v>3318</v>
      </c>
      <c r="K1037" s="4">
        <v>542</v>
      </c>
      <c r="L1037" s="4">
        <v>284</v>
      </c>
      <c r="T1037" s="1">
        <v>1</v>
      </c>
      <c r="AA1037" s="12" t="str">
        <f>_xlfn.XLOOKUP(HsgLista[[#This Row],[Lakó-népesség]],hsgméret[limit],hsgméret[név],,-1)</f>
        <v>apró</v>
      </c>
      <c r="AB1037" s="12" t="str">
        <f>IFERROR(_xlfn.XLOOKUP(HsgLista[[#This Row],[Vármegye]],Régiók[Vármegye],Régiók[Régió]),"")</f>
        <v>Észak-Magyarország</v>
      </c>
      <c r="AC1037" s="12" t="str">
        <f>IFERROR(_xlfn.XLOOKUP(HsgLista[[#This Row],[Vármegye]],Régiók[Vármegye],Régiók[NUTS2]),"")</f>
        <v>HU31</v>
      </c>
      <c r="AD1037" s="12" t="str" cm="1">
        <f t="array" ref="AD1037">_xlfn.XLOOKUP(HsgLista[[#This Row],[Helység jogállása]],_xlfn.ANCHORARRAY($AG$12),$AH$12:$AH$18)</f>
        <v>1 község</v>
      </c>
      <c r="AE1037" s="4">
        <f>HsgLista[[#This Row],[Lakó-népesség]]*HsgLista[[#This Row],[Lakó-népesség]]</f>
        <v>293764</v>
      </c>
      <c r="AF1037" s="1"/>
      <c r="AG1037" s="4"/>
      <c r="AJ1037" s="8"/>
      <c r="AK1037" s="4"/>
      <c r="AS1037" s="8"/>
      <c r="AT1037" s="4"/>
      <c r="BJ1037" s="1"/>
    </row>
    <row r="1038" spans="1:62" x14ac:dyDescent="0.3">
      <c r="A1038" s="33" t="s">
        <v>1845</v>
      </c>
      <c r="B1038" s="31">
        <v>23658</v>
      </c>
      <c r="C1038" s="1" t="s">
        <v>27</v>
      </c>
      <c r="D1038" s="1" t="s">
        <v>80</v>
      </c>
      <c r="E1038" s="1" t="s">
        <v>611</v>
      </c>
      <c r="F1038" s="1" t="s">
        <v>612</v>
      </c>
      <c r="G1038" s="1" t="s">
        <v>80</v>
      </c>
      <c r="H1038" s="1">
        <v>1</v>
      </c>
      <c r="I1038" s="1" t="s">
        <v>32</v>
      </c>
      <c r="J1038" s="4">
        <v>1956</v>
      </c>
      <c r="K1038" s="4">
        <v>3409</v>
      </c>
      <c r="L1038" s="4">
        <v>1385</v>
      </c>
      <c r="R1038" s="1">
        <v>1</v>
      </c>
      <c r="AA1038" s="12" t="str">
        <f>_xlfn.XLOOKUP(HsgLista[[#This Row],[Lakó-népesség]],hsgméret[limit],hsgméret[név],,-1)</f>
        <v>kicsi</v>
      </c>
      <c r="AB1038" s="12" t="str">
        <f>IFERROR(_xlfn.XLOOKUP(HsgLista[[#This Row],[Vármegye]],Régiók[Vármegye],Régiók[Régió]),"")</f>
        <v>Közép-Dunántúl</v>
      </c>
      <c r="AC1038" s="12" t="str">
        <f>IFERROR(_xlfn.XLOOKUP(HsgLista[[#This Row],[Vármegye]],Régiók[Vármegye],Régiók[NUTS2]),"")</f>
        <v>HU21</v>
      </c>
      <c r="AD1038" s="12" t="str" cm="1">
        <f t="array" ref="AD1038">_xlfn.XLOOKUP(HsgLista[[#This Row],[Helység jogállása]],_xlfn.ANCHORARRAY($AG$12),$AH$12:$AH$18)</f>
        <v>2 város</v>
      </c>
      <c r="AE1038" s="4">
        <f>HsgLista[[#This Row],[Lakó-népesség]]*HsgLista[[#This Row],[Lakó-népesség]]</f>
        <v>11621281</v>
      </c>
      <c r="AF1038" s="1"/>
      <c r="AG1038" s="4"/>
      <c r="AJ1038" s="8"/>
      <c r="AK1038" s="4"/>
      <c r="AS1038" s="8"/>
      <c r="AT1038" s="4"/>
      <c r="BJ1038" s="1"/>
    </row>
    <row r="1039" spans="1:62" x14ac:dyDescent="0.3">
      <c r="A1039" s="33" t="s">
        <v>1846</v>
      </c>
      <c r="B1039" s="31">
        <v>24846</v>
      </c>
      <c r="C1039" s="1" t="s">
        <v>40</v>
      </c>
      <c r="D1039" s="1" t="s">
        <v>112</v>
      </c>
      <c r="E1039" s="1" t="s">
        <v>431</v>
      </c>
      <c r="F1039" s="1" t="s">
        <v>432</v>
      </c>
      <c r="G1039" s="1" t="s">
        <v>433</v>
      </c>
      <c r="H1039" s="1">
        <v>5</v>
      </c>
      <c r="I1039" s="1" t="s">
        <v>434</v>
      </c>
      <c r="J1039" s="4">
        <v>990</v>
      </c>
      <c r="K1039" s="4">
        <v>262</v>
      </c>
      <c r="L1039" s="4">
        <v>155</v>
      </c>
      <c r="P1039" s="1">
        <v>1</v>
      </c>
      <c r="T1039" s="1">
        <v>1</v>
      </c>
      <c r="AA1039" s="12" t="str">
        <f>_xlfn.XLOOKUP(HsgLista[[#This Row],[Lakó-népesség]],hsgméret[limit],hsgméret[név],,-1)</f>
        <v>mikro</v>
      </c>
      <c r="AB1039" s="12" t="str">
        <f>IFERROR(_xlfn.XLOOKUP(HsgLista[[#This Row],[Vármegye]],Régiók[Vármegye],Régiók[Régió]),"")</f>
        <v>Dél-Dunántúl</v>
      </c>
      <c r="AC1039" s="12" t="str">
        <f>IFERROR(_xlfn.XLOOKUP(HsgLista[[#This Row],[Vármegye]],Régiók[Vármegye],Régiók[NUTS2]),"")</f>
        <v>HU23</v>
      </c>
      <c r="AD1039" s="12" t="str" cm="1">
        <f t="array" ref="AD1039">_xlfn.XLOOKUP(HsgLista[[#This Row],[Helység jogállása]],_xlfn.ANCHORARRAY($AG$12),$AH$12:$AH$18)</f>
        <v>1 község</v>
      </c>
      <c r="AE1039" s="4">
        <f>HsgLista[[#This Row],[Lakó-népesség]]*HsgLista[[#This Row],[Lakó-népesség]]</f>
        <v>68644</v>
      </c>
      <c r="AF1039" s="1"/>
      <c r="AG1039" s="4"/>
      <c r="AJ1039" s="8"/>
      <c r="AK1039" s="4"/>
      <c r="AS1039" s="8"/>
      <c r="AT1039" s="4"/>
      <c r="BJ1039" s="1"/>
    </row>
    <row r="1040" spans="1:62" x14ac:dyDescent="0.3">
      <c r="A1040" s="33" t="s">
        <v>1847</v>
      </c>
      <c r="B1040" s="31">
        <v>12061</v>
      </c>
      <c r="C1040" s="1" t="s">
        <v>40</v>
      </c>
      <c r="D1040" s="1" t="s">
        <v>159</v>
      </c>
      <c r="E1040" s="1" t="s">
        <v>950</v>
      </c>
      <c r="F1040" s="1" t="s">
        <v>951</v>
      </c>
      <c r="G1040" s="1" t="s">
        <v>952</v>
      </c>
      <c r="H1040" s="1">
        <v>5</v>
      </c>
      <c r="I1040" s="1" t="s">
        <v>1080</v>
      </c>
      <c r="J1040" s="4">
        <v>520</v>
      </c>
      <c r="K1040" s="4">
        <v>226</v>
      </c>
      <c r="L1040" s="4">
        <v>133</v>
      </c>
      <c r="AA1040" s="12" t="str">
        <f>_xlfn.XLOOKUP(HsgLista[[#This Row],[Lakó-népesség]],hsgméret[limit],hsgméret[név],,-1)</f>
        <v>mikro</v>
      </c>
      <c r="AB1040" s="12" t="str">
        <f>IFERROR(_xlfn.XLOOKUP(HsgLista[[#This Row],[Vármegye]],Régiók[Vármegye],Régiók[Régió]),"")</f>
        <v>Észak-Alföld</v>
      </c>
      <c r="AC1040" s="12" t="str">
        <f>IFERROR(_xlfn.XLOOKUP(HsgLista[[#This Row],[Vármegye]],Régiók[Vármegye],Régiók[NUTS2]),"")</f>
        <v>HU32</v>
      </c>
      <c r="AD1040" s="12" t="str" cm="1">
        <f t="array" ref="AD1040">_xlfn.XLOOKUP(HsgLista[[#This Row],[Helység jogállása]],_xlfn.ANCHORARRAY($AG$12),$AH$12:$AH$18)</f>
        <v>1 község</v>
      </c>
      <c r="AE1040" s="4">
        <f>HsgLista[[#This Row],[Lakó-népesség]]*HsgLista[[#This Row],[Lakó-népesség]]</f>
        <v>51076</v>
      </c>
      <c r="AF1040" s="1"/>
      <c r="AG1040" s="4"/>
      <c r="AJ1040" s="8"/>
      <c r="AK1040" s="4"/>
      <c r="AS1040" s="8"/>
      <c r="AT1040" s="4"/>
      <c r="BJ1040" s="1"/>
    </row>
    <row r="1041" spans="1:62" x14ac:dyDescent="0.3">
      <c r="A1041" s="33" t="s">
        <v>1848</v>
      </c>
      <c r="B1041" s="32">
        <v>9849</v>
      </c>
      <c r="C1041" s="1" t="s">
        <v>196</v>
      </c>
      <c r="D1041" s="1" t="s">
        <v>75</v>
      </c>
      <c r="E1041" s="1" t="s">
        <v>1049</v>
      </c>
      <c r="F1041" s="1" t="s">
        <v>1050</v>
      </c>
      <c r="G1041" s="1" t="s">
        <v>1051</v>
      </c>
      <c r="H1041" s="1">
        <v>1</v>
      </c>
      <c r="I1041" s="1" t="s">
        <v>32</v>
      </c>
      <c r="J1041" s="4">
        <v>2706</v>
      </c>
      <c r="K1041" s="4">
        <v>4125</v>
      </c>
      <c r="L1041" s="4">
        <v>1585</v>
      </c>
      <c r="T1041" s="1">
        <v>1</v>
      </c>
      <c r="AA1041" s="12" t="str">
        <f>_xlfn.XLOOKUP(HsgLista[[#This Row],[Lakó-népesség]],hsgméret[limit],hsgméret[név],,-1)</f>
        <v>kicsi</v>
      </c>
      <c r="AB1041" s="12" t="str">
        <f>IFERROR(_xlfn.XLOOKUP(HsgLista[[#This Row],[Vármegye]],Régiók[Vármegye],Régiók[Régió]),"")</f>
        <v>Pest</v>
      </c>
      <c r="AC1041" s="12" t="str">
        <f>IFERROR(_xlfn.XLOOKUP(HsgLista[[#This Row],[Vármegye]],Régiók[Vármegye],Régiók[NUTS2]),"")</f>
        <v>HU12</v>
      </c>
      <c r="AD1041" s="12" t="str" cm="1">
        <f t="array" ref="AD1041">_xlfn.XLOOKUP(HsgLista[[#This Row],[Helység jogállása]],_xlfn.ANCHORARRAY($AG$12),$AH$12:$AH$18)</f>
        <v>1 község</v>
      </c>
      <c r="AE1041" s="4">
        <f>HsgLista[[#This Row],[Lakó-népesség]]*HsgLista[[#This Row],[Lakó-népesség]]</f>
        <v>17015625</v>
      </c>
      <c r="AF1041" s="1"/>
      <c r="AG1041" s="4"/>
      <c r="AJ1041" s="8"/>
      <c r="AK1041" s="4"/>
      <c r="AS1041" s="8"/>
      <c r="AT1041" s="4"/>
      <c r="BJ1041" s="1"/>
    </row>
    <row r="1042" spans="1:62" x14ac:dyDescent="0.3">
      <c r="A1042" s="33" t="s">
        <v>1849</v>
      </c>
      <c r="B1042" s="31">
        <v>15839</v>
      </c>
      <c r="C1042" s="1" t="s">
        <v>40</v>
      </c>
      <c r="D1042" s="1" t="s">
        <v>52</v>
      </c>
      <c r="E1042" s="1" t="s">
        <v>53</v>
      </c>
      <c r="F1042" s="1" t="s">
        <v>54</v>
      </c>
      <c r="G1042" s="1" t="s">
        <v>55</v>
      </c>
      <c r="H1042" s="1">
        <v>5</v>
      </c>
      <c r="I1042" s="1" t="s">
        <v>56</v>
      </c>
      <c r="J1042" s="4">
        <v>591</v>
      </c>
      <c r="K1042" s="4">
        <v>112</v>
      </c>
      <c r="L1042" s="4">
        <v>83</v>
      </c>
      <c r="AA1042" s="12" t="str">
        <f>_xlfn.XLOOKUP(HsgLista[[#This Row],[Lakó-népesség]],hsgméret[limit],hsgméret[név],,-1)</f>
        <v>mikro</v>
      </c>
      <c r="AB1042" s="12" t="str">
        <f>IFERROR(_xlfn.XLOOKUP(HsgLista[[#This Row],[Vármegye]],Régiók[Vármegye],Régiók[Régió]),"")</f>
        <v>Észak-Magyarország</v>
      </c>
      <c r="AC1042" s="12" t="str">
        <f>IFERROR(_xlfn.XLOOKUP(HsgLista[[#This Row],[Vármegye]],Régiók[Vármegye],Régiók[NUTS2]),"")</f>
        <v>HU31</v>
      </c>
      <c r="AD1042" s="12" t="str" cm="1">
        <f t="array" ref="AD1042">_xlfn.XLOOKUP(HsgLista[[#This Row],[Helység jogállása]],_xlfn.ANCHORARRAY($AG$12),$AH$12:$AH$18)</f>
        <v>1 község</v>
      </c>
      <c r="AE1042" s="4">
        <f>HsgLista[[#This Row],[Lakó-népesség]]*HsgLista[[#This Row],[Lakó-népesség]]</f>
        <v>12544</v>
      </c>
      <c r="AF1042" s="1"/>
      <c r="AG1042" s="4"/>
      <c r="AJ1042" s="8"/>
      <c r="AK1042" s="4"/>
      <c r="AS1042" s="8"/>
      <c r="AT1042" s="4"/>
      <c r="BJ1042" s="1"/>
    </row>
    <row r="1043" spans="1:62" x14ac:dyDescent="0.3">
      <c r="A1043" s="33" t="s">
        <v>1850</v>
      </c>
      <c r="B1043" s="32">
        <v>9399</v>
      </c>
      <c r="C1043" s="1" t="s">
        <v>40</v>
      </c>
      <c r="D1043" s="1" t="s">
        <v>52</v>
      </c>
      <c r="E1043" s="1" t="s">
        <v>53</v>
      </c>
      <c r="F1043" s="1" t="s">
        <v>54</v>
      </c>
      <c r="G1043" s="1" t="s">
        <v>55</v>
      </c>
      <c r="H1043" s="1">
        <v>5</v>
      </c>
      <c r="I1043" s="1" t="s">
        <v>56</v>
      </c>
      <c r="J1043" s="4">
        <v>991</v>
      </c>
      <c r="K1043" s="4">
        <v>245</v>
      </c>
      <c r="L1043" s="4">
        <v>125</v>
      </c>
      <c r="T1043" s="1">
        <v>1</v>
      </c>
      <c r="AA1043" s="12" t="str">
        <f>_xlfn.XLOOKUP(HsgLista[[#This Row],[Lakó-népesség]],hsgméret[limit],hsgméret[név],,-1)</f>
        <v>mikro</v>
      </c>
      <c r="AB1043" s="12" t="str">
        <f>IFERROR(_xlfn.XLOOKUP(HsgLista[[#This Row],[Vármegye]],Régiók[Vármegye],Régiók[Régió]),"")</f>
        <v>Észak-Magyarország</v>
      </c>
      <c r="AC1043" s="12" t="str">
        <f>IFERROR(_xlfn.XLOOKUP(HsgLista[[#This Row],[Vármegye]],Régiók[Vármegye],Régiók[NUTS2]),"")</f>
        <v>HU31</v>
      </c>
      <c r="AD1043" s="12" t="str" cm="1">
        <f t="array" ref="AD1043">_xlfn.XLOOKUP(HsgLista[[#This Row],[Helység jogállása]],_xlfn.ANCHORARRAY($AG$12),$AH$12:$AH$18)</f>
        <v>1 község</v>
      </c>
      <c r="AE1043" s="4">
        <f>HsgLista[[#This Row],[Lakó-népesség]]*HsgLista[[#This Row],[Lakó-népesség]]</f>
        <v>60025</v>
      </c>
      <c r="AF1043" s="1"/>
      <c r="AG1043" s="4"/>
      <c r="AJ1043" s="8"/>
      <c r="AK1043" s="4"/>
      <c r="AS1043" s="8"/>
      <c r="AT1043" s="4"/>
      <c r="BJ1043" s="1"/>
    </row>
    <row r="1044" spans="1:62" x14ac:dyDescent="0.3">
      <c r="A1044" s="33" t="s">
        <v>1851</v>
      </c>
      <c r="B1044" s="31">
        <v>24165</v>
      </c>
      <c r="C1044" s="1" t="s">
        <v>40</v>
      </c>
      <c r="D1044" s="1" t="s">
        <v>52</v>
      </c>
      <c r="E1044" s="1" t="s">
        <v>313</v>
      </c>
      <c r="F1044" s="1" t="s">
        <v>314</v>
      </c>
      <c r="G1044" s="1" t="s">
        <v>315</v>
      </c>
      <c r="H1044" s="1">
        <v>2</v>
      </c>
      <c r="I1044" s="1" t="s">
        <v>38</v>
      </c>
      <c r="J1044" s="4">
        <v>1090</v>
      </c>
      <c r="K1044" s="4">
        <v>1523</v>
      </c>
      <c r="L1044" s="4">
        <v>560</v>
      </c>
      <c r="T1044" s="1">
        <v>1</v>
      </c>
      <c r="AA1044" s="12" t="str">
        <f>_xlfn.XLOOKUP(HsgLista[[#This Row],[Lakó-népesség]],hsgméret[limit],hsgméret[név],,-1)</f>
        <v>apró</v>
      </c>
      <c r="AB1044" s="12" t="str">
        <f>IFERROR(_xlfn.XLOOKUP(HsgLista[[#This Row],[Vármegye]],Régiók[Vármegye],Régiók[Régió]),"")</f>
        <v>Észak-Magyarország</v>
      </c>
      <c r="AC1044" s="12" t="str">
        <f>IFERROR(_xlfn.XLOOKUP(HsgLista[[#This Row],[Vármegye]],Régiók[Vármegye],Régiók[NUTS2]),"")</f>
        <v>HU31</v>
      </c>
      <c r="AD1044" s="12" t="str" cm="1">
        <f t="array" ref="AD1044">_xlfn.XLOOKUP(HsgLista[[#This Row],[Helység jogállása]],_xlfn.ANCHORARRAY($AG$12),$AH$12:$AH$18)</f>
        <v>1 község</v>
      </c>
      <c r="AE1044" s="4">
        <f>HsgLista[[#This Row],[Lakó-népesség]]*HsgLista[[#This Row],[Lakó-népesség]]</f>
        <v>2319529</v>
      </c>
      <c r="AF1044" s="1"/>
      <c r="AG1044" s="4"/>
      <c r="AJ1044" s="8"/>
      <c r="AK1044" s="4"/>
      <c r="AS1044" s="8"/>
      <c r="AT1044" s="4"/>
      <c r="BJ1044" s="1"/>
    </row>
    <row r="1045" spans="1:62" x14ac:dyDescent="0.3">
      <c r="A1045" s="33" t="s">
        <v>1852</v>
      </c>
      <c r="B1045" s="31">
        <v>21829</v>
      </c>
      <c r="C1045" s="1" t="s">
        <v>40</v>
      </c>
      <c r="D1045" s="1" t="s">
        <v>52</v>
      </c>
      <c r="E1045" s="1" t="s">
        <v>58</v>
      </c>
      <c r="F1045" s="1" t="s">
        <v>59</v>
      </c>
      <c r="G1045" s="1" t="s">
        <v>60</v>
      </c>
      <c r="H1045" s="1">
        <v>5</v>
      </c>
      <c r="I1045" s="1" t="s">
        <v>60</v>
      </c>
      <c r="J1045" s="4">
        <v>741</v>
      </c>
      <c r="K1045" s="4">
        <v>314</v>
      </c>
      <c r="L1045" s="4">
        <v>140</v>
      </c>
      <c r="T1045" s="1">
        <v>1</v>
      </c>
      <c r="AA1045" s="12" t="str">
        <f>_xlfn.XLOOKUP(HsgLista[[#This Row],[Lakó-népesség]],hsgméret[limit],hsgméret[név],,-1)</f>
        <v>mikro</v>
      </c>
      <c r="AB1045" s="12" t="str">
        <f>IFERROR(_xlfn.XLOOKUP(HsgLista[[#This Row],[Vármegye]],Régiók[Vármegye],Régiók[Régió]),"")</f>
        <v>Észak-Magyarország</v>
      </c>
      <c r="AC1045" s="12" t="str">
        <f>IFERROR(_xlfn.XLOOKUP(HsgLista[[#This Row],[Vármegye]],Régiók[Vármegye],Régiók[NUTS2]),"")</f>
        <v>HU31</v>
      </c>
      <c r="AD1045" s="12" t="str" cm="1">
        <f t="array" ref="AD1045">_xlfn.XLOOKUP(HsgLista[[#This Row],[Helység jogállása]],_xlfn.ANCHORARRAY($AG$12),$AH$12:$AH$18)</f>
        <v>1 község</v>
      </c>
      <c r="AE1045" s="4">
        <f>HsgLista[[#This Row],[Lakó-népesség]]*HsgLista[[#This Row],[Lakó-népesség]]</f>
        <v>98596</v>
      </c>
      <c r="AF1045" s="1"/>
      <c r="AG1045" s="4"/>
      <c r="AJ1045" s="8"/>
      <c r="AK1045" s="4"/>
      <c r="AS1045" s="8"/>
      <c r="AT1045" s="4"/>
      <c r="BJ1045" s="1"/>
    </row>
    <row r="1046" spans="1:62" x14ac:dyDescent="0.3">
      <c r="A1046" s="33" t="s">
        <v>1853</v>
      </c>
      <c r="B1046" s="31">
        <v>31200</v>
      </c>
      <c r="C1046" s="1" t="s">
        <v>196</v>
      </c>
      <c r="D1046" s="1" t="s">
        <v>52</v>
      </c>
      <c r="E1046" s="1" t="s">
        <v>313</v>
      </c>
      <c r="F1046" s="1" t="s">
        <v>314</v>
      </c>
      <c r="G1046" s="1" t="s">
        <v>315</v>
      </c>
      <c r="H1046" s="1">
        <v>1</v>
      </c>
      <c r="I1046" s="1" t="s">
        <v>32</v>
      </c>
      <c r="J1046" s="4">
        <v>2876</v>
      </c>
      <c r="K1046" s="4">
        <v>3487</v>
      </c>
      <c r="L1046" s="4">
        <v>1197</v>
      </c>
      <c r="T1046" s="1">
        <v>1</v>
      </c>
      <c r="AA1046" s="12" t="str">
        <f>_xlfn.XLOOKUP(HsgLista[[#This Row],[Lakó-népesség]],hsgméret[limit],hsgméret[név],,-1)</f>
        <v>kicsi</v>
      </c>
      <c r="AB1046" s="12" t="str">
        <f>IFERROR(_xlfn.XLOOKUP(HsgLista[[#This Row],[Vármegye]],Régiók[Vármegye],Régiók[Régió]),"")</f>
        <v>Észak-Magyarország</v>
      </c>
      <c r="AC1046" s="12" t="str">
        <f>IFERROR(_xlfn.XLOOKUP(HsgLista[[#This Row],[Vármegye]],Régiók[Vármegye],Régiók[NUTS2]),"")</f>
        <v>HU31</v>
      </c>
      <c r="AD1046" s="12" t="str" cm="1">
        <f t="array" ref="AD1046">_xlfn.XLOOKUP(HsgLista[[#This Row],[Helység jogállása]],_xlfn.ANCHORARRAY($AG$12),$AH$12:$AH$18)</f>
        <v>1 község</v>
      </c>
      <c r="AE1046" s="4">
        <f>HsgLista[[#This Row],[Lakó-népesség]]*HsgLista[[#This Row],[Lakó-népesség]]</f>
        <v>12159169</v>
      </c>
      <c r="AF1046" s="1"/>
      <c r="AG1046" s="4"/>
      <c r="AJ1046" s="8"/>
      <c r="AK1046" s="4"/>
      <c r="AS1046" s="8"/>
      <c r="AT1046" s="4"/>
      <c r="BJ1046" s="1"/>
    </row>
    <row r="1047" spans="1:62" x14ac:dyDescent="0.3">
      <c r="A1047" s="33" t="s">
        <v>1854</v>
      </c>
      <c r="B1047" s="31">
        <v>24882</v>
      </c>
      <c r="C1047" s="1" t="s">
        <v>40</v>
      </c>
      <c r="D1047" s="1" t="s">
        <v>52</v>
      </c>
      <c r="E1047" s="1" t="s">
        <v>244</v>
      </c>
      <c r="F1047" s="1" t="s">
        <v>245</v>
      </c>
      <c r="G1047" s="1" t="s">
        <v>246</v>
      </c>
      <c r="H1047" s="1">
        <v>5</v>
      </c>
      <c r="I1047" s="1" t="s">
        <v>1638</v>
      </c>
      <c r="J1047" s="4">
        <v>1708</v>
      </c>
      <c r="K1047" s="4">
        <v>181</v>
      </c>
      <c r="L1047" s="4">
        <v>107</v>
      </c>
      <c r="T1047" s="1">
        <v>1</v>
      </c>
      <c r="AA1047" s="12" t="str">
        <f>_xlfn.XLOOKUP(HsgLista[[#This Row],[Lakó-népesség]],hsgméret[limit],hsgméret[név],,-1)</f>
        <v>mikro</v>
      </c>
      <c r="AB1047" s="12" t="str">
        <f>IFERROR(_xlfn.XLOOKUP(HsgLista[[#This Row],[Vármegye]],Régiók[Vármegye],Régiók[Régió]),"")</f>
        <v>Észak-Magyarország</v>
      </c>
      <c r="AC1047" s="12" t="str">
        <f>IFERROR(_xlfn.XLOOKUP(HsgLista[[#This Row],[Vármegye]],Régiók[Vármegye],Régiók[NUTS2]),"")</f>
        <v>HU31</v>
      </c>
      <c r="AD1047" s="12" t="str" cm="1">
        <f t="array" ref="AD1047">_xlfn.XLOOKUP(HsgLista[[#This Row],[Helység jogállása]],_xlfn.ANCHORARRAY($AG$12),$AH$12:$AH$18)</f>
        <v>1 község</v>
      </c>
      <c r="AE1047" s="4">
        <f>HsgLista[[#This Row],[Lakó-népesség]]*HsgLista[[#This Row],[Lakó-népesség]]</f>
        <v>32761</v>
      </c>
      <c r="AF1047" s="1"/>
      <c r="AG1047" s="4"/>
      <c r="AJ1047" s="8"/>
      <c r="AK1047" s="4"/>
      <c r="AS1047" s="8"/>
      <c r="AT1047" s="4"/>
      <c r="BJ1047" s="1"/>
    </row>
    <row r="1048" spans="1:62" x14ac:dyDescent="0.3">
      <c r="A1048" s="33" t="s">
        <v>1855</v>
      </c>
      <c r="B1048" s="31">
        <v>17136</v>
      </c>
      <c r="C1048" s="1" t="s">
        <v>40</v>
      </c>
      <c r="D1048" s="1" t="s">
        <v>52</v>
      </c>
      <c r="E1048" s="1" t="s">
        <v>244</v>
      </c>
      <c r="F1048" s="1" t="s">
        <v>245</v>
      </c>
      <c r="G1048" s="1" t="s">
        <v>246</v>
      </c>
      <c r="H1048" s="1">
        <v>5</v>
      </c>
      <c r="I1048" s="1" t="s">
        <v>1205</v>
      </c>
      <c r="J1048" s="4">
        <v>704</v>
      </c>
      <c r="K1048" s="4">
        <v>480</v>
      </c>
      <c r="L1048" s="4">
        <v>143</v>
      </c>
      <c r="AA1048" s="12" t="str">
        <f>_xlfn.XLOOKUP(HsgLista[[#This Row],[Lakó-népesség]],hsgméret[limit],hsgméret[név],,-1)</f>
        <v>mikro</v>
      </c>
      <c r="AB1048" s="12" t="str">
        <f>IFERROR(_xlfn.XLOOKUP(HsgLista[[#This Row],[Vármegye]],Régiók[Vármegye],Régiók[Régió]),"")</f>
        <v>Észak-Magyarország</v>
      </c>
      <c r="AC1048" s="12" t="str">
        <f>IFERROR(_xlfn.XLOOKUP(HsgLista[[#This Row],[Vármegye]],Régiók[Vármegye],Régiók[NUTS2]),"")</f>
        <v>HU31</v>
      </c>
      <c r="AD1048" s="12" t="str" cm="1">
        <f t="array" ref="AD1048">_xlfn.XLOOKUP(HsgLista[[#This Row],[Helység jogállása]],_xlfn.ANCHORARRAY($AG$12),$AH$12:$AH$18)</f>
        <v>1 község</v>
      </c>
      <c r="AE1048" s="4">
        <f>HsgLista[[#This Row],[Lakó-népesség]]*HsgLista[[#This Row],[Lakó-népesség]]</f>
        <v>230400</v>
      </c>
      <c r="AF1048" s="1"/>
      <c r="AG1048" s="4"/>
      <c r="AJ1048" s="8"/>
      <c r="AK1048" s="4"/>
      <c r="AS1048" s="8"/>
      <c r="AT1048" s="4"/>
      <c r="BJ1048" s="1"/>
    </row>
    <row r="1049" spans="1:62" x14ac:dyDescent="0.3">
      <c r="A1049" s="33" t="s">
        <v>1856</v>
      </c>
      <c r="B1049" s="31">
        <v>24970</v>
      </c>
      <c r="C1049" s="1" t="s">
        <v>40</v>
      </c>
      <c r="D1049" s="1" t="s">
        <v>52</v>
      </c>
      <c r="E1049" s="1" t="s">
        <v>53</v>
      </c>
      <c r="F1049" s="1" t="s">
        <v>54</v>
      </c>
      <c r="G1049" s="1" t="s">
        <v>55</v>
      </c>
      <c r="H1049" s="1">
        <v>5</v>
      </c>
      <c r="I1049" s="1" t="s">
        <v>1857</v>
      </c>
      <c r="J1049" s="4">
        <v>448</v>
      </c>
      <c r="K1049" s="4">
        <v>203</v>
      </c>
      <c r="L1049" s="4">
        <v>93</v>
      </c>
      <c r="T1049" s="1">
        <v>1</v>
      </c>
      <c r="AA1049" s="12" t="str">
        <f>_xlfn.XLOOKUP(HsgLista[[#This Row],[Lakó-népesség]],hsgméret[limit],hsgméret[név],,-1)</f>
        <v>mikro</v>
      </c>
      <c r="AB1049" s="12" t="str">
        <f>IFERROR(_xlfn.XLOOKUP(HsgLista[[#This Row],[Vármegye]],Régiók[Vármegye],Régiók[Régió]),"")</f>
        <v>Észak-Magyarország</v>
      </c>
      <c r="AC1049" s="12" t="str">
        <f>IFERROR(_xlfn.XLOOKUP(HsgLista[[#This Row],[Vármegye]],Régiók[Vármegye],Régiók[NUTS2]),"")</f>
        <v>HU31</v>
      </c>
      <c r="AD1049" s="12" t="str" cm="1">
        <f t="array" ref="AD1049">_xlfn.XLOOKUP(HsgLista[[#This Row],[Helység jogállása]],_xlfn.ANCHORARRAY($AG$12),$AH$12:$AH$18)</f>
        <v>1 község</v>
      </c>
      <c r="AE1049" s="4">
        <f>HsgLista[[#This Row],[Lakó-népesség]]*HsgLista[[#This Row],[Lakó-népesség]]</f>
        <v>41209</v>
      </c>
      <c r="AF1049" s="1"/>
      <c r="AG1049" s="4"/>
      <c r="AJ1049" s="8"/>
      <c r="AK1049" s="4"/>
      <c r="AS1049" s="8"/>
      <c r="AT1049" s="4"/>
      <c r="BJ1049" s="1"/>
    </row>
    <row r="1050" spans="1:62" x14ac:dyDescent="0.3">
      <c r="A1050" s="33" t="s">
        <v>1858</v>
      </c>
      <c r="B1050" s="31">
        <v>19840</v>
      </c>
      <c r="C1050" s="1" t="s">
        <v>40</v>
      </c>
      <c r="D1050" s="1" t="s">
        <v>52</v>
      </c>
      <c r="E1050" s="1" t="s">
        <v>244</v>
      </c>
      <c r="F1050" s="1" t="s">
        <v>245</v>
      </c>
      <c r="G1050" s="1" t="s">
        <v>246</v>
      </c>
      <c r="H1050" s="1">
        <v>5</v>
      </c>
      <c r="I1050" s="1" t="s">
        <v>1638</v>
      </c>
      <c r="J1050" s="4">
        <v>1694</v>
      </c>
      <c r="K1050" s="4">
        <v>1077</v>
      </c>
      <c r="L1050" s="4">
        <v>294</v>
      </c>
      <c r="T1050" s="1">
        <v>1</v>
      </c>
      <c r="AA1050" s="12" t="str">
        <f>_xlfn.XLOOKUP(HsgLista[[#This Row],[Lakó-népesség]],hsgméret[limit],hsgméret[név],,-1)</f>
        <v>apró</v>
      </c>
      <c r="AB1050" s="12" t="str">
        <f>IFERROR(_xlfn.XLOOKUP(HsgLista[[#This Row],[Vármegye]],Régiók[Vármegye],Régiók[Régió]),"")</f>
        <v>Észak-Magyarország</v>
      </c>
      <c r="AC1050" s="12" t="str">
        <f>IFERROR(_xlfn.XLOOKUP(HsgLista[[#This Row],[Vármegye]],Régiók[Vármegye],Régiók[NUTS2]),"")</f>
        <v>HU31</v>
      </c>
      <c r="AD1050" s="12" t="str" cm="1">
        <f t="array" ref="AD1050">_xlfn.XLOOKUP(HsgLista[[#This Row],[Helység jogállása]],_xlfn.ANCHORARRAY($AG$12),$AH$12:$AH$18)</f>
        <v>1 község</v>
      </c>
      <c r="AE1050" s="4">
        <f>HsgLista[[#This Row],[Lakó-népesség]]*HsgLista[[#This Row],[Lakó-népesség]]</f>
        <v>1159929</v>
      </c>
      <c r="AF1050" s="1"/>
      <c r="AG1050" s="4"/>
      <c r="AJ1050" s="8"/>
      <c r="AK1050" s="4"/>
      <c r="AS1050" s="8"/>
      <c r="AT1050" s="4"/>
      <c r="BJ1050" s="1"/>
    </row>
    <row r="1051" spans="1:62" x14ac:dyDescent="0.3">
      <c r="A1051" s="33" t="s">
        <v>1859</v>
      </c>
      <c r="B1051" s="31">
        <v>19895</v>
      </c>
      <c r="C1051" s="1" t="s">
        <v>40</v>
      </c>
      <c r="D1051" s="1" t="s">
        <v>202</v>
      </c>
      <c r="E1051" s="1" t="s">
        <v>284</v>
      </c>
      <c r="F1051" s="1" t="s">
        <v>285</v>
      </c>
      <c r="G1051" s="1" t="s">
        <v>285</v>
      </c>
      <c r="H1051" s="1">
        <v>5</v>
      </c>
      <c r="I1051" s="1" t="s">
        <v>651</v>
      </c>
      <c r="J1051" s="4">
        <v>1031</v>
      </c>
      <c r="K1051" s="4">
        <v>77</v>
      </c>
      <c r="L1051" s="4">
        <v>60</v>
      </c>
      <c r="AA1051" s="12" t="str">
        <f>_xlfn.XLOOKUP(HsgLista[[#This Row],[Lakó-népesség]],hsgméret[limit],hsgméret[név],,-1)</f>
        <v>mikro</v>
      </c>
      <c r="AB1051" s="12" t="str">
        <f>IFERROR(_xlfn.XLOOKUP(HsgLista[[#This Row],[Vármegye]],Régiók[Vármegye],Régiók[Régió]),"")</f>
        <v>Nyugat-Dunántúl</v>
      </c>
      <c r="AC1051" s="12" t="str">
        <f>IFERROR(_xlfn.XLOOKUP(HsgLista[[#This Row],[Vármegye]],Régiók[Vármegye],Régiók[NUTS2]),"")</f>
        <v>HU22</v>
      </c>
      <c r="AD1051" s="12" t="str" cm="1">
        <f t="array" ref="AD1051">_xlfn.XLOOKUP(HsgLista[[#This Row],[Helység jogállása]],_xlfn.ANCHORARRAY($AG$12),$AH$12:$AH$18)</f>
        <v>1 község</v>
      </c>
      <c r="AE1051" s="4">
        <f>HsgLista[[#This Row],[Lakó-népesség]]*HsgLista[[#This Row],[Lakó-népesség]]</f>
        <v>5929</v>
      </c>
      <c r="AF1051" s="1"/>
      <c r="AG1051" s="4"/>
      <c r="AJ1051" s="8"/>
      <c r="AK1051" s="4"/>
      <c r="AS1051" s="8"/>
      <c r="AT1051" s="4"/>
      <c r="BJ1051" s="1"/>
    </row>
    <row r="1052" spans="1:62" x14ac:dyDescent="0.3">
      <c r="A1052" s="33" t="s">
        <v>1860</v>
      </c>
      <c r="B1052" s="32">
        <v>8004</v>
      </c>
      <c r="C1052" s="1" t="s">
        <v>40</v>
      </c>
      <c r="D1052" s="1" t="s">
        <v>52</v>
      </c>
      <c r="E1052" s="1" t="s">
        <v>149</v>
      </c>
      <c r="F1052" s="1" t="s">
        <v>150</v>
      </c>
      <c r="G1052" s="1" t="s">
        <v>151</v>
      </c>
      <c r="H1052" s="1">
        <v>5</v>
      </c>
      <c r="I1052" s="1" t="s">
        <v>625</v>
      </c>
      <c r="J1052" s="4">
        <v>371</v>
      </c>
      <c r="K1052" s="4">
        <v>424</v>
      </c>
      <c r="L1052" s="4">
        <v>206</v>
      </c>
      <c r="AA1052" s="12" t="str">
        <f>_xlfn.XLOOKUP(HsgLista[[#This Row],[Lakó-népesség]],hsgméret[limit],hsgméret[név],,-1)</f>
        <v>mikro</v>
      </c>
      <c r="AB1052" s="12" t="str">
        <f>IFERROR(_xlfn.XLOOKUP(HsgLista[[#This Row],[Vármegye]],Régiók[Vármegye],Régiók[Régió]),"")</f>
        <v>Észak-Magyarország</v>
      </c>
      <c r="AC1052" s="12" t="str">
        <f>IFERROR(_xlfn.XLOOKUP(HsgLista[[#This Row],[Vármegye]],Régiók[Vármegye],Régiók[NUTS2]),"")</f>
        <v>HU31</v>
      </c>
      <c r="AD1052" s="12" t="str" cm="1">
        <f t="array" ref="AD1052">_xlfn.XLOOKUP(HsgLista[[#This Row],[Helység jogállása]],_xlfn.ANCHORARRAY($AG$12),$AH$12:$AH$18)</f>
        <v>1 község</v>
      </c>
      <c r="AE1052" s="4">
        <f>HsgLista[[#This Row],[Lakó-népesség]]*HsgLista[[#This Row],[Lakó-népesség]]</f>
        <v>179776</v>
      </c>
      <c r="AF1052" s="1"/>
      <c r="AG1052" s="4"/>
      <c r="AJ1052" s="8"/>
      <c r="AK1052" s="4"/>
      <c r="AS1052" s="8"/>
      <c r="AT1052" s="4"/>
      <c r="BJ1052" s="1"/>
    </row>
    <row r="1053" spans="1:62" x14ac:dyDescent="0.3">
      <c r="A1053" s="33" t="s">
        <v>1861</v>
      </c>
      <c r="B1053" s="32">
        <v>5616</v>
      </c>
      <c r="C1053" s="1" t="s">
        <v>40</v>
      </c>
      <c r="D1053" s="1" t="s">
        <v>159</v>
      </c>
      <c r="E1053" s="1" t="s">
        <v>368</v>
      </c>
      <c r="F1053" s="1" t="s">
        <v>369</v>
      </c>
      <c r="G1053" s="1" t="s">
        <v>370</v>
      </c>
      <c r="H1053" s="1">
        <v>5</v>
      </c>
      <c r="I1053" s="1" t="s">
        <v>1132</v>
      </c>
      <c r="J1053" s="4">
        <v>1545</v>
      </c>
      <c r="K1053" s="4">
        <v>284</v>
      </c>
      <c r="L1053" s="4">
        <v>110</v>
      </c>
      <c r="AA1053" s="12" t="str">
        <f>_xlfn.XLOOKUP(HsgLista[[#This Row],[Lakó-népesség]],hsgméret[limit],hsgméret[név],,-1)</f>
        <v>mikro</v>
      </c>
      <c r="AB1053" s="12" t="str">
        <f>IFERROR(_xlfn.XLOOKUP(HsgLista[[#This Row],[Vármegye]],Régiók[Vármegye],Régiók[Régió]),"")</f>
        <v>Észak-Alföld</v>
      </c>
      <c r="AC1053" s="12" t="str">
        <f>IFERROR(_xlfn.XLOOKUP(HsgLista[[#This Row],[Vármegye]],Régiók[Vármegye],Régiók[NUTS2]),"")</f>
        <v>HU32</v>
      </c>
      <c r="AD1053" s="12" t="str" cm="1">
        <f t="array" ref="AD1053">_xlfn.XLOOKUP(HsgLista[[#This Row],[Helység jogállása]],_xlfn.ANCHORARRAY($AG$12),$AH$12:$AH$18)</f>
        <v>1 község</v>
      </c>
      <c r="AE1053" s="4">
        <f>HsgLista[[#This Row],[Lakó-népesség]]*HsgLista[[#This Row],[Lakó-népesség]]</f>
        <v>80656</v>
      </c>
      <c r="AF1053" s="1"/>
      <c r="AG1053" s="4"/>
      <c r="AJ1053" s="8"/>
      <c r="AK1053" s="4"/>
      <c r="AS1053" s="8"/>
      <c r="AT1053" s="4"/>
      <c r="BJ1053" s="1"/>
    </row>
    <row r="1054" spans="1:62" x14ac:dyDescent="0.3">
      <c r="A1054" s="33" t="s">
        <v>1862</v>
      </c>
      <c r="B1054" s="32">
        <v>9928</v>
      </c>
      <c r="C1054" s="1" t="s">
        <v>40</v>
      </c>
      <c r="D1054" s="1" t="s">
        <v>112</v>
      </c>
      <c r="E1054" s="1" t="s">
        <v>234</v>
      </c>
      <c r="F1054" s="1" t="s">
        <v>235</v>
      </c>
      <c r="G1054" s="1" t="s">
        <v>236</v>
      </c>
      <c r="H1054" s="1">
        <v>5</v>
      </c>
      <c r="I1054" s="1" t="s">
        <v>237</v>
      </c>
      <c r="J1054" s="4">
        <v>2663</v>
      </c>
      <c r="K1054" s="4">
        <v>1076</v>
      </c>
      <c r="L1054" s="4">
        <v>415</v>
      </c>
      <c r="AA1054" s="12" t="str">
        <f>_xlfn.XLOOKUP(HsgLista[[#This Row],[Lakó-népesség]],hsgméret[limit],hsgméret[név],,-1)</f>
        <v>apró</v>
      </c>
      <c r="AB1054" s="12" t="str">
        <f>IFERROR(_xlfn.XLOOKUP(HsgLista[[#This Row],[Vármegye]],Régiók[Vármegye],Régiók[Régió]),"")</f>
        <v>Dél-Dunántúl</v>
      </c>
      <c r="AC1054" s="12" t="str">
        <f>IFERROR(_xlfn.XLOOKUP(HsgLista[[#This Row],[Vármegye]],Régiók[Vármegye],Régiók[NUTS2]),"")</f>
        <v>HU23</v>
      </c>
      <c r="AD1054" s="12" t="str" cm="1">
        <f t="array" ref="AD1054">_xlfn.XLOOKUP(HsgLista[[#This Row],[Helység jogállása]],_xlfn.ANCHORARRAY($AG$12),$AH$12:$AH$18)</f>
        <v>1 község</v>
      </c>
      <c r="AE1054" s="4">
        <f>HsgLista[[#This Row],[Lakó-népesség]]*HsgLista[[#This Row],[Lakó-népesség]]</f>
        <v>1157776</v>
      </c>
      <c r="AF1054" s="1"/>
      <c r="AG1054" s="4"/>
      <c r="AJ1054" s="8"/>
      <c r="AK1054" s="4"/>
      <c r="AS1054" s="8"/>
      <c r="AT1054" s="4"/>
      <c r="BJ1054" s="1"/>
    </row>
    <row r="1055" spans="1:62" x14ac:dyDescent="0.3">
      <c r="A1055" s="33" t="s">
        <v>1863</v>
      </c>
      <c r="B1055" s="32">
        <v>7126</v>
      </c>
      <c r="C1055" s="1" t="s">
        <v>40</v>
      </c>
      <c r="D1055" s="1" t="s">
        <v>41</v>
      </c>
      <c r="E1055" s="1" t="s">
        <v>821</v>
      </c>
      <c r="F1055" s="1" t="s">
        <v>822</v>
      </c>
      <c r="G1055" s="1" t="s">
        <v>823</v>
      </c>
      <c r="H1055" s="1">
        <v>5</v>
      </c>
      <c r="I1055" s="1" t="s">
        <v>823</v>
      </c>
      <c r="J1055" s="4">
        <v>2138</v>
      </c>
      <c r="K1055" s="4">
        <v>428</v>
      </c>
      <c r="L1055" s="4">
        <v>170</v>
      </c>
      <c r="R1055" s="1">
        <v>1</v>
      </c>
      <c r="T1055" s="1">
        <v>1</v>
      </c>
      <c r="AA1055" s="12" t="str">
        <f>_xlfn.XLOOKUP(HsgLista[[#This Row],[Lakó-népesség]],hsgméret[limit],hsgméret[név],,-1)</f>
        <v>mikro</v>
      </c>
      <c r="AB1055" s="12" t="str">
        <f>IFERROR(_xlfn.XLOOKUP(HsgLista[[#This Row],[Vármegye]],Régiók[Vármegye],Régiók[Régió]),"")</f>
        <v>Dél-Dunántúl</v>
      </c>
      <c r="AC1055" s="12" t="str">
        <f>IFERROR(_xlfn.XLOOKUP(HsgLista[[#This Row],[Vármegye]],Régiók[Vármegye],Régiók[NUTS2]),"")</f>
        <v>HU23</v>
      </c>
      <c r="AD1055" s="12" t="str" cm="1">
        <f t="array" ref="AD1055">_xlfn.XLOOKUP(HsgLista[[#This Row],[Helység jogállása]],_xlfn.ANCHORARRAY($AG$12),$AH$12:$AH$18)</f>
        <v>1 község</v>
      </c>
      <c r="AE1055" s="4">
        <f>HsgLista[[#This Row],[Lakó-népesség]]*HsgLista[[#This Row],[Lakó-népesség]]</f>
        <v>183184</v>
      </c>
      <c r="AF1055" s="1"/>
      <c r="AG1055" s="4"/>
      <c r="AJ1055" s="8"/>
      <c r="AK1055" s="4"/>
      <c r="AS1055" s="8"/>
      <c r="AT1055" s="4"/>
      <c r="BJ1055" s="1"/>
    </row>
    <row r="1056" spans="1:62" x14ac:dyDescent="0.3">
      <c r="A1056" s="33" t="s">
        <v>1864</v>
      </c>
      <c r="B1056" s="31">
        <v>15088</v>
      </c>
      <c r="C1056" s="1" t="s">
        <v>40</v>
      </c>
      <c r="D1056" s="1" t="s">
        <v>80</v>
      </c>
      <c r="E1056" s="1" t="s">
        <v>691</v>
      </c>
      <c r="F1056" s="1" t="s">
        <v>692</v>
      </c>
      <c r="G1056" s="1" t="s">
        <v>693</v>
      </c>
      <c r="H1056" s="1">
        <v>5</v>
      </c>
      <c r="I1056" s="1" t="s">
        <v>694</v>
      </c>
      <c r="J1056" s="4">
        <v>411</v>
      </c>
      <c r="K1056" s="4">
        <v>84</v>
      </c>
      <c r="L1056" s="4">
        <v>49</v>
      </c>
      <c r="AA1056" s="12" t="str">
        <f>_xlfn.XLOOKUP(HsgLista[[#This Row],[Lakó-népesség]],hsgméret[limit],hsgméret[név],,-1)</f>
        <v>mikro</v>
      </c>
      <c r="AB1056" s="12" t="str">
        <f>IFERROR(_xlfn.XLOOKUP(HsgLista[[#This Row],[Vármegye]],Régiók[Vármegye],Régiók[Régió]),"")</f>
        <v>Közép-Dunántúl</v>
      </c>
      <c r="AC1056" s="12" t="str">
        <f>IFERROR(_xlfn.XLOOKUP(HsgLista[[#This Row],[Vármegye]],Régiók[Vármegye],Régiók[NUTS2]),"")</f>
        <v>HU21</v>
      </c>
      <c r="AD1056" s="12" t="str" cm="1">
        <f t="array" ref="AD1056">_xlfn.XLOOKUP(HsgLista[[#This Row],[Helység jogállása]],_xlfn.ANCHORARRAY($AG$12),$AH$12:$AH$18)</f>
        <v>1 község</v>
      </c>
      <c r="AE1056" s="4">
        <f>HsgLista[[#This Row],[Lakó-népesség]]*HsgLista[[#This Row],[Lakó-népesség]]</f>
        <v>7056</v>
      </c>
      <c r="AF1056" s="1"/>
      <c r="AG1056" s="4"/>
      <c r="AJ1056" s="8"/>
      <c r="AK1056" s="4"/>
      <c r="AS1056" s="8"/>
      <c r="AT1056" s="4"/>
      <c r="BJ1056" s="1"/>
    </row>
    <row r="1057" spans="1:62" x14ac:dyDescent="0.3">
      <c r="A1057" s="33" t="s">
        <v>47</v>
      </c>
      <c r="B1057" s="31">
        <v>14526</v>
      </c>
      <c r="C1057" s="1" t="s">
        <v>27</v>
      </c>
      <c r="D1057" s="1" t="s">
        <v>47</v>
      </c>
      <c r="E1057" s="1" t="s">
        <v>1865</v>
      </c>
      <c r="F1057" s="1" t="s">
        <v>417</v>
      </c>
      <c r="G1057" s="1" t="s">
        <v>47</v>
      </c>
      <c r="H1057" s="1">
        <v>2</v>
      </c>
      <c r="I1057" s="1" t="s">
        <v>38</v>
      </c>
      <c r="J1057" s="4">
        <v>9931</v>
      </c>
      <c r="K1057" s="4">
        <v>9863</v>
      </c>
      <c r="L1057" s="4">
        <v>4082</v>
      </c>
      <c r="T1057" s="1">
        <v>1</v>
      </c>
      <c r="AA1057" s="12" t="str">
        <f>_xlfn.XLOOKUP(HsgLista[[#This Row],[Lakó-népesség]],hsgméret[limit],hsgméret[név],,-1)</f>
        <v>kicsi</v>
      </c>
      <c r="AB1057" s="12" t="str">
        <f>IFERROR(_xlfn.XLOOKUP(HsgLista[[#This Row],[Vármegye]],Régiók[Vármegye],Régiók[Régió]),"")</f>
        <v>Észak-Magyarország</v>
      </c>
      <c r="AC1057" s="12" t="str">
        <f>IFERROR(_xlfn.XLOOKUP(HsgLista[[#This Row],[Vármegye]],Régiók[Vármegye],Régiók[NUTS2]),"")</f>
        <v>HU31</v>
      </c>
      <c r="AD1057" s="12" t="str" cm="1">
        <f t="array" ref="AD1057">_xlfn.XLOOKUP(HsgLista[[#This Row],[Helység jogállása]],_xlfn.ANCHORARRAY($AG$12),$AH$12:$AH$18)</f>
        <v>2 város</v>
      </c>
      <c r="AE1057" s="4">
        <f>HsgLista[[#This Row],[Lakó-népesség]]*HsgLista[[#This Row],[Lakó-népesség]]</f>
        <v>97278769</v>
      </c>
      <c r="AF1057" s="1"/>
      <c r="AG1057" s="4"/>
      <c r="AJ1057" s="8"/>
      <c r="AK1057" s="4"/>
      <c r="AS1057" s="8"/>
      <c r="AT1057" s="4"/>
      <c r="BJ1057" s="1"/>
    </row>
    <row r="1058" spans="1:62" x14ac:dyDescent="0.3">
      <c r="A1058" s="33" t="s">
        <v>1866</v>
      </c>
      <c r="B1058" s="31">
        <v>10241</v>
      </c>
      <c r="C1058" s="1" t="s">
        <v>40</v>
      </c>
      <c r="D1058" s="1" t="s">
        <v>47</v>
      </c>
      <c r="E1058" s="1" t="s">
        <v>328</v>
      </c>
      <c r="F1058" s="1" t="s">
        <v>329</v>
      </c>
      <c r="G1058" s="1" t="s">
        <v>330</v>
      </c>
      <c r="H1058" s="1">
        <v>5</v>
      </c>
      <c r="I1058" s="1" t="s">
        <v>673</v>
      </c>
      <c r="J1058" s="4">
        <v>1702</v>
      </c>
      <c r="K1058" s="4">
        <v>578</v>
      </c>
      <c r="L1058" s="4">
        <v>257</v>
      </c>
      <c r="T1058" s="1">
        <v>1</v>
      </c>
      <c r="AA1058" s="12" t="str">
        <f>_xlfn.XLOOKUP(HsgLista[[#This Row],[Lakó-népesség]],hsgméret[limit],hsgméret[név],,-1)</f>
        <v>apró</v>
      </c>
      <c r="AB1058" s="12" t="str">
        <f>IFERROR(_xlfn.XLOOKUP(HsgLista[[#This Row],[Vármegye]],Régiók[Vármegye],Régiók[Régió]),"")</f>
        <v>Észak-Magyarország</v>
      </c>
      <c r="AC1058" s="12" t="str">
        <f>IFERROR(_xlfn.XLOOKUP(HsgLista[[#This Row],[Vármegye]],Régiók[Vármegye],Régiók[NUTS2]),"")</f>
        <v>HU31</v>
      </c>
      <c r="AD1058" s="12" t="str" cm="1">
        <f t="array" ref="AD1058">_xlfn.XLOOKUP(HsgLista[[#This Row],[Helység jogállása]],_xlfn.ANCHORARRAY($AG$12),$AH$12:$AH$18)</f>
        <v>1 község</v>
      </c>
      <c r="AE1058" s="4">
        <f>HsgLista[[#This Row],[Lakó-népesség]]*HsgLista[[#This Row],[Lakó-népesség]]</f>
        <v>334084</v>
      </c>
      <c r="AF1058" s="1"/>
      <c r="AG1058" s="4"/>
      <c r="AJ1058" s="8"/>
      <c r="AK1058" s="4"/>
      <c r="AS1058" s="8"/>
      <c r="AT1058" s="4"/>
      <c r="BJ1058" s="1"/>
    </row>
    <row r="1059" spans="1:62" x14ac:dyDescent="0.3">
      <c r="A1059" s="33" t="s">
        <v>1867</v>
      </c>
      <c r="B1059" s="32">
        <v>4084</v>
      </c>
      <c r="C1059" s="1" t="s">
        <v>40</v>
      </c>
      <c r="D1059" s="1" t="s">
        <v>47</v>
      </c>
      <c r="E1059" s="1" t="s">
        <v>416</v>
      </c>
      <c r="F1059" s="1" t="s">
        <v>417</v>
      </c>
      <c r="G1059" s="1" t="s">
        <v>47</v>
      </c>
      <c r="H1059" s="1">
        <v>5</v>
      </c>
      <c r="I1059" s="1" t="s">
        <v>415</v>
      </c>
      <c r="J1059" s="4">
        <v>1978</v>
      </c>
      <c r="K1059" s="4">
        <v>602</v>
      </c>
      <c r="L1059" s="4">
        <v>289</v>
      </c>
      <c r="AA1059" s="12" t="str">
        <f>_xlfn.XLOOKUP(HsgLista[[#This Row],[Lakó-népesség]],hsgméret[limit],hsgméret[név],,-1)</f>
        <v>apró</v>
      </c>
      <c r="AB1059" s="12" t="str">
        <f>IFERROR(_xlfn.XLOOKUP(HsgLista[[#This Row],[Vármegye]],Régiók[Vármegye],Régiók[Régió]),"")</f>
        <v>Észak-Magyarország</v>
      </c>
      <c r="AC1059" s="12" t="str">
        <f>IFERROR(_xlfn.XLOOKUP(HsgLista[[#This Row],[Vármegye]],Régiók[Vármegye],Régiók[NUTS2]),"")</f>
        <v>HU31</v>
      </c>
      <c r="AD1059" s="12" t="str" cm="1">
        <f t="array" ref="AD1059">_xlfn.XLOOKUP(HsgLista[[#This Row],[Helység jogállása]],_xlfn.ANCHORARRAY($AG$12),$AH$12:$AH$18)</f>
        <v>1 község</v>
      </c>
      <c r="AE1059" s="4">
        <f>HsgLista[[#This Row],[Lakó-népesség]]*HsgLista[[#This Row],[Lakó-népesség]]</f>
        <v>362404</v>
      </c>
      <c r="AF1059" s="1"/>
      <c r="AG1059" s="4"/>
      <c r="AJ1059" s="8"/>
      <c r="AK1059" s="4"/>
      <c r="AS1059" s="8"/>
      <c r="AT1059" s="4"/>
      <c r="BJ1059" s="1"/>
    </row>
    <row r="1060" spans="1:62" x14ac:dyDescent="0.3">
      <c r="A1060" s="33" t="s">
        <v>1868</v>
      </c>
      <c r="B1060" s="32">
        <v>3814</v>
      </c>
      <c r="C1060" s="1" t="s">
        <v>27</v>
      </c>
      <c r="D1060" s="1" t="s">
        <v>202</v>
      </c>
      <c r="E1060" s="1" t="s">
        <v>268</v>
      </c>
      <c r="F1060" s="1" t="s">
        <v>269</v>
      </c>
      <c r="G1060" s="1" t="s">
        <v>270</v>
      </c>
      <c r="H1060" s="1">
        <v>1</v>
      </c>
      <c r="I1060" s="1" t="s">
        <v>32</v>
      </c>
      <c r="J1060" s="4">
        <v>830</v>
      </c>
      <c r="K1060" s="4">
        <v>4531</v>
      </c>
      <c r="L1060" s="4">
        <v>4281</v>
      </c>
      <c r="AA1060" s="12" t="str">
        <f>_xlfn.XLOOKUP(HsgLista[[#This Row],[Lakó-népesség]],hsgméret[limit],hsgméret[név],,-1)</f>
        <v>kicsi</v>
      </c>
      <c r="AB1060" s="12" t="str">
        <f>IFERROR(_xlfn.XLOOKUP(HsgLista[[#This Row],[Vármegye]],Régiók[Vármegye],Régiók[Régió]),"")</f>
        <v>Nyugat-Dunántúl</v>
      </c>
      <c r="AC1060" s="12" t="str">
        <f>IFERROR(_xlfn.XLOOKUP(HsgLista[[#This Row],[Vármegye]],Régiók[Vármegye],Régiók[NUTS2]),"")</f>
        <v>HU22</v>
      </c>
      <c r="AD1060" s="12" t="str" cm="1">
        <f t="array" ref="AD1060">_xlfn.XLOOKUP(HsgLista[[#This Row],[Helység jogállása]],_xlfn.ANCHORARRAY($AG$12),$AH$12:$AH$18)</f>
        <v>2 város</v>
      </c>
      <c r="AE1060" s="4">
        <f>HsgLista[[#This Row],[Lakó-népesség]]*HsgLista[[#This Row],[Lakó-népesség]]</f>
        <v>20529961</v>
      </c>
      <c r="AF1060" s="1"/>
      <c r="AG1060" s="4"/>
      <c r="AJ1060" s="8"/>
      <c r="AK1060" s="4"/>
      <c r="AS1060" s="8"/>
      <c r="AT1060" s="4"/>
      <c r="BJ1060" s="1"/>
    </row>
    <row r="1061" spans="1:62" x14ac:dyDescent="0.3">
      <c r="A1061" s="33" t="s">
        <v>1869</v>
      </c>
      <c r="B1061" s="31">
        <v>13949</v>
      </c>
      <c r="C1061" s="1" t="s">
        <v>40</v>
      </c>
      <c r="D1061" s="1" t="s">
        <v>75</v>
      </c>
      <c r="E1061" s="1" t="s">
        <v>457</v>
      </c>
      <c r="F1061" s="1" t="s">
        <v>410</v>
      </c>
      <c r="G1061" s="1" t="s">
        <v>408</v>
      </c>
      <c r="H1061" s="1">
        <v>1</v>
      </c>
      <c r="I1061" s="1" t="s">
        <v>32</v>
      </c>
      <c r="J1061" s="4">
        <v>2285</v>
      </c>
      <c r="K1061" s="4">
        <v>3360</v>
      </c>
      <c r="L1061" s="4">
        <v>1213</v>
      </c>
      <c r="AA1061" s="12" t="str">
        <f>_xlfn.XLOOKUP(HsgLista[[#This Row],[Lakó-népesség]],hsgméret[limit],hsgméret[név],,-1)</f>
        <v>kicsi</v>
      </c>
      <c r="AB1061" s="12" t="str">
        <f>IFERROR(_xlfn.XLOOKUP(HsgLista[[#This Row],[Vármegye]],Régiók[Vármegye],Régiók[Régió]),"")</f>
        <v>Pest</v>
      </c>
      <c r="AC1061" s="12" t="str">
        <f>IFERROR(_xlfn.XLOOKUP(HsgLista[[#This Row],[Vármegye]],Régiók[Vármegye],Régiók[NUTS2]),"")</f>
        <v>HU12</v>
      </c>
      <c r="AD1061" s="12" t="str" cm="1">
        <f t="array" ref="AD1061">_xlfn.XLOOKUP(HsgLista[[#This Row],[Helység jogállása]],_xlfn.ANCHORARRAY($AG$12),$AH$12:$AH$18)</f>
        <v>1 község</v>
      </c>
      <c r="AE1061" s="4">
        <f>HsgLista[[#This Row],[Lakó-népesség]]*HsgLista[[#This Row],[Lakó-népesség]]</f>
        <v>11289600</v>
      </c>
      <c r="AF1061" s="1"/>
      <c r="AG1061" s="4"/>
      <c r="AJ1061" s="8"/>
      <c r="AK1061" s="4"/>
      <c r="AS1061" s="8"/>
      <c r="AT1061" s="4"/>
      <c r="BJ1061" s="1"/>
    </row>
    <row r="1062" spans="1:62" x14ac:dyDescent="0.3">
      <c r="A1062" s="33" t="s">
        <v>1870</v>
      </c>
      <c r="B1062" s="32">
        <v>6798</v>
      </c>
      <c r="C1062" s="1" t="s">
        <v>40</v>
      </c>
      <c r="D1062" s="1" t="s">
        <v>41</v>
      </c>
      <c r="E1062" s="1" t="s">
        <v>356</v>
      </c>
      <c r="F1062" s="1" t="s">
        <v>357</v>
      </c>
      <c r="G1062" s="1" t="s">
        <v>358</v>
      </c>
      <c r="H1062" s="1">
        <v>1</v>
      </c>
      <c r="I1062" s="1" t="s">
        <v>32</v>
      </c>
      <c r="J1062" s="4">
        <v>1906</v>
      </c>
      <c r="K1062" s="4">
        <v>1827</v>
      </c>
      <c r="L1062" s="4">
        <v>798</v>
      </c>
      <c r="R1062" s="1">
        <v>1</v>
      </c>
      <c r="T1062" s="1">
        <v>1</v>
      </c>
      <c r="AA1062" s="12" t="str">
        <f>_xlfn.XLOOKUP(HsgLista[[#This Row],[Lakó-népesség]],hsgméret[limit],hsgméret[név],,-1)</f>
        <v>apró</v>
      </c>
      <c r="AB1062" s="12" t="str">
        <f>IFERROR(_xlfn.XLOOKUP(HsgLista[[#This Row],[Vármegye]],Régiók[Vármegye],Régiók[Régió]),"")</f>
        <v>Dél-Dunántúl</v>
      </c>
      <c r="AC1062" s="12" t="str">
        <f>IFERROR(_xlfn.XLOOKUP(HsgLista[[#This Row],[Vármegye]],Régiók[Vármegye],Régiók[NUTS2]),"")</f>
        <v>HU23</v>
      </c>
      <c r="AD1062" s="12" t="str" cm="1">
        <f t="array" ref="AD1062">_xlfn.XLOOKUP(HsgLista[[#This Row],[Helység jogállása]],_xlfn.ANCHORARRAY($AG$12),$AH$12:$AH$18)</f>
        <v>1 község</v>
      </c>
      <c r="AE1062" s="4">
        <f>HsgLista[[#This Row],[Lakó-népesség]]*HsgLista[[#This Row],[Lakó-népesség]]</f>
        <v>3337929</v>
      </c>
      <c r="AF1062" s="1"/>
      <c r="AG1062" s="4"/>
      <c r="AJ1062" s="8"/>
      <c r="AK1062" s="4"/>
      <c r="AS1062" s="8"/>
      <c r="AT1062" s="4"/>
      <c r="BJ1062" s="1"/>
    </row>
    <row r="1063" spans="1:62" x14ac:dyDescent="0.3">
      <c r="A1063" s="33" t="s">
        <v>1857</v>
      </c>
      <c r="B1063" s="31">
        <v>11697</v>
      </c>
      <c r="C1063" s="1" t="s">
        <v>40</v>
      </c>
      <c r="D1063" s="1" t="s">
        <v>52</v>
      </c>
      <c r="E1063" s="1" t="s">
        <v>53</v>
      </c>
      <c r="F1063" s="1" t="s">
        <v>54</v>
      </c>
      <c r="G1063" s="1" t="s">
        <v>55</v>
      </c>
      <c r="H1063" s="1">
        <v>2</v>
      </c>
      <c r="I1063" s="1" t="s">
        <v>38</v>
      </c>
      <c r="J1063" s="4">
        <v>1607</v>
      </c>
      <c r="K1063" s="4">
        <v>1000</v>
      </c>
      <c r="L1063" s="4">
        <v>449</v>
      </c>
      <c r="N1063" s="1" t="s">
        <v>1871</v>
      </c>
      <c r="T1063" s="1">
        <v>1</v>
      </c>
      <c r="AA1063" s="12" t="str">
        <f>_xlfn.XLOOKUP(HsgLista[[#This Row],[Lakó-népesség]],hsgméret[limit],hsgméret[név],,-1)</f>
        <v>apró</v>
      </c>
      <c r="AB1063" s="12" t="str">
        <f>IFERROR(_xlfn.XLOOKUP(HsgLista[[#This Row],[Vármegye]],Régiók[Vármegye],Régiók[Régió]),"")</f>
        <v>Észak-Magyarország</v>
      </c>
      <c r="AC1063" s="12" t="str">
        <f>IFERROR(_xlfn.XLOOKUP(HsgLista[[#This Row],[Vármegye]],Régiók[Vármegye],Régiók[NUTS2]),"")</f>
        <v>HU31</v>
      </c>
      <c r="AD1063" s="12" t="str" cm="1">
        <f t="array" ref="AD1063">_xlfn.XLOOKUP(HsgLista[[#This Row],[Helység jogállása]],_xlfn.ANCHORARRAY($AG$12),$AH$12:$AH$18)</f>
        <v>1 község</v>
      </c>
      <c r="AE1063" s="4">
        <f>HsgLista[[#This Row],[Lakó-népesség]]*HsgLista[[#This Row],[Lakó-népesség]]</f>
        <v>1000000</v>
      </c>
      <c r="AF1063" s="1"/>
      <c r="AG1063" s="4"/>
      <c r="AJ1063" s="8"/>
      <c r="AK1063" s="4"/>
      <c r="AS1063" s="8"/>
      <c r="AT1063" s="4"/>
      <c r="BJ1063" s="1"/>
    </row>
    <row r="1064" spans="1:62" x14ac:dyDescent="0.3">
      <c r="A1064" s="33" t="s">
        <v>1872</v>
      </c>
      <c r="B1064" s="31">
        <v>20756</v>
      </c>
      <c r="C1064" s="1" t="s">
        <v>40</v>
      </c>
      <c r="D1064" s="1" t="s">
        <v>80</v>
      </c>
      <c r="E1064" s="1" t="s">
        <v>611</v>
      </c>
      <c r="F1064" s="1" t="s">
        <v>612</v>
      </c>
      <c r="G1064" s="1" t="s">
        <v>80</v>
      </c>
      <c r="H1064" s="1">
        <v>5</v>
      </c>
      <c r="I1064" s="1" t="s">
        <v>658</v>
      </c>
      <c r="J1064" s="4">
        <v>1358</v>
      </c>
      <c r="K1064" s="4">
        <v>458</v>
      </c>
      <c r="L1064" s="4">
        <v>190</v>
      </c>
      <c r="R1064" s="1">
        <v>1</v>
      </c>
      <c r="AA1064" s="12" t="str">
        <f>_xlfn.XLOOKUP(HsgLista[[#This Row],[Lakó-népesség]],hsgméret[limit],hsgméret[név],,-1)</f>
        <v>mikro</v>
      </c>
      <c r="AB1064" s="12" t="str">
        <f>IFERROR(_xlfn.XLOOKUP(HsgLista[[#This Row],[Vármegye]],Régiók[Vármegye],Régiók[Régió]),"")</f>
        <v>Közép-Dunántúl</v>
      </c>
      <c r="AC1064" s="12" t="str">
        <f>IFERROR(_xlfn.XLOOKUP(HsgLista[[#This Row],[Vármegye]],Régiók[Vármegye],Régiók[NUTS2]),"")</f>
        <v>HU21</v>
      </c>
      <c r="AD1064" s="12" t="str" cm="1">
        <f t="array" ref="AD1064">_xlfn.XLOOKUP(HsgLista[[#This Row],[Helység jogállása]],_xlfn.ANCHORARRAY($AG$12),$AH$12:$AH$18)</f>
        <v>1 község</v>
      </c>
      <c r="AE1064" s="4">
        <f>HsgLista[[#This Row],[Lakó-népesség]]*HsgLista[[#This Row],[Lakó-népesség]]</f>
        <v>209764</v>
      </c>
      <c r="AF1064" s="1"/>
      <c r="AG1064" s="4"/>
      <c r="AJ1064" s="8"/>
      <c r="AK1064" s="4"/>
      <c r="AS1064" s="8"/>
      <c r="AT1064" s="4"/>
      <c r="BJ1064" s="1"/>
    </row>
    <row r="1065" spans="1:62" x14ac:dyDescent="0.3">
      <c r="A1065" s="33" t="s">
        <v>1873</v>
      </c>
      <c r="B1065" s="31">
        <v>23375</v>
      </c>
      <c r="C1065" s="1" t="s">
        <v>40</v>
      </c>
      <c r="D1065" s="1" t="s">
        <v>66</v>
      </c>
      <c r="E1065" s="1" t="s">
        <v>145</v>
      </c>
      <c r="F1065" s="1" t="s">
        <v>146</v>
      </c>
      <c r="G1065" s="1" t="s">
        <v>147</v>
      </c>
      <c r="H1065" s="1">
        <v>5</v>
      </c>
      <c r="I1065" s="1" t="s">
        <v>1568</v>
      </c>
      <c r="J1065" s="4">
        <v>1682</v>
      </c>
      <c r="K1065" s="4">
        <v>479</v>
      </c>
      <c r="L1065" s="4">
        <v>181</v>
      </c>
      <c r="P1065" s="1">
        <v>1</v>
      </c>
      <c r="AA1065" s="12" t="str">
        <f>_xlfn.XLOOKUP(HsgLista[[#This Row],[Lakó-népesség]],hsgméret[limit],hsgméret[név],,-1)</f>
        <v>mikro</v>
      </c>
      <c r="AB1065" s="12" t="str">
        <f>IFERROR(_xlfn.XLOOKUP(HsgLista[[#This Row],[Vármegye]],Régiók[Vármegye],Régiók[Régió]),"")</f>
        <v>Nyugat-Dunántúl</v>
      </c>
      <c r="AC1065" s="12" t="str">
        <f>IFERROR(_xlfn.XLOOKUP(HsgLista[[#This Row],[Vármegye]],Régiók[Vármegye],Régiók[NUTS2]),"")</f>
        <v>HU22</v>
      </c>
      <c r="AD1065" s="12" t="str" cm="1">
        <f t="array" ref="AD1065">_xlfn.XLOOKUP(HsgLista[[#This Row],[Helység jogállása]],_xlfn.ANCHORARRAY($AG$12),$AH$12:$AH$18)</f>
        <v>1 község</v>
      </c>
      <c r="AE1065" s="4">
        <f>HsgLista[[#This Row],[Lakó-népesség]]*HsgLista[[#This Row],[Lakó-népesség]]</f>
        <v>229441</v>
      </c>
      <c r="AF1065" s="1"/>
      <c r="AG1065" s="4"/>
      <c r="AJ1065" s="8"/>
      <c r="AK1065" s="4"/>
      <c r="AS1065" s="8"/>
      <c r="AT1065" s="4"/>
      <c r="BJ1065" s="1"/>
    </row>
    <row r="1066" spans="1:62" x14ac:dyDescent="0.3">
      <c r="A1066" s="33" t="s">
        <v>1874</v>
      </c>
      <c r="B1066" s="31">
        <v>25672</v>
      </c>
      <c r="C1066" s="1" t="s">
        <v>40</v>
      </c>
      <c r="D1066" s="1" t="s">
        <v>52</v>
      </c>
      <c r="E1066" s="1" t="s">
        <v>71</v>
      </c>
      <c r="F1066" s="1" t="s">
        <v>72</v>
      </c>
      <c r="G1066" s="1" t="s">
        <v>73</v>
      </c>
      <c r="H1066" s="1">
        <v>5</v>
      </c>
      <c r="I1066" s="1" t="s">
        <v>893</v>
      </c>
      <c r="J1066" s="4">
        <v>1699</v>
      </c>
      <c r="K1066" s="4">
        <v>496</v>
      </c>
      <c r="L1066" s="4">
        <v>288</v>
      </c>
      <c r="T1066" s="1">
        <v>1</v>
      </c>
      <c r="AA1066" s="12" t="str">
        <f>_xlfn.XLOOKUP(HsgLista[[#This Row],[Lakó-népesség]],hsgméret[limit],hsgméret[név],,-1)</f>
        <v>mikro</v>
      </c>
      <c r="AB1066" s="12" t="str">
        <f>IFERROR(_xlfn.XLOOKUP(HsgLista[[#This Row],[Vármegye]],Régiók[Vármegye],Régiók[Régió]),"")</f>
        <v>Észak-Magyarország</v>
      </c>
      <c r="AC1066" s="12" t="str">
        <f>IFERROR(_xlfn.XLOOKUP(HsgLista[[#This Row],[Vármegye]],Régiók[Vármegye],Régiók[NUTS2]),"")</f>
        <v>HU31</v>
      </c>
      <c r="AD1066" s="12" t="str" cm="1">
        <f t="array" ref="AD1066">_xlfn.XLOOKUP(HsgLista[[#This Row],[Helység jogállása]],_xlfn.ANCHORARRAY($AG$12),$AH$12:$AH$18)</f>
        <v>1 község</v>
      </c>
      <c r="AE1066" s="4">
        <f>HsgLista[[#This Row],[Lakó-népesség]]*HsgLista[[#This Row],[Lakó-népesség]]</f>
        <v>246016</v>
      </c>
      <c r="AF1066" s="1"/>
      <c r="AG1066" s="4"/>
      <c r="AJ1066" s="8"/>
      <c r="AK1066" s="4"/>
      <c r="AS1066" s="8"/>
      <c r="AT1066" s="4"/>
      <c r="BJ1066" s="1"/>
    </row>
    <row r="1067" spans="1:62" x14ac:dyDescent="0.3">
      <c r="A1067" s="33" t="s">
        <v>1467</v>
      </c>
      <c r="B1067" s="31">
        <v>27933</v>
      </c>
      <c r="C1067" s="1" t="s">
        <v>40</v>
      </c>
      <c r="D1067" s="1" t="s">
        <v>41</v>
      </c>
      <c r="E1067" s="1" t="s">
        <v>627</v>
      </c>
      <c r="F1067" s="1" t="s">
        <v>628</v>
      </c>
      <c r="G1067" s="1" t="s">
        <v>629</v>
      </c>
      <c r="H1067" s="1">
        <v>2</v>
      </c>
      <c r="I1067" s="1" t="s">
        <v>38</v>
      </c>
      <c r="J1067" s="4">
        <v>1754</v>
      </c>
      <c r="K1067" s="4">
        <v>917</v>
      </c>
      <c r="L1067" s="4">
        <v>448</v>
      </c>
      <c r="R1067" s="1">
        <v>1</v>
      </c>
      <c r="AA1067" s="12" t="str">
        <f>_xlfn.XLOOKUP(HsgLista[[#This Row],[Lakó-népesség]],hsgméret[limit],hsgméret[név],,-1)</f>
        <v>apró</v>
      </c>
      <c r="AB1067" s="12" t="str">
        <f>IFERROR(_xlfn.XLOOKUP(HsgLista[[#This Row],[Vármegye]],Régiók[Vármegye],Régiók[Régió]),"")</f>
        <v>Dél-Dunántúl</v>
      </c>
      <c r="AC1067" s="12" t="str">
        <f>IFERROR(_xlfn.XLOOKUP(HsgLista[[#This Row],[Vármegye]],Régiók[Vármegye],Régiók[NUTS2]),"")</f>
        <v>HU23</v>
      </c>
      <c r="AD1067" s="12" t="str" cm="1">
        <f t="array" ref="AD1067">_xlfn.XLOOKUP(HsgLista[[#This Row],[Helység jogállása]],_xlfn.ANCHORARRAY($AG$12),$AH$12:$AH$18)</f>
        <v>1 község</v>
      </c>
      <c r="AE1067" s="4">
        <f>HsgLista[[#This Row],[Lakó-népesség]]*HsgLista[[#This Row],[Lakó-népesség]]</f>
        <v>840889</v>
      </c>
      <c r="AF1067" s="1"/>
      <c r="AG1067" s="4"/>
      <c r="AJ1067" s="8"/>
      <c r="AK1067" s="4"/>
      <c r="AS1067" s="8"/>
      <c r="AT1067" s="4"/>
      <c r="BJ1067" s="1"/>
    </row>
    <row r="1068" spans="1:62" x14ac:dyDescent="0.3">
      <c r="A1068" s="33" t="s">
        <v>1875</v>
      </c>
      <c r="B1068" s="32">
        <v>4020</v>
      </c>
      <c r="C1068" s="1" t="s">
        <v>40</v>
      </c>
      <c r="D1068" s="1" t="s">
        <v>66</v>
      </c>
      <c r="E1068" s="1" t="s">
        <v>154</v>
      </c>
      <c r="F1068" s="1" t="s">
        <v>155</v>
      </c>
      <c r="G1068" s="1" t="s">
        <v>156</v>
      </c>
      <c r="H1068" s="1">
        <v>5</v>
      </c>
      <c r="I1068" s="1" t="s">
        <v>157</v>
      </c>
      <c r="J1068" s="4">
        <v>2270</v>
      </c>
      <c r="K1068" s="4">
        <v>609</v>
      </c>
      <c r="L1068" s="4">
        <v>380</v>
      </c>
      <c r="AA1068" s="12" t="str">
        <f>_xlfn.XLOOKUP(HsgLista[[#This Row],[Lakó-népesség]],hsgméret[limit],hsgméret[név],,-1)</f>
        <v>apró</v>
      </c>
      <c r="AB1068" s="12" t="str">
        <f>IFERROR(_xlfn.XLOOKUP(HsgLista[[#This Row],[Vármegye]],Régiók[Vármegye],Régiók[Régió]),"")</f>
        <v>Nyugat-Dunántúl</v>
      </c>
      <c r="AC1068" s="12" t="str">
        <f>IFERROR(_xlfn.XLOOKUP(HsgLista[[#This Row],[Vármegye]],Régiók[Vármegye],Régiók[NUTS2]),"")</f>
        <v>HU22</v>
      </c>
      <c r="AD1068" s="12" t="str" cm="1">
        <f t="array" ref="AD1068">_xlfn.XLOOKUP(HsgLista[[#This Row],[Helység jogállása]],_xlfn.ANCHORARRAY($AG$12),$AH$12:$AH$18)</f>
        <v>1 község</v>
      </c>
      <c r="AE1068" s="4">
        <f>HsgLista[[#This Row],[Lakó-népesség]]*HsgLista[[#This Row],[Lakó-népesség]]</f>
        <v>370881</v>
      </c>
      <c r="AF1068" s="1"/>
      <c r="AG1068" s="4"/>
      <c r="AJ1068" s="8"/>
      <c r="AK1068" s="4"/>
      <c r="AS1068" s="8"/>
      <c r="AT1068" s="4"/>
      <c r="BJ1068" s="1"/>
    </row>
    <row r="1069" spans="1:62" x14ac:dyDescent="0.3">
      <c r="A1069" s="33" t="s">
        <v>1876</v>
      </c>
      <c r="B1069" s="32">
        <v>3285</v>
      </c>
      <c r="C1069" s="1" t="s">
        <v>40</v>
      </c>
      <c r="D1069" s="1" t="s">
        <v>41</v>
      </c>
      <c r="E1069" s="1" t="s">
        <v>130</v>
      </c>
      <c r="F1069" s="1" t="s">
        <v>131</v>
      </c>
      <c r="G1069" s="1" t="s">
        <v>132</v>
      </c>
      <c r="H1069" s="1">
        <v>5</v>
      </c>
      <c r="I1069" s="1" t="s">
        <v>1877</v>
      </c>
      <c r="J1069" s="4">
        <v>1468</v>
      </c>
      <c r="K1069" s="4">
        <v>231</v>
      </c>
      <c r="L1069" s="4">
        <v>75</v>
      </c>
      <c r="T1069" s="1">
        <v>1</v>
      </c>
      <c r="AA1069" s="12" t="str">
        <f>_xlfn.XLOOKUP(HsgLista[[#This Row],[Lakó-népesség]],hsgméret[limit],hsgméret[név],,-1)</f>
        <v>mikro</v>
      </c>
      <c r="AB1069" s="12" t="str">
        <f>IFERROR(_xlfn.XLOOKUP(HsgLista[[#This Row],[Vármegye]],Régiók[Vármegye],Régiók[Régió]),"")</f>
        <v>Dél-Dunántúl</v>
      </c>
      <c r="AC1069" s="12" t="str">
        <f>IFERROR(_xlfn.XLOOKUP(HsgLista[[#This Row],[Vármegye]],Régiók[Vármegye],Régiók[NUTS2]),"")</f>
        <v>HU23</v>
      </c>
      <c r="AD1069" s="12" t="str" cm="1">
        <f t="array" ref="AD1069">_xlfn.XLOOKUP(HsgLista[[#This Row],[Helység jogállása]],_xlfn.ANCHORARRAY($AG$12),$AH$12:$AH$18)</f>
        <v>1 község</v>
      </c>
      <c r="AE1069" s="4">
        <f>HsgLista[[#This Row],[Lakó-népesség]]*HsgLista[[#This Row],[Lakó-népesség]]</f>
        <v>53361</v>
      </c>
      <c r="AF1069" s="1"/>
      <c r="AG1069" s="4"/>
      <c r="AJ1069" s="8"/>
      <c r="AK1069" s="4"/>
      <c r="AS1069" s="8"/>
      <c r="AT1069" s="4"/>
      <c r="BJ1069" s="1"/>
    </row>
    <row r="1070" spans="1:62" x14ac:dyDescent="0.3">
      <c r="A1070" s="33" t="s">
        <v>1878</v>
      </c>
      <c r="B1070" s="31">
        <v>33932</v>
      </c>
      <c r="C1070" s="1" t="s">
        <v>40</v>
      </c>
      <c r="D1070" s="1" t="s">
        <v>41</v>
      </c>
      <c r="E1070" s="1" t="s">
        <v>208</v>
      </c>
      <c r="F1070" s="1" t="s">
        <v>209</v>
      </c>
      <c r="G1070" s="1" t="s">
        <v>210</v>
      </c>
      <c r="H1070" s="1">
        <v>5</v>
      </c>
      <c r="I1070" s="1" t="s">
        <v>615</v>
      </c>
      <c r="J1070" s="4">
        <v>1827</v>
      </c>
      <c r="K1070" s="4">
        <v>882</v>
      </c>
      <c r="L1070" s="4">
        <v>347</v>
      </c>
      <c r="T1070" s="1">
        <v>1</v>
      </c>
      <c r="AA1070" s="12" t="str">
        <f>_xlfn.XLOOKUP(HsgLista[[#This Row],[Lakó-népesség]],hsgméret[limit],hsgméret[név],,-1)</f>
        <v>apró</v>
      </c>
      <c r="AB1070" s="12" t="str">
        <f>IFERROR(_xlfn.XLOOKUP(HsgLista[[#This Row],[Vármegye]],Régiók[Vármegye],Régiók[Régió]),"")</f>
        <v>Dél-Dunántúl</v>
      </c>
      <c r="AC1070" s="12" t="str">
        <f>IFERROR(_xlfn.XLOOKUP(HsgLista[[#This Row],[Vármegye]],Régiók[Vármegye],Régiók[NUTS2]),"")</f>
        <v>HU23</v>
      </c>
      <c r="AD1070" s="12" t="str" cm="1">
        <f t="array" ref="AD1070">_xlfn.XLOOKUP(HsgLista[[#This Row],[Helység jogállása]],_xlfn.ANCHORARRAY($AG$12),$AH$12:$AH$18)</f>
        <v>1 község</v>
      </c>
      <c r="AE1070" s="4">
        <f>HsgLista[[#This Row],[Lakó-népesség]]*HsgLista[[#This Row],[Lakó-népesség]]</f>
        <v>777924</v>
      </c>
      <c r="AF1070" s="1"/>
      <c r="AG1070" s="4"/>
      <c r="AJ1070" s="8"/>
      <c r="AK1070" s="4"/>
      <c r="AS1070" s="8"/>
      <c r="AT1070" s="4"/>
      <c r="BJ1070" s="1"/>
    </row>
    <row r="1071" spans="1:62" x14ac:dyDescent="0.3">
      <c r="A1071" s="33" t="s">
        <v>1879</v>
      </c>
      <c r="B1071" s="31">
        <v>13019</v>
      </c>
      <c r="C1071" s="1" t="s">
        <v>196</v>
      </c>
      <c r="D1071" s="1" t="s">
        <v>159</v>
      </c>
      <c r="E1071" s="1" t="s">
        <v>1492</v>
      </c>
      <c r="F1071" s="1" t="s">
        <v>1493</v>
      </c>
      <c r="G1071" s="1" t="s">
        <v>1494</v>
      </c>
      <c r="H1071" s="1">
        <v>1</v>
      </c>
      <c r="I1071" s="1" t="s">
        <v>32</v>
      </c>
      <c r="J1071" s="4">
        <v>2649</v>
      </c>
      <c r="K1071" s="4">
        <v>3178</v>
      </c>
      <c r="L1071" s="4">
        <v>1100</v>
      </c>
      <c r="T1071" s="1">
        <v>1</v>
      </c>
      <c r="AA1071" s="12" t="str">
        <f>_xlfn.XLOOKUP(HsgLista[[#This Row],[Lakó-népesség]],hsgméret[limit],hsgméret[név],,-1)</f>
        <v>kicsi</v>
      </c>
      <c r="AB1071" s="12" t="str">
        <f>IFERROR(_xlfn.XLOOKUP(HsgLista[[#This Row],[Vármegye]],Régiók[Vármegye],Régiók[Régió]),"")</f>
        <v>Észak-Alföld</v>
      </c>
      <c r="AC1071" s="12" t="str">
        <f>IFERROR(_xlfn.XLOOKUP(HsgLista[[#This Row],[Vármegye]],Régiók[Vármegye],Régiók[NUTS2]),"")</f>
        <v>HU32</v>
      </c>
      <c r="AD1071" s="12" t="str" cm="1">
        <f t="array" ref="AD1071">_xlfn.XLOOKUP(HsgLista[[#This Row],[Helység jogállása]],_xlfn.ANCHORARRAY($AG$12),$AH$12:$AH$18)</f>
        <v>1 község</v>
      </c>
      <c r="AE1071" s="4">
        <f>HsgLista[[#This Row],[Lakó-népesség]]*HsgLista[[#This Row],[Lakó-népesség]]</f>
        <v>10099684</v>
      </c>
      <c r="AF1071" s="1"/>
      <c r="AG1071" s="4"/>
      <c r="AJ1071" s="8"/>
      <c r="AK1071" s="4"/>
      <c r="AS1071" s="8"/>
      <c r="AT1071" s="4"/>
      <c r="BJ1071" s="1"/>
    </row>
    <row r="1072" spans="1:62" x14ac:dyDescent="0.3">
      <c r="A1072" s="33" t="s">
        <v>1880</v>
      </c>
      <c r="B1072" s="32">
        <v>8314</v>
      </c>
      <c r="C1072" s="1" t="s">
        <v>468</v>
      </c>
      <c r="D1072" s="1" t="s">
        <v>197</v>
      </c>
      <c r="E1072" s="1" t="s">
        <v>1881</v>
      </c>
      <c r="F1072" s="1" t="s">
        <v>1882</v>
      </c>
      <c r="G1072" s="1" t="s">
        <v>1880</v>
      </c>
      <c r="H1072" s="1">
        <v>2</v>
      </c>
      <c r="I1072" s="1" t="s">
        <v>38</v>
      </c>
      <c r="J1072" s="4">
        <v>48798</v>
      </c>
      <c r="K1072" s="4">
        <v>41781</v>
      </c>
      <c r="L1072" s="4">
        <v>20611</v>
      </c>
      <c r="R1072" s="1">
        <v>1</v>
      </c>
      <c r="T1072" s="1">
        <v>1</v>
      </c>
      <c r="U1072" s="1">
        <v>1</v>
      </c>
      <c r="AA1072" s="12" t="str">
        <f>_xlfn.XLOOKUP(HsgLista[[#This Row],[Lakó-népesség]],hsgméret[limit],hsgméret[név],,-1)</f>
        <v>közép</v>
      </c>
      <c r="AB1072" s="12" t="str">
        <f>IFERROR(_xlfn.XLOOKUP(HsgLista[[#This Row],[Vármegye]],Régiók[Vármegye],Régiók[Régió]),"")</f>
        <v>Dél-Alföld</v>
      </c>
      <c r="AC1072" s="12" t="str">
        <f>IFERROR(_xlfn.XLOOKUP(HsgLista[[#This Row],[Vármegye]],Régiók[Vármegye],Régiók[NUTS2]),"")</f>
        <v>HU33</v>
      </c>
      <c r="AD1072" s="12" t="str" cm="1">
        <f t="array" ref="AD1072">_xlfn.XLOOKUP(HsgLista[[#This Row],[Helység jogállása]],_xlfn.ANCHORARRAY($AG$12),$AH$12:$AH$18)</f>
        <v>3 m.j.város</v>
      </c>
      <c r="AE1072" s="4">
        <f>HsgLista[[#This Row],[Lakó-népesség]]*HsgLista[[#This Row],[Lakó-népesség]]</f>
        <v>1745651961</v>
      </c>
      <c r="AF1072" s="1"/>
      <c r="AG1072" s="4"/>
      <c r="AJ1072" s="8"/>
      <c r="AK1072" s="4"/>
      <c r="AS1072" s="8"/>
      <c r="AT1072" s="4"/>
      <c r="BJ1072" s="1"/>
    </row>
    <row r="1073" spans="1:62" x14ac:dyDescent="0.3">
      <c r="A1073" s="33" t="s">
        <v>1883</v>
      </c>
      <c r="B1073" s="32">
        <v>6211</v>
      </c>
      <c r="C1073" s="1" t="s">
        <v>40</v>
      </c>
      <c r="D1073" s="1" t="s">
        <v>112</v>
      </c>
      <c r="E1073" s="1" t="s">
        <v>550</v>
      </c>
      <c r="F1073" s="1" t="s">
        <v>551</v>
      </c>
      <c r="G1073" s="1" t="s">
        <v>551</v>
      </c>
      <c r="H1073" s="1">
        <v>5</v>
      </c>
      <c r="I1073" s="1" t="s">
        <v>581</v>
      </c>
      <c r="J1073" s="4">
        <v>820</v>
      </c>
      <c r="K1073" s="4">
        <v>243</v>
      </c>
      <c r="L1073" s="4">
        <v>152</v>
      </c>
      <c r="AA1073" s="12" t="str">
        <f>_xlfn.XLOOKUP(HsgLista[[#This Row],[Lakó-népesség]],hsgméret[limit],hsgméret[név],,-1)</f>
        <v>mikro</v>
      </c>
      <c r="AB1073" s="12" t="str">
        <f>IFERROR(_xlfn.XLOOKUP(HsgLista[[#This Row],[Vármegye]],Régiók[Vármegye],Régiók[Régió]),"")</f>
        <v>Dél-Dunántúl</v>
      </c>
      <c r="AC1073" s="12" t="str">
        <f>IFERROR(_xlfn.XLOOKUP(HsgLista[[#This Row],[Vármegye]],Régiók[Vármegye],Régiók[NUTS2]),"")</f>
        <v>HU23</v>
      </c>
      <c r="AD1073" s="12" t="str" cm="1">
        <f t="array" ref="AD1073">_xlfn.XLOOKUP(HsgLista[[#This Row],[Helység jogállása]],_xlfn.ANCHORARRAY($AG$12),$AH$12:$AH$18)</f>
        <v>1 község</v>
      </c>
      <c r="AE1073" s="4">
        <f>HsgLista[[#This Row],[Lakó-népesség]]*HsgLista[[#This Row],[Lakó-népesség]]</f>
        <v>59049</v>
      </c>
      <c r="AF1073" s="1"/>
      <c r="AG1073" s="4"/>
      <c r="AJ1073" s="8"/>
      <c r="AK1073" s="4"/>
      <c r="AS1073" s="8"/>
      <c r="AT1073" s="4"/>
      <c r="BJ1073" s="1"/>
    </row>
    <row r="1074" spans="1:62" x14ac:dyDescent="0.3">
      <c r="A1074" s="33" t="s">
        <v>1884</v>
      </c>
      <c r="B1074" s="31">
        <v>31167</v>
      </c>
      <c r="C1074" s="1" t="s">
        <v>40</v>
      </c>
      <c r="D1074" s="1" t="s">
        <v>52</v>
      </c>
      <c r="E1074" s="1" t="s">
        <v>229</v>
      </c>
      <c r="F1074" s="1" t="s">
        <v>230</v>
      </c>
      <c r="G1074" s="1" t="s">
        <v>231</v>
      </c>
      <c r="H1074" s="1">
        <v>5</v>
      </c>
      <c r="I1074" s="1" t="s">
        <v>962</v>
      </c>
      <c r="J1074" s="4">
        <v>236</v>
      </c>
      <c r="K1074" s="4">
        <v>771</v>
      </c>
      <c r="L1074" s="4">
        <v>423</v>
      </c>
      <c r="X1074" s="1">
        <v>1</v>
      </c>
      <c r="AA1074" s="12" t="str">
        <f>_xlfn.XLOOKUP(HsgLista[[#This Row],[Lakó-népesség]],hsgméret[limit],hsgméret[név],,-1)</f>
        <v>apró</v>
      </c>
      <c r="AB1074" s="12" t="str">
        <f>IFERROR(_xlfn.XLOOKUP(HsgLista[[#This Row],[Vármegye]],Régiók[Vármegye],Régiók[Régió]),"")</f>
        <v>Észak-Magyarország</v>
      </c>
      <c r="AC1074" s="12" t="str">
        <f>IFERROR(_xlfn.XLOOKUP(HsgLista[[#This Row],[Vármegye]],Régiók[Vármegye],Régiók[NUTS2]),"")</f>
        <v>HU31</v>
      </c>
      <c r="AD1074" s="12" t="str" cm="1">
        <f t="array" ref="AD1074">_xlfn.XLOOKUP(HsgLista[[#This Row],[Helység jogállása]],_xlfn.ANCHORARRAY($AG$12),$AH$12:$AH$18)</f>
        <v>1 község</v>
      </c>
      <c r="AE1074" s="4">
        <f>HsgLista[[#This Row],[Lakó-népesség]]*HsgLista[[#This Row],[Lakó-népesség]]</f>
        <v>594441</v>
      </c>
      <c r="AF1074" s="1"/>
      <c r="AG1074" s="4"/>
      <c r="AJ1074" s="8"/>
      <c r="AK1074" s="4"/>
      <c r="AS1074" s="8"/>
      <c r="AT1074" s="4"/>
      <c r="BJ1074" s="1"/>
    </row>
    <row r="1075" spans="1:62" x14ac:dyDescent="0.3">
      <c r="A1075" s="33" t="s">
        <v>1885</v>
      </c>
      <c r="B1075" s="31">
        <v>33242</v>
      </c>
      <c r="C1075" s="1" t="s">
        <v>40</v>
      </c>
      <c r="D1075" s="1" t="s">
        <v>272</v>
      </c>
      <c r="E1075" s="1" t="s">
        <v>1450</v>
      </c>
      <c r="F1075" s="1" t="s">
        <v>1451</v>
      </c>
      <c r="G1075" s="1" t="s">
        <v>1452</v>
      </c>
      <c r="H1075" s="1">
        <v>5</v>
      </c>
      <c r="I1075" s="1" t="s">
        <v>1452</v>
      </c>
      <c r="J1075" s="4">
        <v>518</v>
      </c>
      <c r="K1075" s="4">
        <v>294</v>
      </c>
      <c r="L1075" s="4">
        <v>218</v>
      </c>
      <c r="AA1075" s="12" t="str">
        <f>_xlfn.XLOOKUP(HsgLista[[#This Row],[Lakó-népesség]],hsgméret[limit],hsgméret[név],,-1)</f>
        <v>mikro</v>
      </c>
      <c r="AB1075" s="12" t="str">
        <f>IFERROR(_xlfn.XLOOKUP(HsgLista[[#This Row],[Vármegye]],Régiók[Vármegye],Régiók[Régió]),"")</f>
        <v>Észak-Magyarország</v>
      </c>
      <c r="AC1075" s="12" t="str">
        <f>IFERROR(_xlfn.XLOOKUP(HsgLista[[#This Row],[Vármegye]],Régiók[Vármegye],Régiók[NUTS2]),"")</f>
        <v>HU31</v>
      </c>
      <c r="AD1075" s="12" t="str" cm="1">
        <f t="array" ref="AD1075">_xlfn.XLOOKUP(HsgLista[[#This Row],[Helység jogállása]],_xlfn.ANCHORARRAY($AG$12),$AH$12:$AH$18)</f>
        <v>1 község</v>
      </c>
      <c r="AE1075" s="4">
        <f>HsgLista[[#This Row],[Lakó-népesség]]*HsgLista[[#This Row],[Lakó-népesség]]</f>
        <v>86436</v>
      </c>
      <c r="AF1075" s="1"/>
      <c r="AG1075" s="4"/>
      <c r="AJ1075" s="8"/>
      <c r="AK1075" s="4"/>
      <c r="AS1075" s="8"/>
      <c r="AT1075" s="4"/>
      <c r="BJ1075" s="1"/>
    </row>
    <row r="1076" spans="1:62" x14ac:dyDescent="0.3">
      <c r="A1076" s="33" t="s">
        <v>1886</v>
      </c>
      <c r="B1076" s="31">
        <v>27818</v>
      </c>
      <c r="C1076" s="1" t="s">
        <v>40</v>
      </c>
      <c r="D1076" s="1" t="s">
        <v>80</v>
      </c>
      <c r="E1076" s="1" t="s">
        <v>117</v>
      </c>
      <c r="F1076" s="1" t="s">
        <v>118</v>
      </c>
      <c r="G1076" s="1" t="s">
        <v>119</v>
      </c>
      <c r="H1076" s="1">
        <v>5</v>
      </c>
      <c r="I1076" s="1" t="s">
        <v>116</v>
      </c>
      <c r="J1076" s="4">
        <v>1615</v>
      </c>
      <c r="K1076" s="4">
        <v>599</v>
      </c>
      <c r="L1076" s="4">
        <v>297</v>
      </c>
      <c r="AA1076" s="12" t="str">
        <f>_xlfn.XLOOKUP(HsgLista[[#This Row],[Lakó-népesség]],hsgméret[limit],hsgméret[név],,-1)</f>
        <v>apró</v>
      </c>
      <c r="AB1076" s="12" t="str">
        <f>IFERROR(_xlfn.XLOOKUP(HsgLista[[#This Row],[Vármegye]],Régiók[Vármegye],Régiók[Régió]),"")</f>
        <v>Közép-Dunántúl</v>
      </c>
      <c r="AC1076" s="12" t="str">
        <f>IFERROR(_xlfn.XLOOKUP(HsgLista[[#This Row],[Vármegye]],Régiók[Vármegye],Régiók[NUTS2]),"")</f>
        <v>HU21</v>
      </c>
      <c r="AD1076" s="12" t="str" cm="1">
        <f t="array" ref="AD1076">_xlfn.XLOOKUP(HsgLista[[#This Row],[Helység jogállása]],_xlfn.ANCHORARRAY($AG$12),$AH$12:$AH$18)</f>
        <v>1 község</v>
      </c>
      <c r="AE1076" s="4">
        <f>HsgLista[[#This Row],[Lakó-népesség]]*HsgLista[[#This Row],[Lakó-népesség]]</f>
        <v>358801</v>
      </c>
      <c r="AF1076" s="1"/>
      <c r="AG1076" s="4"/>
      <c r="AJ1076" s="8"/>
      <c r="AK1076" s="4"/>
      <c r="AS1076" s="8"/>
      <c r="AT1076" s="4"/>
      <c r="BJ1076" s="1"/>
    </row>
    <row r="1077" spans="1:62" x14ac:dyDescent="0.3">
      <c r="A1077" s="33" t="s">
        <v>1887</v>
      </c>
      <c r="B1077" s="31">
        <v>24873</v>
      </c>
      <c r="C1077" s="1" t="s">
        <v>40</v>
      </c>
      <c r="D1077" s="1" t="s">
        <v>202</v>
      </c>
      <c r="E1077" s="1" t="s">
        <v>278</v>
      </c>
      <c r="F1077" s="1" t="s">
        <v>279</v>
      </c>
      <c r="G1077" s="1" t="s">
        <v>280</v>
      </c>
      <c r="H1077" s="1">
        <v>5</v>
      </c>
      <c r="I1077" s="1" t="s">
        <v>858</v>
      </c>
      <c r="J1077" s="4">
        <v>1670</v>
      </c>
      <c r="K1077" s="4">
        <v>253</v>
      </c>
      <c r="L1077" s="4">
        <v>112</v>
      </c>
      <c r="AA1077" s="12" t="str">
        <f>_xlfn.XLOOKUP(HsgLista[[#This Row],[Lakó-népesség]],hsgméret[limit],hsgméret[név],,-1)</f>
        <v>mikro</v>
      </c>
      <c r="AB1077" s="12" t="str">
        <f>IFERROR(_xlfn.XLOOKUP(HsgLista[[#This Row],[Vármegye]],Régiók[Vármegye],Régiók[Régió]),"")</f>
        <v>Nyugat-Dunántúl</v>
      </c>
      <c r="AC1077" s="12" t="str">
        <f>IFERROR(_xlfn.XLOOKUP(HsgLista[[#This Row],[Vármegye]],Régiók[Vármegye],Régiók[NUTS2]),"")</f>
        <v>HU22</v>
      </c>
      <c r="AD1077" s="12" t="str" cm="1">
        <f t="array" ref="AD1077">_xlfn.XLOOKUP(HsgLista[[#This Row],[Helység jogállása]],_xlfn.ANCHORARRAY($AG$12),$AH$12:$AH$18)</f>
        <v>1 község</v>
      </c>
      <c r="AE1077" s="4">
        <f>HsgLista[[#This Row],[Lakó-népesség]]*HsgLista[[#This Row],[Lakó-népesség]]</f>
        <v>64009</v>
      </c>
      <c r="AF1077" s="1"/>
      <c r="AG1077" s="4"/>
      <c r="AJ1077" s="8"/>
      <c r="AK1077" s="4"/>
      <c r="AS1077" s="8"/>
      <c r="AT1077" s="4"/>
      <c r="BJ1077" s="1"/>
    </row>
    <row r="1078" spans="1:62" x14ac:dyDescent="0.3">
      <c r="A1078" s="33" t="s">
        <v>1888</v>
      </c>
      <c r="B1078" s="31">
        <v>27845</v>
      </c>
      <c r="C1078" s="1" t="s">
        <v>40</v>
      </c>
      <c r="D1078" s="1" t="s">
        <v>140</v>
      </c>
      <c r="E1078" s="1" t="s">
        <v>681</v>
      </c>
      <c r="F1078" s="1" t="s">
        <v>682</v>
      </c>
      <c r="G1078" s="1" t="s">
        <v>683</v>
      </c>
      <c r="H1078" s="1">
        <v>5</v>
      </c>
      <c r="I1078" s="1" t="s">
        <v>1889</v>
      </c>
      <c r="J1078" s="4">
        <v>7032</v>
      </c>
      <c r="K1078" s="4">
        <v>1167</v>
      </c>
      <c r="L1078" s="4">
        <v>700</v>
      </c>
      <c r="AA1078" s="12" t="str">
        <f>_xlfn.XLOOKUP(HsgLista[[#This Row],[Lakó-népesség]],hsgméret[limit],hsgméret[név],,-1)</f>
        <v>apró</v>
      </c>
      <c r="AB1078" s="12" t="str">
        <f>IFERROR(_xlfn.XLOOKUP(HsgLista[[#This Row],[Vármegye]],Régiók[Vármegye],Régiók[Régió]),"")</f>
        <v>Dél-Alföld</v>
      </c>
      <c r="AC1078" s="12" t="str">
        <f>IFERROR(_xlfn.XLOOKUP(HsgLista[[#This Row],[Vármegye]],Régiók[Vármegye],Régiók[NUTS2]),"")</f>
        <v>HU33</v>
      </c>
      <c r="AD1078" s="12" t="str" cm="1">
        <f t="array" ref="AD1078">_xlfn.XLOOKUP(HsgLista[[#This Row],[Helység jogállása]],_xlfn.ANCHORARRAY($AG$12),$AH$12:$AH$18)</f>
        <v>1 község</v>
      </c>
      <c r="AE1078" s="4">
        <f>HsgLista[[#This Row],[Lakó-népesség]]*HsgLista[[#This Row],[Lakó-népesség]]</f>
        <v>1361889</v>
      </c>
      <c r="AF1078" s="1"/>
      <c r="AG1078" s="4"/>
      <c r="AJ1078" s="8"/>
      <c r="AK1078" s="4"/>
      <c r="AS1078" s="8"/>
      <c r="AT1078" s="4"/>
      <c r="BJ1078" s="1"/>
    </row>
    <row r="1079" spans="1:62" x14ac:dyDescent="0.3">
      <c r="A1079" s="33" t="s">
        <v>1890</v>
      </c>
      <c r="B1079" s="31">
        <v>19150</v>
      </c>
      <c r="C1079" s="1" t="s">
        <v>40</v>
      </c>
      <c r="D1079" s="1" t="s">
        <v>112</v>
      </c>
      <c r="E1079" s="1" t="s">
        <v>431</v>
      </c>
      <c r="F1079" s="1" t="s">
        <v>432</v>
      </c>
      <c r="G1079" s="1" t="s">
        <v>433</v>
      </c>
      <c r="H1079" s="1">
        <v>2</v>
      </c>
      <c r="I1079" s="1" t="s">
        <v>38</v>
      </c>
      <c r="J1079" s="4">
        <v>4964</v>
      </c>
      <c r="K1079" s="4">
        <v>952</v>
      </c>
      <c r="L1079" s="4">
        <v>477</v>
      </c>
      <c r="AA1079" s="12" t="str">
        <f>_xlfn.XLOOKUP(HsgLista[[#This Row],[Lakó-népesség]],hsgméret[limit],hsgméret[név],,-1)</f>
        <v>apró</v>
      </c>
      <c r="AB1079" s="12" t="str">
        <f>IFERROR(_xlfn.XLOOKUP(HsgLista[[#This Row],[Vármegye]],Régiók[Vármegye],Régiók[Régió]),"")</f>
        <v>Dél-Dunántúl</v>
      </c>
      <c r="AC1079" s="12" t="str">
        <f>IFERROR(_xlfn.XLOOKUP(HsgLista[[#This Row],[Vármegye]],Régiók[Vármegye],Régiók[NUTS2]),"")</f>
        <v>HU23</v>
      </c>
      <c r="AD1079" s="12" t="str" cm="1">
        <f t="array" ref="AD1079">_xlfn.XLOOKUP(HsgLista[[#This Row],[Helység jogállása]],_xlfn.ANCHORARRAY($AG$12),$AH$12:$AH$18)</f>
        <v>1 község</v>
      </c>
      <c r="AE1079" s="4">
        <f>HsgLista[[#This Row],[Lakó-népesség]]*HsgLista[[#This Row],[Lakó-népesség]]</f>
        <v>906304</v>
      </c>
      <c r="AF1079" s="1"/>
      <c r="AG1079" s="4"/>
      <c r="AJ1079" s="8"/>
      <c r="AK1079" s="4"/>
      <c r="AS1079" s="8"/>
      <c r="AT1079" s="4"/>
      <c r="BJ1079" s="1"/>
    </row>
    <row r="1080" spans="1:62" x14ac:dyDescent="0.3">
      <c r="A1080" s="33" t="s">
        <v>1891</v>
      </c>
      <c r="B1080" s="31">
        <v>29966</v>
      </c>
      <c r="C1080" s="1" t="s">
        <v>40</v>
      </c>
      <c r="D1080" s="1" t="s">
        <v>41</v>
      </c>
      <c r="E1080" s="1" t="s">
        <v>627</v>
      </c>
      <c r="F1080" s="1" t="s">
        <v>628</v>
      </c>
      <c r="G1080" s="1" t="s">
        <v>629</v>
      </c>
      <c r="H1080" s="1">
        <v>5</v>
      </c>
      <c r="I1080" s="1" t="s">
        <v>1892</v>
      </c>
      <c r="J1080" s="4">
        <v>4473</v>
      </c>
      <c r="K1080" s="4">
        <v>526</v>
      </c>
      <c r="L1080" s="4">
        <v>373</v>
      </c>
      <c r="AA1080" s="12" t="str">
        <f>_xlfn.XLOOKUP(HsgLista[[#This Row],[Lakó-népesség]],hsgméret[limit],hsgméret[név],,-1)</f>
        <v>apró</v>
      </c>
      <c r="AB1080" s="12" t="str">
        <f>IFERROR(_xlfn.XLOOKUP(HsgLista[[#This Row],[Vármegye]],Régiók[Vármegye],Régiók[Régió]),"")</f>
        <v>Dél-Dunántúl</v>
      </c>
      <c r="AC1080" s="12" t="str">
        <f>IFERROR(_xlfn.XLOOKUP(HsgLista[[#This Row],[Vármegye]],Régiók[Vármegye],Régiók[NUTS2]),"")</f>
        <v>HU23</v>
      </c>
      <c r="AD1080" s="12" t="str" cm="1">
        <f t="array" ref="AD1080">_xlfn.XLOOKUP(HsgLista[[#This Row],[Helység jogállása]],_xlfn.ANCHORARRAY($AG$12),$AH$12:$AH$18)</f>
        <v>1 község</v>
      </c>
      <c r="AE1080" s="4">
        <f>HsgLista[[#This Row],[Lakó-népesség]]*HsgLista[[#This Row],[Lakó-népesség]]</f>
        <v>276676</v>
      </c>
      <c r="AF1080" s="1"/>
      <c r="AG1080" s="4"/>
      <c r="AJ1080" s="8"/>
      <c r="AK1080" s="4"/>
      <c r="AS1080" s="8"/>
      <c r="AT1080" s="4"/>
      <c r="BJ1080" s="1"/>
    </row>
    <row r="1081" spans="1:62" x14ac:dyDescent="0.3">
      <c r="A1081" s="33" t="s">
        <v>1557</v>
      </c>
      <c r="B1081" s="31">
        <v>21236</v>
      </c>
      <c r="C1081" s="1" t="s">
        <v>40</v>
      </c>
      <c r="D1081" s="1" t="s">
        <v>52</v>
      </c>
      <c r="E1081" s="1" t="s">
        <v>58</v>
      </c>
      <c r="F1081" s="1" t="s">
        <v>59</v>
      </c>
      <c r="G1081" s="1" t="s">
        <v>60</v>
      </c>
      <c r="H1081" s="1">
        <v>2</v>
      </c>
      <c r="I1081" s="1" t="s">
        <v>38</v>
      </c>
      <c r="J1081" s="4">
        <v>1343</v>
      </c>
      <c r="K1081" s="4">
        <v>914</v>
      </c>
      <c r="L1081" s="4">
        <v>315</v>
      </c>
      <c r="T1081" s="1">
        <v>1</v>
      </c>
      <c r="V1081" s="1">
        <v>1</v>
      </c>
      <c r="AA1081" s="12" t="str">
        <f>_xlfn.XLOOKUP(HsgLista[[#This Row],[Lakó-népesség]],hsgméret[limit],hsgméret[név],,-1)</f>
        <v>apró</v>
      </c>
      <c r="AB1081" s="12" t="str">
        <f>IFERROR(_xlfn.XLOOKUP(HsgLista[[#This Row],[Vármegye]],Régiók[Vármegye],Régiók[Régió]),"")</f>
        <v>Észak-Magyarország</v>
      </c>
      <c r="AC1081" s="12" t="str">
        <f>IFERROR(_xlfn.XLOOKUP(HsgLista[[#This Row],[Vármegye]],Régiók[Vármegye],Régiók[NUTS2]),"")</f>
        <v>HU31</v>
      </c>
      <c r="AD1081" s="12" t="str" cm="1">
        <f t="array" ref="AD1081">_xlfn.XLOOKUP(HsgLista[[#This Row],[Helység jogállása]],_xlfn.ANCHORARRAY($AG$12),$AH$12:$AH$18)</f>
        <v>1 község</v>
      </c>
      <c r="AE1081" s="4">
        <f>HsgLista[[#This Row],[Lakó-népesség]]*HsgLista[[#This Row],[Lakó-népesség]]</f>
        <v>835396</v>
      </c>
      <c r="AF1081" s="1"/>
      <c r="AG1081" s="4"/>
      <c r="AJ1081" s="8"/>
      <c r="AK1081" s="4"/>
      <c r="AS1081" s="8"/>
      <c r="AT1081" s="4"/>
      <c r="BJ1081" s="1"/>
    </row>
    <row r="1082" spans="1:62" x14ac:dyDescent="0.3">
      <c r="A1082" s="33" t="s">
        <v>1893</v>
      </c>
      <c r="B1082" s="31">
        <v>13204</v>
      </c>
      <c r="C1082" s="1" t="s">
        <v>40</v>
      </c>
      <c r="D1082" s="1" t="s">
        <v>272</v>
      </c>
      <c r="E1082" s="1" t="s">
        <v>698</v>
      </c>
      <c r="F1082" s="1" t="s">
        <v>536</v>
      </c>
      <c r="G1082" s="1" t="s">
        <v>534</v>
      </c>
      <c r="H1082" s="1">
        <v>5</v>
      </c>
      <c r="I1082" s="1" t="s">
        <v>1284</v>
      </c>
      <c r="J1082" s="4">
        <v>2410</v>
      </c>
      <c r="K1082" s="4">
        <v>517</v>
      </c>
      <c r="L1082" s="4">
        <v>307</v>
      </c>
      <c r="AA1082" s="12" t="str">
        <f>_xlfn.XLOOKUP(HsgLista[[#This Row],[Lakó-népesség]],hsgméret[limit],hsgméret[név],,-1)</f>
        <v>apró</v>
      </c>
      <c r="AB1082" s="12" t="str">
        <f>IFERROR(_xlfn.XLOOKUP(HsgLista[[#This Row],[Vármegye]],Régiók[Vármegye],Régiók[Régió]),"")</f>
        <v>Észak-Magyarország</v>
      </c>
      <c r="AC1082" s="12" t="str">
        <f>IFERROR(_xlfn.XLOOKUP(HsgLista[[#This Row],[Vármegye]],Régiók[Vármegye],Régiók[NUTS2]),"")</f>
        <v>HU31</v>
      </c>
      <c r="AD1082" s="12" t="str" cm="1">
        <f t="array" ref="AD1082">_xlfn.XLOOKUP(HsgLista[[#This Row],[Helység jogállása]],_xlfn.ANCHORARRAY($AG$12),$AH$12:$AH$18)</f>
        <v>1 község</v>
      </c>
      <c r="AE1082" s="4">
        <f>HsgLista[[#This Row],[Lakó-népesség]]*HsgLista[[#This Row],[Lakó-népesség]]</f>
        <v>267289</v>
      </c>
      <c r="AF1082" s="1"/>
      <c r="AG1082" s="4"/>
      <c r="AJ1082" s="8"/>
      <c r="AK1082" s="4"/>
      <c r="AS1082" s="8"/>
      <c r="AT1082" s="4"/>
      <c r="BJ1082" s="1"/>
    </row>
    <row r="1083" spans="1:62" x14ac:dyDescent="0.3">
      <c r="A1083" s="33" t="s">
        <v>1894</v>
      </c>
      <c r="B1083" s="31">
        <v>13718</v>
      </c>
      <c r="C1083" s="1" t="s">
        <v>40</v>
      </c>
      <c r="D1083" s="1" t="s">
        <v>272</v>
      </c>
      <c r="E1083" s="1" t="s">
        <v>273</v>
      </c>
      <c r="F1083" s="1" t="s">
        <v>274</v>
      </c>
      <c r="G1083" s="1" t="s">
        <v>275</v>
      </c>
      <c r="H1083" s="1">
        <v>5</v>
      </c>
      <c r="I1083" s="1" t="s">
        <v>1895</v>
      </c>
      <c r="J1083" s="4">
        <v>672</v>
      </c>
      <c r="K1083" s="4">
        <v>154</v>
      </c>
      <c r="L1083" s="4">
        <v>96</v>
      </c>
      <c r="AA1083" s="12" t="str">
        <f>_xlfn.XLOOKUP(HsgLista[[#This Row],[Lakó-népesség]],hsgméret[limit],hsgméret[név],,-1)</f>
        <v>mikro</v>
      </c>
      <c r="AB1083" s="12" t="str">
        <f>IFERROR(_xlfn.XLOOKUP(HsgLista[[#This Row],[Vármegye]],Régiók[Vármegye],Régiók[Régió]),"")</f>
        <v>Észak-Magyarország</v>
      </c>
      <c r="AC1083" s="12" t="str">
        <f>IFERROR(_xlfn.XLOOKUP(HsgLista[[#This Row],[Vármegye]],Régiók[Vármegye],Régiók[NUTS2]),"")</f>
        <v>HU31</v>
      </c>
      <c r="AD1083" s="12" t="str" cm="1">
        <f t="array" ref="AD1083">_xlfn.XLOOKUP(HsgLista[[#This Row],[Helység jogállása]],_xlfn.ANCHORARRAY($AG$12),$AH$12:$AH$18)</f>
        <v>1 község</v>
      </c>
      <c r="AE1083" s="4">
        <f>HsgLista[[#This Row],[Lakó-népesség]]*HsgLista[[#This Row],[Lakó-népesség]]</f>
        <v>23716</v>
      </c>
      <c r="AF1083" s="1"/>
      <c r="AG1083" s="4"/>
      <c r="AJ1083" s="8"/>
      <c r="AK1083" s="4"/>
      <c r="AS1083" s="8"/>
      <c r="AT1083" s="4"/>
      <c r="BJ1083" s="1"/>
    </row>
    <row r="1084" spans="1:62" x14ac:dyDescent="0.3">
      <c r="A1084" s="33" t="s">
        <v>1896</v>
      </c>
      <c r="B1084" s="32">
        <v>4145</v>
      </c>
      <c r="C1084" s="1" t="s">
        <v>196</v>
      </c>
      <c r="D1084" s="1" t="s">
        <v>47</v>
      </c>
      <c r="E1084" s="1" t="s">
        <v>360</v>
      </c>
      <c r="F1084" s="1" t="s">
        <v>361</v>
      </c>
      <c r="G1084" s="1" t="s">
        <v>362</v>
      </c>
      <c r="H1084" s="1">
        <v>1</v>
      </c>
      <c r="I1084" s="1" t="s">
        <v>32</v>
      </c>
      <c r="J1084" s="4">
        <v>4309</v>
      </c>
      <c r="K1084" s="4">
        <v>3531</v>
      </c>
      <c r="L1084" s="4">
        <v>1596</v>
      </c>
      <c r="AA1084" s="12" t="str">
        <f>_xlfn.XLOOKUP(HsgLista[[#This Row],[Lakó-népesség]],hsgméret[limit],hsgméret[név],,-1)</f>
        <v>kicsi</v>
      </c>
      <c r="AB1084" s="12" t="str">
        <f>IFERROR(_xlfn.XLOOKUP(HsgLista[[#This Row],[Vármegye]],Régiók[Vármegye],Régiók[Régió]),"")</f>
        <v>Észak-Magyarország</v>
      </c>
      <c r="AC1084" s="12" t="str">
        <f>IFERROR(_xlfn.XLOOKUP(HsgLista[[#This Row],[Vármegye]],Régiók[Vármegye],Régiók[NUTS2]),"")</f>
        <v>HU31</v>
      </c>
      <c r="AD1084" s="12" t="str" cm="1">
        <f t="array" ref="AD1084">_xlfn.XLOOKUP(HsgLista[[#This Row],[Helység jogállása]],_xlfn.ANCHORARRAY($AG$12),$AH$12:$AH$18)</f>
        <v>1 község</v>
      </c>
      <c r="AE1084" s="4">
        <f>HsgLista[[#This Row],[Lakó-népesség]]*HsgLista[[#This Row],[Lakó-népesség]]</f>
        <v>12467961</v>
      </c>
      <c r="AF1084" s="1"/>
      <c r="AG1084" s="4"/>
      <c r="AJ1084" s="8"/>
      <c r="AK1084" s="4"/>
      <c r="AS1084" s="8"/>
      <c r="AT1084" s="4"/>
      <c r="BJ1084" s="1"/>
    </row>
    <row r="1085" spans="1:62" x14ac:dyDescent="0.3">
      <c r="A1085" s="33" t="s">
        <v>1897</v>
      </c>
      <c r="B1085" s="32">
        <v>4118</v>
      </c>
      <c r="C1085" s="1" t="s">
        <v>40</v>
      </c>
      <c r="D1085" s="1" t="s">
        <v>224</v>
      </c>
      <c r="E1085" s="1" t="s">
        <v>1429</v>
      </c>
      <c r="F1085" s="1" t="s">
        <v>596</v>
      </c>
      <c r="G1085" s="1" t="s">
        <v>594</v>
      </c>
      <c r="H1085" s="1">
        <v>5</v>
      </c>
      <c r="I1085" s="1" t="s">
        <v>594</v>
      </c>
      <c r="J1085" s="4">
        <v>28458</v>
      </c>
      <c r="K1085" s="4">
        <v>1208</v>
      </c>
      <c r="L1085" s="4">
        <v>608</v>
      </c>
      <c r="AA1085" s="12" t="str">
        <f>_xlfn.XLOOKUP(HsgLista[[#This Row],[Lakó-népesség]],hsgméret[limit],hsgméret[név],,-1)</f>
        <v>apró</v>
      </c>
      <c r="AB1085" s="12" t="str">
        <f>IFERROR(_xlfn.XLOOKUP(HsgLista[[#This Row],[Vármegye]],Régiók[Vármegye],Régiók[Régió]),"")</f>
        <v>Észak-Alföld</v>
      </c>
      <c r="AC1085" s="12" t="str">
        <f>IFERROR(_xlfn.XLOOKUP(HsgLista[[#This Row],[Vármegye]],Régiók[Vármegye],Régiók[NUTS2]),"")</f>
        <v>HU32</v>
      </c>
      <c r="AD1085" s="12" t="str" cm="1">
        <f t="array" ref="AD1085">_xlfn.XLOOKUP(HsgLista[[#This Row],[Helység jogállása]],_xlfn.ANCHORARRAY($AG$12),$AH$12:$AH$18)</f>
        <v>1 község</v>
      </c>
      <c r="AE1085" s="4">
        <f>HsgLista[[#This Row],[Lakó-népesség]]*HsgLista[[#This Row],[Lakó-népesség]]</f>
        <v>1459264</v>
      </c>
      <c r="AF1085" s="1"/>
      <c r="AG1085" s="4"/>
      <c r="AJ1085" s="8"/>
      <c r="AK1085" s="4"/>
      <c r="AS1085" s="8"/>
      <c r="AT1085" s="4"/>
      <c r="BJ1085" s="1"/>
    </row>
    <row r="1086" spans="1:62" x14ac:dyDescent="0.3">
      <c r="A1086" s="33" t="s">
        <v>1898</v>
      </c>
      <c r="B1086" s="31">
        <v>23074</v>
      </c>
      <c r="C1086" s="1" t="s">
        <v>40</v>
      </c>
      <c r="D1086" s="1" t="s">
        <v>41</v>
      </c>
      <c r="E1086" s="1" t="s">
        <v>208</v>
      </c>
      <c r="F1086" s="1" t="s">
        <v>209</v>
      </c>
      <c r="G1086" s="1" t="s">
        <v>210</v>
      </c>
      <c r="H1086" s="1">
        <v>5</v>
      </c>
      <c r="I1086" s="1" t="s">
        <v>211</v>
      </c>
      <c r="J1086" s="4">
        <v>536</v>
      </c>
      <c r="K1086" s="4">
        <v>45</v>
      </c>
      <c r="L1086" s="4">
        <v>28</v>
      </c>
      <c r="AA1086" s="12" t="str">
        <f>_xlfn.XLOOKUP(HsgLista[[#This Row],[Lakó-népesség]],hsgméret[limit],hsgméret[név],,-1)</f>
        <v>mikro</v>
      </c>
      <c r="AB1086" s="12" t="str">
        <f>IFERROR(_xlfn.XLOOKUP(HsgLista[[#This Row],[Vármegye]],Régiók[Vármegye],Régiók[Régió]),"")</f>
        <v>Dél-Dunántúl</v>
      </c>
      <c r="AC1086" s="12" t="str">
        <f>IFERROR(_xlfn.XLOOKUP(HsgLista[[#This Row],[Vármegye]],Régiók[Vármegye],Régiók[NUTS2]),"")</f>
        <v>HU23</v>
      </c>
      <c r="AD1086" s="12" t="str" cm="1">
        <f t="array" ref="AD1086">_xlfn.XLOOKUP(HsgLista[[#This Row],[Helység jogállása]],_xlfn.ANCHORARRAY($AG$12),$AH$12:$AH$18)</f>
        <v>1 község</v>
      </c>
      <c r="AE1086" s="4">
        <f>HsgLista[[#This Row],[Lakó-népesség]]*HsgLista[[#This Row],[Lakó-népesség]]</f>
        <v>2025</v>
      </c>
      <c r="AF1086" s="1"/>
      <c r="AG1086" s="4"/>
      <c r="AJ1086" s="8"/>
      <c r="AK1086" s="4"/>
      <c r="AS1086" s="8"/>
      <c r="AT1086" s="4"/>
      <c r="BJ1086" s="1"/>
    </row>
    <row r="1087" spans="1:62" x14ac:dyDescent="0.3">
      <c r="A1087" s="33" t="s">
        <v>1899</v>
      </c>
      <c r="B1087" s="31">
        <v>12733</v>
      </c>
      <c r="C1087" s="1" t="s">
        <v>40</v>
      </c>
      <c r="D1087" s="1" t="s">
        <v>95</v>
      </c>
      <c r="E1087" s="1" t="s">
        <v>96</v>
      </c>
      <c r="F1087" s="1" t="s">
        <v>97</v>
      </c>
      <c r="G1087" s="1" t="s">
        <v>98</v>
      </c>
      <c r="H1087" s="1">
        <v>5</v>
      </c>
      <c r="I1087" s="1" t="s">
        <v>1900</v>
      </c>
      <c r="J1087" s="4">
        <v>616</v>
      </c>
      <c r="K1087" s="4">
        <v>186</v>
      </c>
      <c r="L1087" s="4">
        <v>77</v>
      </c>
      <c r="P1087" s="1">
        <v>1</v>
      </c>
      <c r="AA1087" s="12" t="str">
        <f>_xlfn.XLOOKUP(HsgLista[[#This Row],[Lakó-népesség]],hsgméret[limit],hsgméret[név],,-1)</f>
        <v>mikro</v>
      </c>
      <c r="AB1087" s="12" t="str">
        <f>IFERROR(_xlfn.XLOOKUP(HsgLista[[#This Row],[Vármegye]],Régiók[Vármegye],Régiók[Régió]),"")</f>
        <v>Nyugat-Dunántúl</v>
      </c>
      <c r="AC1087" s="12" t="str">
        <f>IFERROR(_xlfn.XLOOKUP(HsgLista[[#This Row],[Vármegye]],Régiók[Vármegye],Régiók[NUTS2]),"")</f>
        <v>HU22</v>
      </c>
      <c r="AD1087" s="12" t="str" cm="1">
        <f t="array" ref="AD1087">_xlfn.XLOOKUP(HsgLista[[#This Row],[Helység jogállása]],_xlfn.ANCHORARRAY($AG$12),$AH$12:$AH$18)</f>
        <v>1 község</v>
      </c>
      <c r="AE1087" s="4">
        <f>HsgLista[[#This Row],[Lakó-népesség]]*HsgLista[[#This Row],[Lakó-népesség]]</f>
        <v>34596</v>
      </c>
      <c r="AF1087" s="1"/>
      <c r="AG1087" s="4"/>
      <c r="AJ1087" s="8"/>
      <c r="AK1087" s="4"/>
      <c r="AS1087" s="8"/>
      <c r="AT1087" s="4"/>
      <c r="BJ1087" s="1"/>
    </row>
    <row r="1088" spans="1:62" x14ac:dyDescent="0.3">
      <c r="A1088" s="33" t="s">
        <v>1901</v>
      </c>
      <c r="B1088" s="31">
        <v>16887</v>
      </c>
      <c r="C1088" s="1" t="s">
        <v>40</v>
      </c>
      <c r="D1088" s="1" t="s">
        <v>95</v>
      </c>
      <c r="E1088" s="1" t="s">
        <v>958</v>
      </c>
      <c r="F1088" s="1" t="s">
        <v>959</v>
      </c>
      <c r="G1088" s="1" t="s">
        <v>960</v>
      </c>
      <c r="H1088" s="1">
        <v>2</v>
      </c>
      <c r="I1088" s="1" t="s">
        <v>38</v>
      </c>
      <c r="J1088" s="4">
        <v>1217</v>
      </c>
      <c r="K1088" s="4">
        <v>819</v>
      </c>
      <c r="L1088" s="4">
        <v>317</v>
      </c>
      <c r="P1088" s="1">
        <v>1</v>
      </c>
      <c r="AA1088" s="12" t="str">
        <f>_xlfn.XLOOKUP(HsgLista[[#This Row],[Lakó-népesség]],hsgméret[limit],hsgméret[név],,-1)</f>
        <v>apró</v>
      </c>
      <c r="AB1088" s="12" t="str">
        <f>IFERROR(_xlfn.XLOOKUP(HsgLista[[#This Row],[Vármegye]],Régiók[Vármegye],Régiók[Régió]),"")</f>
        <v>Nyugat-Dunántúl</v>
      </c>
      <c r="AC1088" s="12" t="str">
        <f>IFERROR(_xlfn.XLOOKUP(HsgLista[[#This Row],[Vármegye]],Régiók[Vármegye],Régiók[NUTS2]),"")</f>
        <v>HU22</v>
      </c>
      <c r="AD1088" s="12" t="str" cm="1">
        <f t="array" ref="AD1088">_xlfn.XLOOKUP(HsgLista[[#This Row],[Helység jogállása]],_xlfn.ANCHORARRAY($AG$12),$AH$12:$AH$18)</f>
        <v>1 község</v>
      </c>
      <c r="AE1088" s="4">
        <f>HsgLista[[#This Row],[Lakó-népesség]]*HsgLista[[#This Row],[Lakó-népesség]]</f>
        <v>670761</v>
      </c>
      <c r="AF1088" s="1"/>
      <c r="AG1088" s="4"/>
      <c r="AJ1088" s="8"/>
      <c r="AK1088" s="4"/>
      <c r="AS1088" s="8"/>
      <c r="AT1088" s="4"/>
      <c r="BJ1088" s="1"/>
    </row>
    <row r="1089" spans="1:62" x14ac:dyDescent="0.3">
      <c r="A1089" s="33" t="s">
        <v>1902</v>
      </c>
      <c r="B1089" s="31">
        <v>30836</v>
      </c>
      <c r="C1089" s="1" t="s">
        <v>40</v>
      </c>
      <c r="D1089" s="1" t="s">
        <v>41</v>
      </c>
      <c r="E1089" s="1" t="s">
        <v>42</v>
      </c>
      <c r="F1089" s="1" t="s">
        <v>43</v>
      </c>
      <c r="G1089" s="1" t="s">
        <v>44</v>
      </c>
      <c r="H1089" s="1">
        <v>1</v>
      </c>
      <c r="I1089" s="1" t="s">
        <v>32</v>
      </c>
      <c r="J1089" s="4">
        <v>4527</v>
      </c>
      <c r="K1089" s="4">
        <v>3328</v>
      </c>
      <c r="L1089" s="4">
        <v>1279</v>
      </c>
      <c r="R1089" s="1">
        <v>1</v>
      </c>
      <c r="T1089" s="1">
        <v>1</v>
      </c>
      <c r="AA1089" s="12" t="str">
        <f>_xlfn.XLOOKUP(HsgLista[[#This Row],[Lakó-népesség]],hsgméret[limit],hsgméret[név],,-1)</f>
        <v>kicsi</v>
      </c>
      <c r="AB1089" s="12" t="str">
        <f>IFERROR(_xlfn.XLOOKUP(HsgLista[[#This Row],[Vármegye]],Régiók[Vármegye],Régiók[Régió]),"")</f>
        <v>Dél-Dunántúl</v>
      </c>
      <c r="AC1089" s="12" t="str">
        <f>IFERROR(_xlfn.XLOOKUP(HsgLista[[#This Row],[Vármegye]],Régiók[Vármegye],Régiók[NUTS2]),"")</f>
        <v>HU23</v>
      </c>
      <c r="AD1089" s="12" t="str" cm="1">
        <f t="array" ref="AD1089">_xlfn.XLOOKUP(HsgLista[[#This Row],[Helység jogállása]],_xlfn.ANCHORARRAY($AG$12),$AH$12:$AH$18)</f>
        <v>1 község</v>
      </c>
      <c r="AE1089" s="4">
        <f>HsgLista[[#This Row],[Lakó-népesség]]*HsgLista[[#This Row],[Lakó-népesség]]</f>
        <v>11075584</v>
      </c>
      <c r="AF1089" s="1"/>
      <c r="AG1089" s="4"/>
      <c r="AJ1089" s="8"/>
      <c r="AK1089" s="4"/>
      <c r="AS1089" s="8"/>
      <c r="AT1089" s="4"/>
      <c r="BJ1089" s="1"/>
    </row>
    <row r="1090" spans="1:62" x14ac:dyDescent="0.3">
      <c r="A1090" s="33" t="s">
        <v>1903</v>
      </c>
      <c r="B1090" s="32">
        <v>6266</v>
      </c>
      <c r="C1090" s="1" t="s">
        <v>196</v>
      </c>
      <c r="D1090" s="1" t="s">
        <v>224</v>
      </c>
      <c r="E1090" s="1" t="s">
        <v>1483</v>
      </c>
      <c r="F1090" s="1" t="s">
        <v>1295</v>
      </c>
      <c r="G1090" s="1" t="s">
        <v>1293</v>
      </c>
      <c r="H1090" s="1">
        <v>1</v>
      </c>
      <c r="I1090" s="1" t="s">
        <v>32</v>
      </c>
      <c r="J1090" s="4">
        <v>7918</v>
      </c>
      <c r="K1090" s="4">
        <v>5507</v>
      </c>
      <c r="L1090" s="4">
        <v>2029</v>
      </c>
      <c r="T1090" s="1">
        <v>1</v>
      </c>
      <c r="AA1090" s="12" t="str">
        <f>_xlfn.XLOOKUP(HsgLista[[#This Row],[Lakó-népesség]],hsgméret[limit],hsgméret[név],,-1)</f>
        <v>kicsi</v>
      </c>
      <c r="AB1090" s="12" t="str">
        <f>IFERROR(_xlfn.XLOOKUP(HsgLista[[#This Row],[Vármegye]],Régiók[Vármegye],Régiók[Régió]),"")</f>
        <v>Észak-Alföld</v>
      </c>
      <c r="AC1090" s="12" t="str">
        <f>IFERROR(_xlfn.XLOOKUP(HsgLista[[#This Row],[Vármegye]],Régiók[Vármegye],Régiók[NUTS2]),"")</f>
        <v>HU32</v>
      </c>
      <c r="AD1090" s="12" t="str" cm="1">
        <f t="array" ref="AD1090">_xlfn.XLOOKUP(HsgLista[[#This Row],[Helység jogállása]],_xlfn.ANCHORARRAY($AG$12),$AH$12:$AH$18)</f>
        <v>1 község</v>
      </c>
      <c r="AE1090" s="4">
        <f>HsgLista[[#This Row],[Lakó-népesség]]*HsgLista[[#This Row],[Lakó-népesség]]</f>
        <v>30327049</v>
      </c>
      <c r="AF1090" s="1"/>
      <c r="AG1090" s="4"/>
      <c r="AJ1090" s="8"/>
      <c r="AK1090" s="4"/>
      <c r="AS1090" s="8"/>
      <c r="AT1090" s="4"/>
      <c r="BJ1090" s="1"/>
    </row>
    <row r="1091" spans="1:62" x14ac:dyDescent="0.3">
      <c r="A1091" s="33" t="s">
        <v>1904</v>
      </c>
      <c r="B1091" s="31">
        <v>20880</v>
      </c>
      <c r="C1091" s="1" t="s">
        <v>40</v>
      </c>
      <c r="D1091" s="1" t="s">
        <v>95</v>
      </c>
      <c r="E1091" s="1" t="s">
        <v>709</v>
      </c>
      <c r="F1091" s="1" t="s">
        <v>710</v>
      </c>
      <c r="G1091" s="1" t="s">
        <v>711</v>
      </c>
      <c r="H1091" s="1">
        <v>5</v>
      </c>
      <c r="I1091" s="1" t="s">
        <v>1664</v>
      </c>
      <c r="J1091" s="4">
        <v>3700</v>
      </c>
      <c r="K1091" s="4">
        <v>605</v>
      </c>
      <c r="L1091" s="4">
        <v>397</v>
      </c>
      <c r="AA1091" s="12" t="str">
        <f>_xlfn.XLOOKUP(HsgLista[[#This Row],[Lakó-népesség]],hsgméret[limit],hsgméret[név],,-1)</f>
        <v>apró</v>
      </c>
      <c r="AB1091" s="12" t="str">
        <f>IFERROR(_xlfn.XLOOKUP(HsgLista[[#This Row],[Vármegye]],Régiók[Vármegye],Régiók[Régió]),"")</f>
        <v>Nyugat-Dunántúl</v>
      </c>
      <c r="AC1091" s="12" t="str">
        <f>IFERROR(_xlfn.XLOOKUP(HsgLista[[#This Row],[Vármegye]],Régiók[Vármegye],Régiók[NUTS2]),"")</f>
        <v>HU22</v>
      </c>
      <c r="AD1091" s="12" t="str" cm="1">
        <f t="array" ref="AD1091">_xlfn.XLOOKUP(HsgLista[[#This Row],[Helység jogállása]],_xlfn.ANCHORARRAY($AG$12),$AH$12:$AH$18)</f>
        <v>1 község</v>
      </c>
      <c r="AE1091" s="4">
        <f>HsgLista[[#This Row],[Lakó-népesség]]*HsgLista[[#This Row],[Lakó-népesség]]</f>
        <v>366025</v>
      </c>
      <c r="AF1091" s="1"/>
      <c r="AG1091" s="4"/>
      <c r="AJ1091" s="8"/>
      <c r="AK1091" s="4"/>
      <c r="AS1091" s="8"/>
      <c r="AT1091" s="4"/>
      <c r="BJ1091" s="1"/>
    </row>
    <row r="1092" spans="1:62" x14ac:dyDescent="0.3">
      <c r="A1092" s="33" t="s">
        <v>1905</v>
      </c>
      <c r="B1092" s="31">
        <v>30775</v>
      </c>
      <c r="C1092" s="1" t="s">
        <v>40</v>
      </c>
      <c r="D1092" s="1" t="s">
        <v>112</v>
      </c>
      <c r="E1092" s="1" t="s">
        <v>550</v>
      </c>
      <c r="F1092" s="1" t="s">
        <v>551</v>
      </c>
      <c r="G1092" s="1" t="s">
        <v>551</v>
      </c>
      <c r="H1092" s="1">
        <v>5</v>
      </c>
      <c r="I1092" s="1" t="s">
        <v>1234</v>
      </c>
      <c r="J1092" s="4">
        <v>710</v>
      </c>
      <c r="K1092" s="4">
        <v>49</v>
      </c>
      <c r="L1092" s="4">
        <v>33</v>
      </c>
      <c r="AA1092" s="12" t="str">
        <f>_xlfn.XLOOKUP(HsgLista[[#This Row],[Lakó-népesség]],hsgméret[limit],hsgméret[név],,-1)</f>
        <v>mikro</v>
      </c>
      <c r="AB1092" s="12" t="str">
        <f>IFERROR(_xlfn.XLOOKUP(HsgLista[[#This Row],[Vármegye]],Régiók[Vármegye],Régiók[Régió]),"")</f>
        <v>Dél-Dunántúl</v>
      </c>
      <c r="AC1092" s="12" t="str">
        <f>IFERROR(_xlfn.XLOOKUP(HsgLista[[#This Row],[Vármegye]],Régiók[Vármegye],Régiók[NUTS2]),"")</f>
        <v>HU23</v>
      </c>
      <c r="AD1092" s="12" t="str" cm="1">
        <f t="array" ref="AD1092">_xlfn.XLOOKUP(HsgLista[[#This Row],[Helység jogállása]],_xlfn.ANCHORARRAY($AG$12),$AH$12:$AH$18)</f>
        <v>1 község</v>
      </c>
      <c r="AE1092" s="4">
        <f>HsgLista[[#This Row],[Lakó-népesség]]*HsgLista[[#This Row],[Lakó-népesség]]</f>
        <v>2401</v>
      </c>
      <c r="AF1092" s="1"/>
      <c r="AG1092" s="4"/>
      <c r="AJ1092" s="8"/>
      <c r="AK1092" s="4"/>
      <c r="AS1092" s="8"/>
      <c r="AT1092" s="4"/>
      <c r="BJ1092" s="1"/>
    </row>
    <row r="1093" spans="1:62" x14ac:dyDescent="0.3">
      <c r="A1093" s="33" t="s">
        <v>1906</v>
      </c>
      <c r="B1093" s="31">
        <v>11208</v>
      </c>
      <c r="C1093" s="1" t="s">
        <v>40</v>
      </c>
      <c r="D1093" s="1" t="s">
        <v>202</v>
      </c>
      <c r="E1093" s="1" t="s">
        <v>278</v>
      </c>
      <c r="F1093" s="1" t="s">
        <v>279</v>
      </c>
      <c r="G1093" s="1" t="s">
        <v>280</v>
      </c>
      <c r="H1093" s="1">
        <v>5</v>
      </c>
      <c r="I1093" s="1" t="s">
        <v>858</v>
      </c>
      <c r="J1093" s="4">
        <v>360</v>
      </c>
      <c r="K1093" s="4">
        <v>173</v>
      </c>
      <c r="L1093" s="4">
        <v>76</v>
      </c>
      <c r="R1093" s="1">
        <v>1</v>
      </c>
      <c r="AA1093" s="12" t="str">
        <f>_xlfn.XLOOKUP(HsgLista[[#This Row],[Lakó-népesség]],hsgméret[limit],hsgméret[név],,-1)</f>
        <v>mikro</v>
      </c>
      <c r="AB1093" s="12" t="str">
        <f>IFERROR(_xlfn.XLOOKUP(HsgLista[[#This Row],[Vármegye]],Régiók[Vármegye],Régiók[Régió]),"")</f>
        <v>Nyugat-Dunántúl</v>
      </c>
      <c r="AC1093" s="12" t="str">
        <f>IFERROR(_xlfn.XLOOKUP(HsgLista[[#This Row],[Vármegye]],Régiók[Vármegye],Régiók[NUTS2]),"")</f>
        <v>HU22</v>
      </c>
      <c r="AD1093" s="12" t="str" cm="1">
        <f t="array" ref="AD1093">_xlfn.XLOOKUP(HsgLista[[#This Row],[Helység jogállása]],_xlfn.ANCHORARRAY($AG$12),$AH$12:$AH$18)</f>
        <v>1 község</v>
      </c>
      <c r="AE1093" s="4">
        <f>HsgLista[[#This Row],[Lakó-népesség]]*HsgLista[[#This Row],[Lakó-népesség]]</f>
        <v>29929</v>
      </c>
      <c r="AF1093" s="1"/>
      <c r="AG1093" s="4"/>
      <c r="AJ1093" s="8"/>
      <c r="AK1093" s="4"/>
      <c r="AS1093" s="8"/>
      <c r="AT1093" s="4"/>
      <c r="BJ1093" s="1"/>
    </row>
    <row r="1094" spans="1:62" x14ac:dyDescent="0.3">
      <c r="A1094" s="33" t="s">
        <v>1907</v>
      </c>
      <c r="B1094" s="32">
        <v>7250</v>
      </c>
      <c r="C1094" s="1" t="s">
        <v>40</v>
      </c>
      <c r="D1094" s="1" t="s">
        <v>80</v>
      </c>
      <c r="E1094" s="1" t="s">
        <v>691</v>
      </c>
      <c r="F1094" s="1" t="s">
        <v>692</v>
      </c>
      <c r="G1094" s="1" t="s">
        <v>693</v>
      </c>
      <c r="H1094" s="1">
        <v>5</v>
      </c>
      <c r="I1094" s="1" t="s">
        <v>1102</v>
      </c>
      <c r="J1094" s="4">
        <v>727</v>
      </c>
      <c r="K1094" s="4">
        <v>60</v>
      </c>
      <c r="L1094" s="4">
        <v>54</v>
      </c>
      <c r="AA1094" s="12" t="str">
        <f>_xlfn.XLOOKUP(HsgLista[[#This Row],[Lakó-népesség]],hsgméret[limit],hsgméret[név],,-1)</f>
        <v>mikro</v>
      </c>
      <c r="AB1094" s="12" t="str">
        <f>IFERROR(_xlfn.XLOOKUP(HsgLista[[#This Row],[Vármegye]],Régiók[Vármegye],Régiók[Régió]),"")</f>
        <v>Közép-Dunántúl</v>
      </c>
      <c r="AC1094" s="12" t="str">
        <f>IFERROR(_xlfn.XLOOKUP(HsgLista[[#This Row],[Vármegye]],Régiók[Vármegye],Régiók[NUTS2]),"")</f>
        <v>HU21</v>
      </c>
      <c r="AD1094" s="12" t="str" cm="1">
        <f t="array" ref="AD1094">_xlfn.XLOOKUP(HsgLista[[#This Row],[Helység jogállása]],_xlfn.ANCHORARRAY($AG$12),$AH$12:$AH$18)</f>
        <v>1 község</v>
      </c>
      <c r="AE1094" s="4">
        <f>HsgLista[[#This Row],[Lakó-népesség]]*HsgLista[[#This Row],[Lakó-népesség]]</f>
        <v>3600</v>
      </c>
      <c r="AF1094" s="1"/>
      <c r="AG1094" s="4"/>
      <c r="AJ1094" s="8"/>
      <c r="AK1094" s="4"/>
      <c r="AS1094" s="8"/>
      <c r="AT1094" s="4"/>
      <c r="BJ1094" s="1"/>
    </row>
    <row r="1095" spans="1:62" x14ac:dyDescent="0.3">
      <c r="A1095" s="33" t="s">
        <v>1908</v>
      </c>
      <c r="B1095" s="31">
        <v>28325</v>
      </c>
      <c r="C1095" s="1" t="s">
        <v>40</v>
      </c>
      <c r="D1095" s="1" t="s">
        <v>202</v>
      </c>
      <c r="E1095" s="1" t="s">
        <v>203</v>
      </c>
      <c r="F1095" s="1" t="s">
        <v>204</v>
      </c>
      <c r="G1095" s="1" t="s">
        <v>205</v>
      </c>
      <c r="H1095" s="1">
        <v>5</v>
      </c>
      <c r="I1095" s="1" t="s">
        <v>924</v>
      </c>
      <c r="J1095" s="4">
        <v>670</v>
      </c>
      <c r="K1095" s="4">
        <v>338</v>
      </c>
      <c r="L1095" s="4">
        <v>139</v>
      </c>
      <c r="AA1095" s="12" t="str">
        <f>_xlfn.XLOOKUP(HsgLista[[#This Row],[Lakó-népesség]],hsgméret[limit],hsgméret[név],,-1)</f>
        <v>mikro</v>
      </c>
      <c r="AB1095" s="12" t="str">
        <f>IFERROR(_xlfn.XLOOKUP(HsgLista[[#This Row],[Vármegye]],Régiók[Vármegye],Régiók[Régió]),"")</f>
        <v>Nyugat-Dunántúl</v>
      </c>
      <c r="AC1095" s="12" t="str">
        <f>IFERROR(_xlfn.XLOOKUP(HsgLista[[#This Row],[Vármegye]],Régiók[Vármegye],Régiók[NUTS2]),"")</f>
        <v>HU22</v>
      </c>
      <c r="AD1095" s="12" t="str" cm="1">
        <f t="array" ref="AD1095">_xlfn.XLOOKUP(HsgLista[[#This Row],[Helység jogállása]],_xlfn.ANCHORARRAY($AG$12),$AH$12:$AH$18)</f>
        <v>1 község</v>
      </c>
      <c r="AE1095" s="4">
        <f>HsgLista[[#This Row],[Lakó-népesség]]*HsgLista[[#This Row],[Lakó-népesség]]</f>
        <v>114244</v>
      </c>
      <c r="AF1095" s="1"/>
      <c r="AG1095" s="4"/>
      <c r="AJ1095" s="8"/>
      <c r="AK1095" s="4"/>
      <c r="AS1095" s="8"/>
      <c r="AT1095" s="4"/>
      <c r="BJ1095" s="1"/>
    </row>
    <row r="1096" spans="1:62" x14ac:dyDescent="0.3">
      <c r="A1096" s="33" t="s">
        <v>1394</v>
      </c>
      <c r="B1096" s="31">
        <v>26055</v>
      </c>
      <c r="C1096" s="1" t="s">
        <v>196</v>
      </c>
      <c r="D1096" s="1" t="s">
        <v>251</v>
      </c>
      <c r="E1096" s="1" t="s">
        <v>734</v>
      </c>
      <c r="F1096" s="1" t="s">
        <v>735</v>
      </c>
      <c r="G1096" s="1" t="s">
        <v>735</v>
      </c>
      <c r="H1096" s="1">
        <v>2</v>
      </c>
      <c r="I1096" s="1" t="s">
        <v>38</v>
      </c>
      <c r="J1096" s="4">
        <v>3715</v>
      </c>
      <c r="K1096" s="4">
        <v>2643</v>
      </c>
      <c r="L1096" s="4">
        <v>1103</v>
      </c>
      <c r="R1096" s="1">
        <v>1</v>
      </c>
      <c r="T1096" s="1">
        <v>1</v>
      </c>
      <c r="AA1096" s="12" t="str">
        <f>_xlfn.XLOOKUP(HsgLista[[#This Row],[Lakó-népesség]],hsgméret[limit],hsgméret[név],,-1)</f>
        <v>kicsi</v>
      </c>
      <c r="AB1096" s="12" t="str">
        <f>IFERROR(_xlfn.XLOOKUP(HsgLista[[#This Row],[Vármegye]],Régiók[Vármegye],Régiók[Régió]),"")</f>
        <v>Dél-Dunántúl</v>
      </c>
      <c r="AC1096" s="12" t="str">
        <f>IFERROR(_xlfn.XLOOKUP(HsgLista[[#This Row],[Vármegye]],Régiók[Vármegye],Régiók[NUTS2]),"")</f>
        <v>HU23</v>
      </c>
      <c r="AD1096" s="12" t="str" cm="1">
        <f t="array" ref="AD1096">_xlfn.XLOOKUP(HsgLista[[#This Row],[Helység jogállása]],_xlfn.ANCHORARRAY($AG$12),$AH$12:$AH$18)</f>
        <v>1 község</v>
      </c>
      <c r="AE1096" s="4">
        <f>HsgLista[[#This Row],[Lakó-népesség]]*HsgLista[[#This Row],[Lakó-népesség]]</f>
        <v>6985449</v>
      </c>
      <c r="AF1096" s="1"/>
      <c r="AG1096" s="4"/>
      <c r="AJ1096" s="8"/>
      <c r="AK1096" s="4"/>
      <c r="AS1096" s="8"/>
      <c r="AT1096" s="4"/>
      <c r="BJ1096" s="1"/>
    </row>
    <row r="1097" spans="1:62" x14ac:dyDescent="0.3">
      <c r="A1097" s="33" t="s">
        <v>1909</v>
      </c>
      <c r="B1097" s="31">
        <v>10029</v>
      </c>
      <c r="C1097" s="1" t="s">
        <v>40</v>
      </c>
      <c r="D1097" s="1" t="s">
        <v>66</v>
      </c>
      <c r="E1097" s="1" t="s">
        <v>154</v>
      </c>
      <c r="F1097" s="1" t="s">
        <v>155</v>
      </c>
      <c r="G1097" s="1" t="s">
        <v>156</v>
      </c>
      <c r="H1097" s="1">
        <v>5</v>
      </c>
      <c r="I1097" s="1" t="s">
        <v>1910</v>
      </c>
      <c r="J1097" s="4">
        <v>852</v>
      </c>
      <c r="K1097" s="4">
        <v>336</v>
      </c>
      <c r="L1097" s="4">
        <v>198</v>
      </c>
      <c r="AA1097" s="12" t="str">
        <f>_xlfn.XLOOKUP(HsgLista[[#This Row],[Lakó-népesség]],hsgméret[limit],hsgméret[név],,-1)</f>
        <v>mikro</v>
      </c>
      <c r="AB1097" s="12" t="str">
        <f>IFERROR(_xlfn.XLOOKUP(HsgLista[[#This Row],[Vármegye]],Régiók[Vármegye],Régiók[Régió]),"")</f>
        <v>Nyugat-Dunántúl</v>
      </c>
      <c r="AC1097" s="12" t="str">
        <f>IFERROR(_xlfn.XLOOKUP(HsgLista[[#This Row],[Vármegye]],Régiók[Vármegye],Régiók[NUTS2]),"")</f>
        <v>HU22</v>
      </c>
      <c r="AD1097" s="12" t="str" cm="1">
        <f t="array" ref="AD1097">_xlfn.XLOOKUP(HsgLista[[#This Row],[Helység jogállása]],_xlfn.ANCHORARRAY($AG$12),$AH$12:$AH$18)</f>
        <v>1 község</v>
      </c>
      <c r="AE1097" s="4">
        <f>HsgLista[[#This Row],[Lakó-népesség]]*HsgLista[[#This Row],[Lakó-népesség]]</f>
        <v>112896</v>
      </c>
      <c r="AF1097" s="1"/>
      <c r="AG1097" s="4"/>
      <c r="AJ1097" s="8"/>
      <c r="AK1097" s="4"/>
      <c r="AS1097" s="8"/>
      <c r="AT1097" s="4"/>
      <c r="BJ1097" s="1"/>
    </row>
    <row r="1098" spans="1:62" x14ac:dyDescent="0.3">
      <c r="A1098" s="33" t="s">
        <v>1911</v>
      </c>
      <c r="B1098" s="31">
        <v>16878</v>
      </c>
      <c r="C1098" s="1" t="s">
        <v>40</v>
      </c>
      <c r="D1098" s="1" t="s">
        <v>272</v>
      </c>
      <c r="E1098" s="1" t="s">
        <v>698</v>
      </c>
      <c r="F1098" s="1" t="s">
        <v>536</v>
      </c>
      <c r="G1098" s="1" t="s">
        <v>534</v>
      </c>
      <c r="H1098" s="1">
        <v>5</v>
      </c>
      <c r="I1098" s="1" t="s">
        <v>1203</v>
      </c>
      <c r="J1098" s="4">
        <v>1090</v>
      </c>
      <c r="K1098" s="4">
        <v>896</v>
      </c>
      <c r="L1098" s="4">
        <v>326</v>
      </c>
      <c r="T1098" s="1">
        <v>1</v>
      </c>
      <c r="AA1098" s="12" t="str">
        <f>_xlfn.XLOOKUP(HsgLista[[#This Row],[Lakó-népesség]],hsgméret[limit],hsgméret[név],,-1)</f>
        <v>apró</v>
      </c>
      <c r="AB1098" s="12" t="str">
        <f>IFERROR(_xlfn.XLOOKUP(HsgLista[[#This Row],[Vármegye]],Régiók[Vármegye],Régiók[Régió]),"")</f>
        <v>Észak-Magyarország</v>
      </c>
      <c r="AC1098" s="12" t="str">
        <f>IFERROR(_xlfn.XLOOKUP(HsgLista[[#This Row],[Vármegye]],Régiók[Vármegye],Régiók[NUTS2]),"")</f>
        <v>HU31</v>
      </c>
      <c r="AD1098" s="12" t="str" cm="1">
        <f t="array" ref="AD1098">_xlfn.XLOOKUP(HsgLista[[#This Row],[Helység jogállása]],_xlfn.ANCHORARRAY($AG$12),$AH$12:$AH$18)</f>
        <v>1 község</v>
      </c>
      <c r="AE1098" s="4">
        <f>HsgLista[[#This Row],[Lakó-népesség]]*HsgLista[[#This Row],[Lakó-népesség]]</f>
        <v>802816</v>
      </c>
      <c r="AF1098" s="1"/>
      <c r="AG1098" s="4"/>
      <c r="AJ1098" s="8"/>
      <c r="AK1098" s="4"/>
      <c r="AS1098" s="8"/>
      <c r="AT1098" s="4"/>
      <c r="BJ1098" s="1"/>
    </row>
    <row r="1099" spans="1:62" x14ac:dyDescent="0.3">
      <c r="A1099" s="33" t="s">
        <v>1912</v>
      </c>
      <c r="B1099" s="31">
        <v>33297</v>
      </c>
      <c r="C1099" s="1" t="s">
        <v>40</v>
      </c>
      <c r="D1099" s="1" t="s">
        <v>216</v>
      </c>
      <c r="E1099" s="1" t="s">
        <v>1127</v>
      </c>
      <c r="F1099" s="1" t="s">
        <v>1128</v>
      </c>
      <c r="G1099" s="1" t="s">
        <v>1129</v>
      </c>
      <c r="H1099" s="1">
        <v>5</v>
      </c>
      <c r="I1099" s="1" t="s">
        <v>1129</v>
      </c>
      <c r="J1099" s="4">
        <v>3257</v>
      </c>
      <c r="K1099" s="4">
        <v>552</v>
      </c>
      <c r="L1099" s="4">
        <v>384</v>
      </c>
      <c r="AA1099" s="12" t="str">
        <f>_xlfn.XLOOKUP(HsgLista[[#This Row],[Lakó-népesség]],hsgméret[limit],hsgméret[név],,-1)</f>
        <v>apró</v>
      </c>
      <c r="AB1099" s="12" t="str">
        <f>IFERROR(_xlfn.XLOOKUP(HsgLista[[#This Row],[Vármegye]],Régiók[Vármegye],Régiók[Régió]),"")</f>
        <v>Dél-Alföld</v>
      </c>
      <c r="AC1099" s="12" t="str">
        <f>IFERROR(_xlfn.XLOOKUP(HsgLista[[#This Row],[Vármegye]],Régiók[Vármegye],Régiók[NUTS2]),"")</f>
        <v>HU33</v>
      </c>
      <c r="AD1099" s="12" t="str" cm="1">
        <f t="array" ref="AD1099">_xlfn.XLOOKUP(HsgLista[[#This Row],[Helység jogállása]],_xlfn.ANCHORARRAY($AG$12),$AH$12:$AH$18)</f>
        <v>1 község</v>
      </c>
      <c r="AE1099" s="4">
        <f>HsgLista[[#This Row],[Lakó-népesség]]*HsgLista[[#This Row],[Lakó-népesség]]</f>
        <v>304704</v>
      </c>
      <c r="AF1099" s="1"/>
      <c r="AG1099" s="4"/>
      <c r="AJ1099" s="8"/>
      <c r="AK1099" s="4"/>
      <c r="AS1099" s="8"/>
      <c r="AT1099" s="4"/>
      <c r="BJ1099" s="1"/>
    </row>
    <row r="1100" spans="1:62" x14ac:dyDescent="0.3">
      <c r="A1100" s="33" t="s">
        <v>1913</v>
      </c>
      <c r="B1100" s="31">
        <v>34050</v>
      </c>
      <c r="C1100" s="1" t="s">
        <v>40</v>
      </c>
      <c r="D1100" s="1" t="s">
        <v>34</v>
      </c>
      <c r="E1100" s="1" t="s">
        <v>803</v>
      </c>
      <c r="F1100" s="1" t="s">
        <v>804</v>
      </c>
      <c r="G1100" s="1" t="s">
        <v>805</v>
      </c>
      <c r="H1100" s="1">
        <v>5</v>
      </c>
      <c r="I1100" s="1" t="s">
        <v>1142</v>
      </c>
      <c r="J1100" s="4">
        <v>535</v>
      </c>
      <c r="K1100" s="4">
        <v>166</v>
      </c>
      <c r="L1100" s="4">
        <v>90</v>
      </c>
      <c r="AA1100" s="12" t="str">
        <f>_xlfn.XLOOKUP(HsgLista[[#This Row],[Lakó-népesség]],hsgméret[limit],hsgméret[név],,-1)</f>
        <v>mikro</v>
      </c>
      <c r="AB1100" s="12" t="str">
        <f>IFERROR(_xlfn.XLOOKUP(HsgLista[[#This Row],[Vármegye]],Régiók[Vármegye],Régiók[Régió]),"")</f>
        <v>Észak-Alföld</v>
      </c>
      <c r="AC1100" s="12" t="str">
        <f>IFERROR(_xlfn.XLOOKUP(HsgLista[[#This Row],[Vármegye]],Régiók[Vármegye],Régiók[NUTS2]),"")</f>
        <v>HU32</v>
      </c>
      <c r="AD1100" s="12" t="str" cm="1">
        <f t="array" ref="AD1100">_xlfn.XLOOKUP(HsgLista[[#This Row],[Helység jogállása]],_xlfn.ANCHORARRAY($AG$12),$AH$12:$AH$18)</f>
        <v>1 község</v>
      </c>
      <c r="AE1100" s="4">
        <f>HsgLista[[#This Row],[Lakó-népesség]]*HsgLista[[#This Row],[Lakó-népesség]]</f>
        <v>27556</v>
      </c>
      <c r="AF1100" s="1"/>
      <c r="AG1100" s="4"/>
      <c r="AJ1100" s="8"/>
      <c r="AK1100" s="4"/>
      <c r="AS1100" s="8"/>
      <c r="AT1100" s="4"/>
      <c r="BJ1100" s="1"/>
    </row>
    <row r="1101" spans="1:62" x14ac:dyDescent="0.3">
      <c r="A1101" s="33" t="s">
        <v>1914</v>
      </c>
      <c r="B1101" s="31">
        <v>31431</v>
      </c>
      <c r="C1101" s="1" t="s">
        <v>40</v>
      </c>
      <c r="D1101" s="1" t="s">
        <v>41</v>
      </c>
      <c r="E1101" s="1" t="s">
        <v>42</v>
      </c>
      <c r="F1101" s="1" t="s">
        <v>43</v>
      </c>
      <c r="G1101" s="1" t="s">
        <v>44</v>
      </c>
      <c r="H1101" s="1">
        <v>5</v>
      </c>
      <c r="I1101" s="1" t="s">
        <v>45</v>
      </c>
      <c r="J1101" s="4">
        <v>675</v>
      </c>
      <c r="K1101" s="4">
        <v>57</v>
      </c>
      <c r="L1101" s="4">
        <v>45</v>
      </c>
      <c r="AA1101" s="12" t="str">
        <f>_xlfn.XLOOKUP(HsgLista[[#This Row],[Lakó-népesség]],hsgméret[limit],hsgméret[név],,-1)</f>
        <v>mikro</v>
      </c>
      <c r="AB1101" s="12" t="str">
        <f>IFERROR(_xlfn.XLOOKUP(HsgLista[[#This Row],[Vármegye]],Régiók[Vármegye],Régiók[Régió]),"")</f>
        <v>Dél-Dunántúl</v>
      </c>
      <c r="AC1101" s="12" t="str">
        <f>IFERROR(_xlfn.XLOOKUP(HsgLista[[#This Row],[Vármegye]],Régiók[Vármegye],Régiók[NUTS2]),"")</f>
        <v>HU23</v>
      </c>
      <c r="AD1101" s="12" t="str" cm="1">
        <f t="array" ref="AD1101">_xlfn.XLOOKUP(HsgLista[[#This Row],[Helység jogállása]],_xlfn.ANCHORARRAY($AG$12),$AH$12:$AH$18)</f>
        <v>1 község</v>
      </c>
      <c r="AE1101" s="4">
        <f>HsgLista[[#This Row],[Lakó-népesség]]*HsgLista[[#This Row],[Lakó-népesség]]</f>
        <v>3249</v>
      </c>
      <c r="AF1101" s="1"/>
      <c r="AG1101" s="4"/>
      <c r="AJ1101" s="8"/>
      <c r="AK1101" s="4"/>
      <c r="AS1101" s="8"/>
      <c r="AT1101" s="4"/>
      <c r="BJ1101" s="1"/>
    </row>
    <row r="1102" spans="1:62" x14ac:dyDescent="0.3">
      <c r="A1102" s="33" t="s">
        <v>1915</v>
      </c>
      <c r="B1102" s="31">
        <v>33066</v>
      </c>
      <c r="C1102" s="1" t="s">
        <v>40</v>
      </c>
      <c r="D1102" s="1" t="s">
        <v>41</v>
      </c>
      <c r="E1102" s="1" t="s">
        <v>208</v>
      </c>
      <c r="F1102" s="1" t="s">
        <v>209</v>
      </c>
      <c r="G1102" s="1" t="s">
        <v>210</v>
      </c>
      <c r="H1102" s="1">
        <v>5</v>
      </c>
      <c r="I1102" s="1" t="s">
        <v>211</v>
      </c>
      <c r="J1102" s="4">
        <v>2930</v>
      </c>
      <c r="K1102" s="4">
        <v>177</v>
      </c>
      <c r="L1102" s="4">
        <v>90</v>
      </c>
      <c r="AA1102" s="12" t="str">
        <f>_xlfn.XLOOKUP(HsgLista[[#This Row],[Lakó-népesség]],hsgméret[limit],hsgméret[név],,-1)</f>
        <v>mikro</v>
      </c>
      <c r="AB1102" s="12" t="str">
        <f>IFERROR(_xlfn.XLOOKUP(HsgLista[[#This Row],[Vármegye]],Régiók[Vármegye],Régiók[Régió]),"")</f>
        <v>Dél-Dunántúl</v>
      </c>
      <c r="AC1102" s="12" t="str">
        <f>IFERROR(_xlfn.XLOOKUP(HsgLista[[#This Row],[Vármegye]],Régiók[Vármegye],Régiók[NUTS2]),"")</f>
        <v>HU23</v>
      </c>
      <c r="AD1102" s="12" t="str" cm="1">
        <f t="array" ref="AD1102">_xlfn.XLOOKUP(HsgLista[[#This Row],[Helység jogállása]],_xlfn.ANCHORARRAY($AG$12),$AH$12:$AH$18)</f>
        <v>1 község</v>
      </c>
      <c r="AE1102" s="4">
        <f>HsgLista[[#This Row],[Lakó-népesség]]*HsgLista[[#This Row],[Lakó-népesség]]</f>
        <v>31329</v>
      </c>
      <c r="AF1102" s="1"/>
      <c r="AG1102" s="4"/>
      <c r="AJ1102" s="8"/>
      <c r="AK1102" s="4"/>
      <c r="AS1102" s="8"/>
      <c r="AT1102" s="4"/>
      <c r="BJ1102" s="1"/>
    </row>
    <row r="1103" spans="1:62" x14ac:dyDescent="0.3">
      <c r="A1103" s="33" t="s">
        <v>1916</v>
      </c>
      <c r="B1103" s="32">
        <v>3188</v>
      </c>
      <c r="C1103" s="1" t="s">
        <v>40</v>
      </c>
      <c r="D1103" s="1" t="s">
        <v>202</v>
      </c>
      <c r="E1103" s="1" t="s">
        <v>203</v>
      </c>
      <c r="F1103" s="1" t="s">
        <v>204</v>
      </c>
      <c r="G1103" s="1" t="s">
        <v>205</v>
      </c>
      <c r="H1103" s="1">
        <v>5</v>
      </c>
      <c r="I1103" s="1" t="s">
        <v>703</v>
      </c>
      <c r="J1103" s="4">
        <v>259</v>
      </c>
      <c r="K1103" s="4">
        <v>13</v>
      </c>
      <c r="L1103" s="4">
        <v>15</v>
      </c>
      <c r="AA1103" s="12" t="str">
        <f>_xlfn.XLOOKUP(HsgLista[[#This Row],[Lakó-népesség]],hsgméret[limit],hsgméret[név],,-1)</f>
        <v>mikro</v>
      </c>
      <c r="AB1103" s="12" t="str">
        <f>IFERROR(_xlfn.XLOOKUP(HsgLista[[#This Row],[Vármegye]],Régiók[Vármegye],Régiók[Régió]),"")</f>
        <v>Nyugat-Dunántúl</v>
      </c>
      <c r="AC1103" s="12" t="str">
        <f>IFERROR(_xlfn.XLOOKUP(HsgLista[[#This Row],[Vármegye]],Régiók[Vármegye],Régiók[NUTS2]),"")</f>
        <v>HU22</v>
      </c>
      <c r="AD1103" s="12" t="str" cm="1">
        <f t="array" ref="AD1103">_xlfn.XLOOKUP(HsgLista[[#This Row],[Helység jogállása]],_xlfn.ANCHORARRAY($AG$12),$AH$12:$AH$18)</f>
        <v>1 község</v>
      </c>
      <c r="AE1103" s="4">
        <f>HsgLista[[#This Row],[Lakó-népesség]]*HsgLista[[#This Row],[Lakó-népesség]]</f>
        <v>169</v>
      </c>
      <c r="AF1103" s="1"/>
      <c r="AG1103" s="4"/>
      <c r="AJ1103" s="8"/>
      <c r="AK1103" s="4"/>
      <c r="AS1103" s="8"/>
      <c r="AT1103" s="4"/>
      <c r="BJ1103" s="1"/>
    </row>
    <row r="1104" spans="1:62" x14ac:dyDescent="0.3">
      <c r="A1104" s="33" t="s">
        <v>606</v>
      </c>
      <c r="B1104" s="31">
        <v>25636</v>
      </c>
      <c r="C1104" s="1" t="s">
        <v>27</v>
      </c>
      <c r="D1104" s="1" t="s">
        <v>159</v>
      </c>
      <c r="E1104" s="1" t="s">
        <v>1917</v>
      </c>
      <c r="F1104" s="1" t="s">
        <v>605</v>
      </c>
      <c r="G1104" s="1" t="s">
        <v>606</v>
      </c>
      <c r="H1104" s="1">
        <v>1</v>
      </c>
      <c r="I1104" s="1" t="s">
        <v>32</v>
      </c>
      <c r="J1104" s="4">
        <v>6042</v>
      </c>
      <c r="K1104" s="4">
        <v>6272</v>
      </c>
      <c r="L1104" s="4">
        <v>2372</v>
      </c>
      <c r="T1104" s="1">
        <v>1</v>
      </c>
      <c r="AA1104" s="12" t="str">
        <f>_xlfn.XLOOKUP(HsgLista[[#This Row],[Lakó-népesség]],hsgméret[limit],hsgméret[név],,-1)</f>
        <v>kicsi</v>
      </c>
      <c r="AB1104" s="12" t="str">
        <f>IFERROR(_xlfn.XLOOKUP(HsgLista[[#This Row],[Vármegye]],Régiók[Vármegye],Régiók[Régió]),"")</f>
        <v>Észak-Alföld</v>
      </c>
      <c r="AC1104" s="12" t="str">
        <f>IFERROR(_xlfn.XLOOKUP(HsgLista[[#This Row],[Vármegye]],Régiók[Vármegye],Régiók[NUTS2]),"")</f>
        <v>HU32</v>
      </c>
      <c r="AD1104" s="12" t="str" cm="1">
        <f t="array" ref="AD1104">_xlfn.XLOOKUP(HsgLista[[#This Row],[Helység jogállása]],_xlfn.ANCHORARRAY($AG$12),$AH$12:$AH$18)</f>
        <v>2 város</v>
      </c>
      <c r="AE1104" s="4">
        <f>HsgLista[[#This Row],[Lakó-népesség]]*HsgLista[[#This Row],[Lakó-népesség]]</f>
        <v>39337984</v>
      </c>
      <c r="AF1104" s="1"/>
      <c r="AG1104" s="4"/>
      <c r="AJ1104" s="8"/>
      <c r="AK1104" s="4"/>
      <c r="AS1104" s="8"/>
      <c r="AT1104" s="4"/>
      <c r="BJ1104" s="1"/>
    </row>
    <row r="1105" spans="1:62" x14ac:dyDescent="0.3">
      <c r="A1105" s="33" t="s">
        <v>1617</v>
      </c>
      <c r="B1105" s="31">
        <v>11192</v>
      </c>
      <c r="C1105" s="1" t="s">
        <v>27</v>
      </c>
      <c r="D1105" s="1" t="s">
        <v>112</v>
      </c>
      <c r="E1105" s="1" t="s">
        <v>234</v>
      </c>
      <c r="F1105" s="1" t="s">
        <v>235</v>
      </c>
      <c r="G1105" s="1" t="s">
        <v>236</v>
      </c>
      <c r="H1105" s="1">
        <v>2</v>
      </c>
      <c r="I1105" s="1" t="s">
        <v>38</v>
      </c>
      <c r="J1105" s="4">
        <v>3606</v>
      </c>
      <c r="K1105" s="4">
        <v>1396</v>
      </c>
      <c r="L1105" s="4">
        <v>715</v>
      </c>
      <c r="R1105" s="1">
        <v>1</v>
      </c>
      <c r="AA1105" s="12" t="str">
        <f>_xlfn.XLOOKUP(HsgLista[[#This Row],[Lakó-népesség]],hsgméret[limit],hsgméret[név],,-1)</f>
        <v>apró</v>
      </c>
      <c r="AB1105" s="12" t="str">
        <f>IFERROR(_xlfn.XLOOKUP(HsgLista[[#This Row],[Vármegye]],Régiók[Vármegye],Régiók[Régió]),"")</f>
        <v>Dél-Dunántúl</v>
      </c>
      <c r="AC1105" s="12" t="str">
        <f>IFERROR(_xlfn.XLOOKUP(HsgLista[[#This Row],[Vármegye]],Régiók[Vármegye],Régiók[NUTS2]),"")</f>
        <v>HU23</v>
      </c>
      <c r="AD1105" s="12" t="str" cm="1">
        <f t="array" ref="AD1105">_xlfn.XLOOKUP(HsgLista[[#This Row],[Helység jogállása]],_xlfn.ANCHORARRAY($AG$12),$AH$12:$AH$18)</f>
        <v>2 város</v>
      </c>
      <c r="AE1105" s="4">
        <f>HsgLista[[#This Row],[Lakó-népesség]]*HsgLista[[#This Row],[Lakó-népesség]]</f>
        <v>1948816</v>
      </c>
      <c r="AF1105" s="1"/>
      <c r="AG1105" s="4"/>
      <c r="AJ1105" s="8"/>
      <c r="AK1105" s="4"/>
      <c r="AS1105" s="8"/>
      <c r="AT1105" s="4"/>
      <c r="BJ1105" s="1"/>
    </row>
    <row r="1106" spans="1:62" x14ac:dyDescent="0.3">
      <c r="A1106" s="33" t="s">
        <v>1918</v>
      </c>
      <c r="B1106" s="31">
        <v>17738</v>
      </c>
      <c r="C1106" s="1" t="s">
        <v>40</v>
      </c>
      <c r="D1106" s="1" t="s">
        <v>28</v>
      </c>
      <c r="E1106" s="1" t="s">
        <v>178</v>
      </c>
      <c r="F1106" s="1" t="s">
        <v>179</v>
      </c>
      <c r="G1106" s="1" t="s">
        <v>180</v>
      </c>
      <c r="H1106" s="1">
        <v>5</v>
      </c>
      <c r="I1106" s="1" t="s">
        <v>1919</v>
      </c>
      <c r="J1106" s="4">
        <v>4119</v>
      </c>
      <c r="K1106" s="4">
        <v>750</v>
      </c>
      <c r="L1106" s="4">
        <v>455</v>
      </c>
      <c r="AA1106" s="12" t="str">
        <f>_xlfn.XLOOKUP(HsgLista[[#This Row],[Lakó-népesség]],hsgméret[limit],hsgméret[név],,-1)</f>
        <v>apró</v>
      </c>
      <c r="AB1106" s="12" t="str">
        <f>IFERROR(_xlfn.XLOOKUP(HsgLista[[#This Row],[Vármegye]],Régiók[Vármegye],Régiók[Régió]),"")</f>
        <v>Közép-Dunántúl</v>
      </c>
      <c r="AC1106" s="12" t="str">
        <f>IFERROR(_xlfn.XLOOKUP(HsgLista[[#This Row],[Vármegye]],Régiók[Vármegye],Régiók[NUTS2]),"")</f>
        <v>HU21</v>
      </c>
      <c r="AD1106" s="12" t="str" cm="1">
        <f t="array" ref="AD1106">_xlfn.XLOOKUP(HsgLista[[#This Row],[Helység jogállása]],_xlfn.ANCHORARRAY($AG$12),$AH$12:$AH$18)</f>
        <v>1 község</v>
      </c>
      <c r="AE1106" s="4">
        <f>HsgLista[[#This Row],[Lakó-népesség]]*HsgLista[[#This Row],[Lakó-népesség]]</f>
        <v>562500</v>
      </c>
      <c r="AF1106" s="1"/>
      <c r="AG1106" s="4"/>
      <c r="AJ1106" s="8"/>
      <c r="AK1106" s="4"/>
      <c r="AS1106" s="8"/>
      <c r="AT1106" s="4"/>
      <c r="BJ1106" s="1"/>
    </row>
    <row r="1107" spans="1:62" x14ac:dyDescent="0.3">
      <c r="A1107" s="33" t="s">
        <v>1920</v>
      </c>
      <c r="B1107" s="31">
        <v>25399</v>
      </c>
      <c r="C1107" s="1" t="s">
        <v>40</v>
      </c>
      <c r="D1107" s="1" t="s">
        <v>52</v>
      </c>
      <c r="E1107" s="1" t="s">
        <v>380</v>
      </c>
      <c r="F1107" s="1" t="s">
        <v>381</v>
      </c>
      <c r="G1107" s="1" t="s">
        <v>382</v>
      </c>
      <c r="H1107" s="1">
        <v>5</v>
      </c>
      <c r="I1107" s="1" t="s">
        <v>1656</v>
      </c>
      <c r="J1107" s="4">
        <v>1947</v>
      </c>
      <c r="K1107" s="4">
        <v>1090</v>
      </c>
      <c r="L1107" s="4">
        <v>437</v>
      </c>
      <c r="AA1107" s="12" t="str">
        <f>_xlfn.XLOOKUP(HsgLista[[#This Row],[Lakó-népesség]],hsgméret[limit],hsgméret[név],,-1)</f>
        <v>apró</v>
      </c>
      <c r="AB1107" s="12" t="str">
        <f>IFERROR(_xlfn.XLOOKUP(HsgLista[[#This Row],[Vármegye]],Régiók[Vármegye],Régiók[Régió]),"")</f>
        <v>Észak-Magyarország</v>
      </c>
      <c r="AC1107" s="12" t="str">
        <f>IFERROR(_xlfn.XLOOKUP(HsgLista[[#This Row],[Vármegye]],Régiók[Vármegye],Régiók[NUTS2]),"")</f>
        <v>HU31</v>
      </c>
      <c r="AD1107" s="12" t="str" cm="1">
        <f t="array" ref="AD1107">_xlfn.XLOOKUP(HsgLista[[#This Row],[Helység jogállása]],_xlfn.ANCHORARRAY($AG$12),$AH$12:$AH$18)</f>
        <v>1 község</v>
      </c>
      <c r="AE1107" s="4">
        <f>HsgLista[[#This Row],[Lakó-népesség]]*HsgLista[[#This Row],[Lakó-népesség]]</f>
        <v>1188100</v>
      </c>
      <c r="AF1107" s="1"/>
      <c r="AG1107" s="4"/>
      <c r="AJ1107" s="8"/>
      <c r="AK1107" s="4"/>
      <c r="AS1107" s="8"/>
      <c r="AT1107" s="4"/>
      <c r="BJ1107" s="1"/>
    </row>
    <row r="1108" spans="1:62" x14ac:dyDescent="0.3">
      <c r="A1108" s="33" t="s">
        <v>1921</v>
      </c>
      <c r="B1108" s="31">
        <v>19619</v>
      </c>
      <c r="C1108" s="1" t="s">
        <v>40</v>
      </c>
      <c r="D1108" s="1" t="s">
        <v>112</v>
      </c>
      <c r="E1108" s="1" t="s">
        <v>793</v>
      </c>
      <c r="F1108" s="1" t="s">
        <v>794</v>
      </c>
      <c r="G1108" s="1" t="s">
        <v>795</v>
      </c>
      <c r="H1108" s="1">
        <v>5</v>
      </c>
      <c r="I1108" s="1" t="s">
        <v>1922</v>
      </c>
      <c r="J1108" s="4">
        <v>2268</v>
      </c>
      <c r="K1108" s="4">
        <v>427</v>
      </c>
      <c r="L1108" s="4">
        <v>191</v>
      </c>
      <c r="AA1108" s="12" t="str">
        <f>_xlfn.XLOOKUP(HsgLista[[#This Row],[Lakó-népesség]],hsgméret[limit],hsgméret[név],,-1)</f>
        <v>mikro</v>
      </c>
      <c r="AB1108" s="12" t="str">
        <f>IFERROR(_xlfn.XLOOKUP(HsgLista[[#This Row],[Vármegye]],Régiók[Vármegye],Régiók[Régió]),"")</f>
        <v>Dél-Dunántúl</v>
      </c>
      <c r="AC1108" s="12" t="str">
        <f>IFERROR(_xlfn.XLOOKUP(HsgLista[[#This Row],[Vármegye]],Régiók[Vármegye],Régiók[NUTS2]),"")</f>
        <v>HU23</v>
      </c>
      <c r="AD1108" s="12" t="str" cm="1">
        <f t="array" ref="AD1108">_xlfn.XLOOKUP(HsgLista[[#This Row],[Helység jogállása]],_xlfn.ANCHORARRAY($AG$12),$AH$12:$AH$18)</f>
        <v>1 község</v>
      </c>
      <c r="AE1108" s="4">
        <f>HsgLista[[#This Row],[Lakó-népesség]]*HsgLista[[#This Row],[Lakó-népesség]]</f>
        <v>182329</v>
      </c>
      <c r="AF1108" s="1"/>
      <c r="AG1108" s="4"/>
      <c r="AJ1108" s="8"/>
      <c r="AK1108" s="4"/>
      <c r="AS1108" s="8"/>
      <c r="AT1108" s="4"/>
      <c r="BJ1108" s="1"/>
    </row>
    <row r="1109" spans="1:62" x14ac:dyDescent="0.3">
      <c r="A1109" s="33" t="s">
        <v>1922</v>
      </c>
      <c r="B1109" s="31">
        <v>27784</v>
      </c>
      <c r="C1109" s="1" t="s">
        <v>40</v>
      </c>
      <c r="D1109" s="1" t="s">
        <v>112</v>
      </c>
      <c r="E1109" s="1" t="s">
        <v>793</v>
      </c>
      <c r="F1109" s="1" t="s">
        <v>794</v>
      </c>
      <c r="G1109" s="1" t="s">
        <v>795</v>
      </c>
      <c r="H1109" s="1">
        <v>2</v>
      </c>
      <c r="I1109" s="1" t="s">
        <v>38</v>
      </c>
      <c r="J1109" s="4">
        <v>4966</v>
      </c>
      <c r="K1109" s="4">
        <v>1157</v>
      </c>
      <c r="L1109" s="4">
        <v>480</v>
      </c>
      <c r="T1109" s="1">
        <v>1</v>
      </c>
      <c r="AA1109" s="12" t="str">
        <f>_xlfn.XLOOKUP(HsgLista[[#This Row],[Lakó-népesség]],hsgméret[limit],hsgméret[név],,-1)</f>
        <v>apró</v>
      </c>
      <c r="AB1109" s="12" t="str">
        <f>IFERROR(_xlfn.XLOOKUP(HsgLista[[#This Row],[Vármegye]],Régiók[Vármegye],Régiók[Régió]),"")</f>
        <v>Dél-Dunántúl</v>
      </c>
      <c r="AC1109" s="12" t="str">
        <f>IFERROR(_xlfn.XLOOKUP(HsgLista[[#This Row],[Vármegye]],Régiók[Vármegye],Régiók[NUTS2]),"")</f>
        <v>HU23</v>
      </c>
      <c r="AD1109" s="12" t="str" cm="1">
        <f t="array" ref="AD1109">_xlfn.XLOOKUP(HsgLista[[#This Row],[Helység jogállása]],_xlfn.ANCHORARRAY($AG$12),$AH$12:$AH$18)</f>
        <v>1 község</v>
      </c>
      <c r="AE1109" s="4">
        <f>HsgLista[[#This Row],[Lakó-népesség]]*HsgLista[[#This Row],[Lakó-népesség]]</f>
        <v>1338649</v>
      </c>
      <c r="AF1109" s="1"/>
      <c r="AG1109" s="4"/>
      <c r="AJ1109" s="8"/>
      <c r="AK1109" s="4"/>
      <c r="AS1109" s="8"/>
      <c r="AT1109" s="4"/>
      <c r="BJ1109" s="1"/>
    </row>
    <row r="1110" spans="1:62" x14ac:dyDescent="0.3">
      <c r="A1110" s="33" t="s">
        <v>1170</v>
      </c>
      <c r="B1110" s="31">
        <v>11387</v>
      </c>
      <c r="C1110" s="1" t="s">
        <v>40</v>
      </c>
      <c r="D1110" s="1" t="s">
        <v>95</v>
      </c>
      <c r="E1110" s="1" t="s">
        <v>709</v>
      </c>
      <c r="F1110" s="1" t="s">
        <v>710</v>
      </c>
      <c r="G1110" s="1" t="s">
        <v>711</v>
      </c>
      <c r="H1110" s="1">
        <v>2</v>
      </c>
      <c r="I1110" s="1" t="s">
        <v>38</v>
      </c>
      <c r="J1110" s="4">
        <v>3534</v>
      </c>
      <c r="K1110" s="4">
        <v>1614</v>
      </c>
      <c r="L1110" s="4">
        <v>653</v>
      </c>
      <c r="AA1110" s="12" t="str">
        <f>_xlfn.XLOOKUP(HsgLista[[#This Row],[Lakó-népesség]],hsgméret[limit],hsgméret[név],,-1)</f>
        <v>apró</v>
      </c>
      <c r="AB1110" s="12" t="str">
        <f>IFERROR(_xlfn.XLOOKUP(HsgLista[[#This Row],[Vármegye]],Régiók[Vármegye],Régiók[Régió]),"")</f>
        <v>Nyugat-Dunántúl</v>
      </c>
      <c r="AC1110" s="12" t="str">
        <f>IFERROR(_xlfn.XLOOKUP(HsgLista[[#This Row],[Vármegye]],Régiók[Vármegye],Régiók[NUTS2]),"")</f>
        <v>HU22</v>
      </c>
      <c r="AD1110" s="12" t="str" cm="1">
        <f t="array" ref="AD1110">_xlfn.XLOOKUP(HsgLista[[#This Row],[Helység jogállása]],_xlfn.ANCHORARRAY($AG$12),$AH$12:$AH$18)</f>
        <v>1 község</v>
      </c>
      <c r="AE1110" s="4">
        <f>HsgLista[[#This Row],[Lakó-népesség]]*HsgLista[[#This Row],[Lakó-népesség]]</f>
        <v>2604996</v>
      </c>
      <c r="AF1110" s="1"/>
      <c r="AG1110" s="4"/>
      <c r="AJ1110" s="8"/>
      <c r="AK1110" s="4"/>
      <c r="AS1110" s="8"/>
      <c r="AT1110" s="4"/>
      <c r="BJ1110" s="1"/>
    </row>
    <row r="1111" spans="1:62" x14ac:dyDescent="0.3">
      <c r="A1111" s="33" t="s">
        <v>1923</v>
      </c>
      <c r="B1111" s="32">
        <v>3300</v>
      </c>
      <c r="C1111" s="1" t="s">
        <v>40</v>
      </c>
      <c r="D1111" s="1" t="s">
        <v>75</v>
      </c>
      <c r="E1111" s="1" t="s">
        <v>457</v>
      </c>
      <c r="F1111" s="1" t="s">
        <v>410</v>
      </c>
      <c r="G1111" s="1" t="s">
        <v>408</v>
      </c>
      <c r="H1111" s="1">
        <v>1</v>
      </c>
      <c r="I1111" s="1" t="s">
        <v>32</v>
      </c>
      <c r="J1111" s="4">
        <v>1121</v>
      </c>
      <c r="K1111" s="4">
        <v>1984</v>
      </c>
      <c r="L1111" s="4">
        <v>689</v>
      </c>
      <c r="R1111" s="1">
        <v>1</v>
      </c>
      <c r="AA1111" s="12" t="str">
        <f>_xlfn.XLOOKUP(HsgLista[[#This Row],[Lakó-népesség]],hsgméret[limit],hsgméret[név],,-1)</f>
        <v>apró</v>
      </c>
      <c r="AB1111" s="12" t="str">
        <f>IFERROR(_xlfn.XLOOKUP(HsgLista[[#This Row],[Vármegye]],Régiók[Vármegye],Régiók[Régió]),"")</f>
        <v>Pest</v>
      </c>
      <c r="AC1111" s="12" t="str">
        <f>IFERROR(_xlfn.XLOOKUP(HsgLista[[#This Row],[Vármegye]],Régiók[Vármegye],Régiók[NUTS2]),"")</f>
        <v>HU12</v>
      </c>
      <c r="AD1111" s="12" t="str" cm="1">
        <f t="array" ref="AD1111">_xlfn.XLOOKUP(HsgLista[[#This Row],[Helység jogállása]],_xlfn.ANCHORARRAY($AG$12),$AH$12:$AH$18)</f>
        <v>1 község</v>
      </c>
      <c r="AE1111" s="4">
        <f>HsgLista[[#This Row],[Lakó-népesség]]*HsgLista[[#This Row],[Lakó-népesség]]</f>
        <v>3936256</v>
      </c>
      <c r="AF1111" s="1"/>
      <c r="AG1111" s="4"/>
      <c r="AJ1111" s="8"/>
      <c r="AK1111" s="4"/>
      <c r="AS1111" s="8"/>
      <c r="AT1111" s="4"/>
      <c r="BJ1111" s="1"/>
    </row>
    <row r="1112" spans="1:62" x14ac:dyDescent="0.3">
      <c r="A1112" s="33" t="s">
        <v>1924</v>
      </c>
      <c r="B1112" s="31">
        <v>29504</v>
      </c>
      <c r="C1112" s="1" t="s">
        <v>40</v>
      </c>
      <c r="D1112" s="1" t="s">
        <v>95</v>
      </c>
      <c r="E1112" s="1" t="s">
        <v>958</v>
      </c>
      <c r="F1112" s="1" t="s">
        <v>959</v>
      </c>
      <c r="G1112" s="1" t="s">
        <v>960</v>
      </c>
      <c r="H1112" s="1">
        <v>5</v>
      </c>
      <c r="I1112" s="1" t="s">
        <v>1055</v>
      </c>
      <c r="J1112" s="4">
        <v>296</v>
      </c>
      <c r="K1112" s="4">
        <v>48</v>
      </c>
      <c r="L1112" s="4">
        <v>39</v>
      </c>
      <c r="AA1112" s="12" t="str">
        <f>_xlfn.XLOOKUP(HsgLista[[#This Row],[Lakó-népesség]],hsgméret[limit],hsgméret[név],,-1)</f>
        <v>mikro</v>
      </c>
      <c r="AB1112" s="12" t="str">
        <f>IFERROR(_xlfn.XLOOKUP(HsgLista[[#This Row],[Vármegye]],Régiók[Vármegye],Régiók[Régió]),"")</f>
        <v>Nyugat-Dunántúl</v>
      </c>
      <c r="AC1112" s="12" t="str">
        <f>IFERROR(_xlfn.XLOOKUP(HsgLista[[#This Row],[Vármegye]],Régiók[Vármegye],Régiók[NUTS2]),"")</f>
        <v>HU22</v>
      </c>
      <c r="AD1112" s="12" t="str" cm="1">
        <f t="array" ref="AD1112">_xlfn.XLOOKUP(HsgLista[[#This Row],[Helység jogállása]],_xlfn.ANCHORARRAY($AG$12),$AH$12:$AH$18)</f>
        <v>1 község</v>
      </c>
      <c r="AE1112" s="4">
        <f>HsgLista[[#This Row],[Lakó-népesség]]*HsgLista[[#This Row],[Lakó-népesség]]</f>
        <v>2304</v>
      </c>
      <c r="AF1112" s="1"/>
      <c r="AG1112" s="4"/>
      <c r="AJ1112" s="8"/>
      <c r="AK1112" s="4"/>
      <c r="AS1112" s="8"/>
      <c r="AT1112" s="4"/>
      <c r="BJ1112" s="1"/>
    </row>
    <row r="1113" spans="1:62" x14ac:dyDescent="0.3">
      <c r="A1113" s="33" t="s">
        <v>1925</v>
      </c>
      <c r="B1113" s="31">
        <v>13921</v>
      </c>
      <c r="C1113" s="1" t="s">
        <v>40</v>
      </c>
      <c r="D1113" s="1" t="s">
        <v>202</v>
      </c>
      <c r="E1113" s="1" t="s">
        <v>284</v>
      </c>
      <c r="F1113" s="1" t="s">
        <v>285</v>
      </c>
      <c r="G1113" s="1" t="s">
        <v>285</v>
      </c>
      <c r="H1113" s="1">
        <v>5</v>
      </c>
      <c r="I1113" s="1" t="s">
        <v>651</v>
      </c>
      <c r="J1113" s="4">
        <v>1230</v>
      </c>
      <c r="K1113" s="4">
        <v>268</v>
      </c>
      <c r="L1113" s="4">
        <v>140</v>
      </c>
      <c r="T1113" s="1">
        <v>1</v>
      </c>
      <c r="AA1113" s="12" t="str">
        <f>_xlfn.XLOOKUP(HsgLista[[#This Row],[Lakó-népesség]],hsgméret[limit],hsgméret[név],,-1)</f>
        <v>mikro</v>
      </c>
      <c r="AB1113" s="12" t="str">
        <f>IFERROR(_xlfn.XLOOKUP(HsgLista[[#This Row],[Vármegye]],Régiók[Vármegye],Régiók[Régió]),"")</f>
        <v>Nyugat-Dunántúl</v>
      </c>
      <c r="AC1113" s="12" t="str">
        <f>IFERROR(_xlfn.XLOOKUP(HsgLista[[#This Row],[Vármegye]],Régiók[Vármegye],Régiók[NUTS2]),"")</f>
        <v>HU22</v>
      </c>
      <c r="AD1113" s="12" t="str" cm="1">
        <f t="array" ref="AD1113">_xlfn.XLOOKUP(HsgLista[[#This Row],[Helység jogállása]],_xlfn.ANCHORARRAY($AG$12),$AH$12:$AH$18)</f>
        <v>1 község</v>
      </c>
      <c r="AE1113" s="4">
        <f>HsgLista[[#This Row],[Lakó-népesség]]*HsgLista[[#This Row],[Lakó-népesség]]</f>
        <v>71824</v>
      </c>
      <c r="AF1113" s="1"/>
      <c r="AG1113" s="4"/>
      <c r="AJ1113" s="8"/>
      <c r="AK1113" s="4"/>
      <c r="AS1113" s="8"/>
      <c r="AT1113" s="4"/>
      <c r="BJ1113" s="1"/>
    </row>
    <row r="1114" spans="1:62" x14ac:dyDescent="0.3">
      <c r="A1114" s="33" t="s">
        <v>1926</v>
      </c>
      <c r="B1114" s="31">
        <v>20604</v>
      </c>
      <c r="C1114" s="1" t="s">
        <v>40</v>
      </c>
      <c r="D1114" s="1" t="s">
        <v>66</v>
      </c>
      <c r="E1114" s="1" t="s">
        <v>67</v>
      </c>
      <c r="F1114" s="1" t="s">
        <v>68</v>
      </c>
      <c r="G1114" s="1" t="s">
        <v>69</v>
      </c>
      <c r="H1114" s="1">
        <v>5</v>
      </c>
      <c r="I1114" s="1" t="s">
        <v>65</v>
      </c>
      <c r="J1114" s="4">
        <v>1558</v>
      </c>
      <c r="K1114" s="4">
        <v>1872</v>
      </c>
      <c r="L1114" s="4">
        <v>663</v>
      </c>
      <c r="AA1114" s="12" t="str">
        <f>_xlfn.XLOOKUP(HsgLista[[#This Row],[Lakó-népesség]],hsgméret[limit],hsgméret[név],,-1)</f>
        <v>apró</v>
      </c>
      <c r="AB1114" s="12" t="str">
        <f>IFERROR(_xlfn.XLOOKUP(HsgLista[[#This Row],[Vármegye]],Régiók[Vármegye],Régiók[Régió]),"")</f>
        <v>Nyugat-Dunántúl</v>
      </c>
      <c r="AC1114" s="12" t="str">
        <f>IFERROR(_xlfn.XLOOKUP(HsgLista[[#This Row],[Vármegye]],Régiók[Vármegye],Régiók[NUTS2]),"")</f>
        <v>HU22</v>
      </c>
      <c r="AD1114" s="12" t="str" cm="1">
        <f t="array" ref="AD1114">_xlfn.XLOOKUP(HsgLista[[#This Row],[Helység jogállása]],_xlfn.ANCHORARRAY($AG$12),$AH$12:$AH$18)</f>
        <v>1 község</v>
      </c>
      <c r="AE1114" s="4">
        <f>HsgLista[[#This Row],[Lakó-népesség]]*HsgLista[[#This Row],[Lakó-népesség]]</f>
        <v>3504384</v>
      </c>
      <c r="AF1114" s="1"/>
      <c r="AG1114" s="4"/>
      <c r="AJ1114" s="8"/>
      <c r="AK1114" s="4"/>
      <c r="AS1114" s="8"/>
      <c r="AT1114" s="4"/>
      <c r="BJ1114" s="1"/>
    </row>
    <row r="1115" spans="1:62" x14ac:dyDescent="0.3">
      <c r="A1115" s="33" t="s">
        <v>1927</v>
      </c>
      <c r="B1115" s="31">
        <v>26833</v>
      </c>
      <c r="C1115" s="1" t="s">
        <v>40</v>
      </c>
      <c r="D1115" s="1" t="s">
        <v>272</v>
      </c>
      <c r="E1115" s="1" t="s">
        <v>698</v>
      </c>
      <c r="F1115" s="1" t="s">
        <v>536</v>
      </c>
      <c r="G1115" s="1" t="s">
        <v>534</v>
      </c>
      <c r="H1115" s="1">
        <v>5</v>
      </c>
      <c r="I1115" s="1" t="s">
        <v>1203</v>
      </c>
      <c r="J1115" s="4">
        <v>646</v>
      </c>
      <c r="K1115" s="4">
        <v>145</v>
      </c>
      <c r="L1115" s="4">
        <v>88</v>
      </c>
      <c r="AA1115" s="12" t="str">
        <f>_xlfn.XLOOKUP(HsgLista[[#This Row],[Lakó-népesség]],hsgméret[limit],hsgméret[név],,-1)</f>
        <v>mikro</v>
      </c>
      <c r="AB1115" s="12" t="str">
        <f>IFERROR(_xlfn.XLOOKUP(HsgLista[[#This Row],[Vármegye]],Régiók[Vármegye],Régiók[Régió]),"")</f>
        <v>Észak-Magyarország</v>
      </c>
      <c r="AC1115" s="12" t="str">
        <f>IFERROR(_xlfn.XLOOKUP(HsgLista[[#This Row],[Vármegye]],Régiók[Vármegye],Régiók[NUTS2]),"")</f>
        <v>HU31</v>
      </c>
      <c r="AD1115" s="12" t="str" cm="1">
        <f t="array" ref="AD1115">_xlfn.XLOOKUP(HsgLista[[#This Row],[Helység jogállása]],_xlfn.ANCHORARRAY($AG$12),$AH$12:$AH$18)</f>
        <v>1 község</v>
      </c>
      <c r="AE1115" s="4">
        <f>HsgLista[[#This Row],[Lakó-népesség]]*HsgLista[[#This Row],[Lakó-népesség]]</f>
        <v>21025</v>
      </c>
      <c r="AF1115" s="1"/>
      <c r="AG1115" s="4"/>
      <c r="AJ1115" s="8"/>
      <c r="AK1115" s="4"/>
      <c r="AS1115" s="8"/>
      <c r="AT1115" s="4"/>
      <c r="BJ1115" s="1"/>
    </row>
    <row r="1116" spans="1:62" x14ac:dyDescent="0.3">
      <c r="A1116" s="33" t="s">
        <v>1662</v>
      </c>
      <c r="B1116" s="32">
        <v>9654</v>
      </c>
      <c r="C1116" s="1" t="s">
        <v>40</v>
      </c>
      <c r="D1116" s="1" t="s">
        <v>159</v>
      </c>
      <c r="E1116" s="1" t="s">
        <v>368</v>
      </c>
      <c r="F1116" s="1" t="s">
        <v>369</v>
      </c>
      <c r="G1116" s="1" t="s">
        <v>370</v>
      </c>
      <c r="H1116" s="1">
        <v>2</v>
      </c>
      <c r="I1116" s="1" t="s">
        <v>38</v>
      </c>
      <c r="J1116" s="4">
        <v>1456</v>
      </c>
      <c r="K1116" s="4">
        <v>1124</v>
      </c>
      <c r="L1116" s="4">
        <v>407</v>
      </c>
      <c r="AA1116" s="12" t="str">
        <f>_xlfn.XLOOKUP(HsgLista[[#This Row],[Lakó-népesség]],hsgméret[limit],hsgméret[név],,-1)</f>
        <v>apró</v>
      </c>
      <c r="AB1116" s="12" t="str">
        <f>IFERROR(_xlfn.XLOOKUP(HsgLista[[#This Row],[Vármegye]],Régiók[Vármegye],Régiók[Régió]),"")</f>
        <v>Észak-Alföld</v>
      </c>
      <c r="AC1116" s="12" t="str">
        <f>IFERROR(_xlfn.XLOOKUP(HsgLista[[#This Row],[Vármegye]],Régiók[Vármegye],Régiók[NUTS2]),"")</f>
        <v>HU32</v>
      </c>
      <c r="AD1116" s="12" t="str" cm="1">
        <f t="array" ref="AD1116">_xlfn.XLOOKUP(HsgLista[[#This Row],[Helység jogállása]],_xlfn.ANCHORARRAY($AG$12),$AH$12:$AH$18)</f>
        <v>1 község</v>
      </c>
      <c r="AE1116" s="4">
        <f>HsgLista[[#This Row],[Lakó-népesség]]*HsgLista[[#This Row],[Lakó-népesség]]</f>
        <v>1263376</v>
      </c>
      <c r="AF1116" s="1"/>
      <c r="AG1116" s="4"/>
      <c r="AJ1116" s="8"/>
      <c r="AK1116" s="4"/>
      <c r="AS1116" s="8"/>
      <c r="AT1116" s="4"/>
      <c r="BJ1116" s="1"/>
    </row>
    <row r="1117" spans="1:62" x14ac:dyDescent="0.3">
      <c r="A1117" s="33" t="s">
        <v>1928</v>
      </c>
      <c r="B1117" s="31">
        <v>31936</v>
      </c>
      <c r="C1117" s="1" t="s">
        <v>40</v>
      </c>
      <c r="D1117" s="1" t="s">
        <v>41</v>
      </c>
      <c r="E1117" s="1" t="s">
        <v>289</v>
      </c>
      <c r="F1117" s="1" t="s">
        <v>290</v>
      </c>
      <c r="G1117" s="1" t="s">
        <v>291</v>
      </c>
      <c r="H1117" s="1">
        <v>5</v>
      </c>
      <c r="I1117" s="1" t="s">
        <v>1131</v>
      </c>
      <c r="J1117" s="4">
        <v>1510</v>
      </c>
      <c r="K1117" s="4">
        <v>228</v>
      </c>
      <c r="L1117" s="4">
        <v>83</v>
      </c>
      <c r="AA1117" s="12" t="str">
        <f>_xlfn.XLOOKUP(HsgLista[[#This Row],[Lakó-népesség]],hsgméret[limit],hsgméret[név],,-1)</f>
        <v>mikro</v>
      </c>
      <c r="AB1117" s="12" t="str">
        <f>IFERROR(_xlfn.XLOOKUP(HsgLista[[#This Row],[Vármegye]],Régiók[Vármegye],Régiók[Régió]),"")</f>
        <v>Dél-Dunántúl</v>
      </c>
      <c r="AC1117" s="12" t="str">
        <f>IFERROR(_xlfn.XLOOKUP(HsgLista[[#This Row],[Vármegye]],Régiók[Vármegye],Régiók[NUTS2]),"")</f>
        <v>HU23</v>
      </c>
      <c r="AD1117" s="12" t="str" cm="1">
        <f t="array" ref="AD1117">_xlfn.XLOOKUP(HsgLista[[#This Row],[Helység jogállása]],_xlfn.ANCHORARRAY($AG$12),$AH$12:$AH$18)</f>
        <v>1 község</v>
      </c>
      <c r="AE1117" s="4">
        <f>HsgLista[[#This Row],[Lakó-népesség]]*HsgLista[[#This Row],[Lakó-népesség]]</f>
        <v>51984</v>
      </c>
      <c r="AF1117" s="1"/>
      <c r="AG1117" s="4"/>
      <c r="AJ1117" s="8"/>
      <c r="AK1117" s="4"/>
      <c r="AS1117" s="8"/>
      <c r="AT1117" s="4"/>
      <c r="BJ1117" s="1"/>
    </row>
    <row r="1118" spans="1:62" x14ac:dyDescent="0.3">
      <c r="A1118" s="33" t="s">
        <v>1929</v>
      </c>
      <c r="B1118" s="31">
        <v>16577</v>
      </c>
      <c r="C1118" s="1" t="s">
        <v>40</v>
      </c>
      <c r="D1118" s="1" t="s">
        <v>52</v>
      </c>
      <c r="E1118" s="1" t="s">
        <v>149</v>
      </c>
      <c r="F1118" s="1" t="s">
        <v>150</v>
      </c>
      <c r="G1118" s="1" t="s">
        <v>151</v>
      </c>
      <c r="H1118" s="1">
        <v>5</v>
      </c>
      <c r="I1118" s="1" t="s">
        <v>152</v>
      </c>
      <c r="J1118" s="4">
        <v>1812</v>
      </c>
      <c r="K1118" s="4">
        <v>79</v>
      </c>
      <c r="L1118" s="4">
        <v>66</v>
      </c>
      <c r="AA1118" s="12" t="str">
        <f>_xlfn.XLOOKUP(HsgLista[[#This Row],[Lakó-népesség]],hsgméret[limit],hsgméret[név],,-1)</f>
        <v>mikro</v>
      </c>
      <c r="AB1118" s="12" t="str">
        <f>IFERROR(_xlfn.XLOOKUP(HsgLista[[#This Row],[Vármegye]],Régiók[Vármegye],Régiók[Régió]),"")</f>
        <v>Észak-Magyarország</v>
      </c>
      <c r="AC1118" s="12" t="str">
        <f>IFERROR(_xlfn.XLOOKUP(HsgLista[[#This Row],[Vármegye]],Régiók[Vármegye],Régiók[NUTS2]),"")</f>
        <v>HU31</v>
      </c>
      <c r="AD1118" s="12" t="str" cm="1">
        <f t="array" ref="AD1118">_xlfn.XLOOKUP(HsgLista[[#This Row],[Helység jogállása]],_xlfn.ANCHORARRAY($AG$12),$AH$12:$AH$18)</f>
        <v>1 község</v>
      </c>
      <c r="AE1118" s="4">
        <f>HsgLista[[#This Row],[Lakó-népesség]]*HsgLista[[#This Row],[Lakó-népesség]]</f>
        <v>6241</v>
      </c>
      <c r="AF1118" s="1"/>
      <c r="AG1118" s="4"/>
      <c r="AJ1118" s="8"/>
      <c r="AK1118" s="4"/>
      <c r="AS1118" s="8"/>
      <c r="AT1118" s="4"/>
      <c r="BJ1118" s="1"/>
    </row>
    <row r="1119" spans="1:62" x14ac:dyDescent="0.3">
      <c r="A1119" s="33" t="s">
        <v>1930</v>
      </c>
      <c r="B1119" s="32">
        <v>8095</v>
      </c>
      <c r="C1119" s="1" t="s">
        <v>40</v>
      </c>
      <c r="D1119" s="1" t="s">
        <v>140</v>
      </c>
      <c r="E1119" s="1" t="s">
        <v>169</v>
      </c>
      <c r="F1119" s="1" t="s">
        <v>170</v>
      </c>
      <c r="G1119" s="1" t="s">
        <v>171</v>
      </c>
      <c r="H1119" s="1">
        <v>5</v>
      </c>
      <c r="I1119" s="1" t="s">
        <v>1931</v>
      </c>
      <c r="J1119" s="4">
        <v>7031</v>
      </c>
      <c r="K1119" s="4">
        <v>582</v>
      </c>
      <c r="L1119" s="4">
        <v>317</v>
      </c>
      <c r="AA1119" s="12" t="str">
        <f>_xlfn.XLOOKUP(HsgLista[[#This Row],[Lakó-népesség]],hsgméret[limit],hsgméret[név],,-1)</f>
        <v>apró</v>
      </c>
      <c r="AB1119" s="12" t="str">
        <f>IFERROR(_xlfn.XLOOKUP(HsgLista[[#This Row],[Vármegye]],Régiók[Vármegye],Régiók[Régió]),"")</f>
        <v>Dél-Alföld</v>
      </c>
      <c r="AC1119" s="12" t="str">
        <f>IFERROR(_xlfn.XLOOKUP(HsgLista[[#This Row],[Vármegye]],Régiók[Vármegye],Régiók[NUTS2]),"")</f>
        <v>HU33</v>
      </c>
      <c r="AD1119" s="12" t="str" cm="1">
        <f t="array" ref="AD1119">_xlfn.XLOOKUP(HsgLista[[#This Row],[Helység jogállása]],_xlfn.ANCHORARRAY($AG$12),$AH$12:$AH$18)</f>
        <v>1 község</v>
      </c>
      <c r="AE1119" s="4">
        <f>HsgLista[[#This Row],[Lakó-népesség]]*HsgLista[[#This Row],[Lakó-népesség]]</f>
        <v>338724</v>
      </c>
      <c r="AF1119" s="1"/>
      <c r="AG1119" s="4"/>
      <c r="AJ1119" s="8"/>
      <c r="AK1119" s="4"/>
      <c r="AS1119" s="8"/>
      <c r="AT1119" s="4"/>
      <c r="BJ1119" s="1"/>
    </row>
    <row r="1120" spans="1:62" x14ac:dyDescent="0.3">
      <c r="A1120" s="33" t="s">
        <v>1205</v>
      </c>
      <c r="B1120" s="32">
        <v>8086</v>
      </c>
      <c r="C1120" s="1" t="s">
        <v>40</v>
      </c>
      <c r="D1120" s="1" t="s">
        <v>52</v>
      </c>
      <c r="E1120" s="1" t="s">
        <v>244</v>
      </c>
      <c r="F1120" s="1" t="s">
        <v>245</v>
      </c>
      <c r="G1120" s="1" t="s">
        <v>246</v>
      </c>
      <c r="H1120" s="1">
        <v>2</v>
      </c>
      <c r="I1120" s="1" t="s">
        <v>38</v>
      </c>
      <c r="J1120" s="4">
        <v>1094</v>
      </c>
      <c r="K1120" s="4">
        <v>1130</v>
      </c>
      <c r="L1120" s="4">
        <v>406</v>
      </c>
      <c r="AA1120" s="12" t="str">
        <f>_xlfn.XLOOKUP(HsgLista[[#This Row],[Lakó-népesség]],hsgméret[limit],hsgméret[név],,-1)</f>
        <v>apró</v>
      </c>
      <c r="AB1120" s="12" t="str">
        <f>IFERROR(_xlfn.XLOOKUP(HsgLista[[#This Row],[Vármegye]],Régiók[Vármegye],Régiók[Régió]),"")</f>
        <v>Észak-Magyarország</v>
      </c>
      <c r="AC1120" s="12" t="str">
        <f>IFERROR(_xlfn.XLOOKUP(HsgLista[[#This Row],[Vármegye]],Régiók[Vármegye],Régiók[NUTS2]),"")</f>
        <v>HU31</v>
      </c>
      <c r="AD1120" s="12" t="str" cm="1">
        <f t="array" ref="AD1120">_xlfn.XLOOKUP(HsgLista[[#This Row],[Helység jogállása]],_xlfn.ANCHORARRAY($AG$12),$AH$12:$AH$18)</f>
        <v>1 község</v>
      </c>
      <c r="AE1120" s="4">
        <f>HsgLista[[#This Row],[Lakó-népesség]]*HsgLista[[#This Row],[Lakó-népesség]]</f>
        <v>1276900</v>
      </c>
      <c r="AF1120" s="1"/>
      <c r="AG1120" s="4"/>
      <c r="AJ1120" s="8"/>
      <c r="AK1120" s="4"/>
      <c r="AS1120" s="8"/>
      <c r="AT1120" s="4"/>
      <c r="BJ1120" s="1"/>
    </row>
    <row r="1121" spans="1:62" x14ac:dyDescent="0.3">
      <c r="A1121" s="33" t="s">
        <v>1932</v>
      </c>
      <c r="B1121" s="31">
        <v>32106</v>
      </c>
      <c r="C1121" s="1" t="s">
        <v>196</v>
      </c>
      <c r="D1121" s="1" t="s">
        <v>75</v>
      </c>
      <c r="E1121" s="1" t="s">
        <v>1049</v>
      </c>
      <c r="F1121" s="1" t="s">
        <v>1050</v>
      </c>
      <c r="G1121" s="1" t="s">
        <v>1051</v>
      </c>
      <c r="H1121" s="1">
        <v>1</v>
      </c>
      <c r="I1121" s="1" t="s">
        <v>32</v>
      </c>
      <c r="J1121" s="4">
        <v>2253</v>
      </c>
      <c r="K1121" s="4">
        <v>4757</v>
      </c>
      <c r="L1121" s="4">
        <v>1782</v>
      </c>
      <c r="AA1121" s="12" t="str">
        <f>_xlfn.XLOOKUP(HsgLista[[#This Row],[Lakó-népesség]],hsgméret[limit],hsgméret[név],,-1)</f>
        <v>kicsi</v>
      </c>
      <c r="AB1121" s="12" t="str">
        <f>IFERROR(_xlfn.XLOOKUP(HsgLista[[#This Row],[Vármegye]],Régiók[Vármegye],Régiók[Régió]),"")</f>
        <v>Pest</v>
      </c>
      <c r="AC1121" s="12" t="str">
        <f>IFERROR(_xlfn.XLOOKUP(HsgLista[[#This Row],[Vármegye]],Régiók[Vármegye],Régiók[NUTS2]),"")</f>
        <v>HU12</v>
      </c>
      <c r="AD1121" s="12" t="str" cm="1">
        <f t="array" ref="AD1121">_xlfn.XLOOKUP(HsgLista[[#This Row],[Helység jogállása]],_xlfn.ANCHORARRAY($AG$12),$AH$12:$AH$18)</f>
        <v>1 község</v>
      </c>
      <c r="AE1121" s="4">
        <f>HsgLista[[#This Row],[Lakó-népesség]]*HsgLista[[#This Row],[Lakó-népesség]]</f>
        <v>22629049</v>
      </c>
      <c r="AF1121" s="1"/>
      <c r="AG1121" s="4"/>
      <c r="AJ1121" s="8"/>
      <c r="AK1121" s="4"/>
      <c r="AS1121" s="8"/>
      <c r="AT1121" s="4"/>
      <c r="BJ1121" s="1"/>
    </row>
    <row r="1122" spans="1:62" x14ac:dyDescent="0.3">
      <c r="A1122" s="33" t="s">
        <v>1933</v>
      </c>
      <c r="B1122" s="31">
        <v>26301</v>
      </c>
      <c r="C1122" s="1" t="s">
        <v>40</v>
      </c>
      <c r="D1122" s="1" t="s">
        <v>112</v>
      </c>
      <c r="E1122" s="1" t="s">
        <v>793</v>
      </c>
      <c r="F1122" s="1" t="s">
        <v>794</v>
      </c>
      <c r="G1122" s="1" t="s">
        <v>795</v>
      </c>
      <c r="H1122" s="1">
        <v>5</v>
      </c>
      <c r="I1122" s="1" t="s">
        <v>1922</v>
      </c>
      <c r="J1122" s="4">
        <v>5176</v>
      </c>
      <c r="K1122" s="4">
        <v>1076</v>
      </c>
      <c r="L1122" s="4">
        <v>438</v>
      </c>
      <c r="T1122" s="1">
        <v>1</v>
      </c>
      <c r="AA1122" s="12" t="str">
        <f>_xlfn.XLOOKUP(HsgLista[[#This Row],[Lakó-népesség]],hsgméret[limit],hsgméret[név],,-1)</f>
        <v>apró</v>
      </c>
      <c r="AB1122" s="12" t="str">
        <f>IFERROR(_xlfn.XLOOKUP(HsgLista[[#This Row],[Vármegye]],Régiók[Vármegye],Régiók[Régió]),"")</f>
        <v>Dél-Dunántúl</v>
      </c>
      <c r="AC1122" s="12" t="str">
        <f>IFERROR(_xlfn.XLOOKUP(HsgLista[[#This Row],[Vármegye]],Régiók[Vármegye],Régiók[NUTS2]),"")</f>
        <v>HU23</v>
      </c>
      <c r="AD1122" s="12" t="str" cm="1">
        <f t="array" ref="AD1122">_xlfn.XLOOKUP(HsgLista[[#This Row],[Helység jogállása]],_xlfn.ANCHORARRAY($AG$12),$AH$12:$AH$18)</f>
        <v>1 község</v>
      </c>
      <c r="AE1122" s="4">
        <f>HsgLista[[#This Row],[Lakó-népesség]]*HsgLista[[#This Row],[Lakó-népesség]]</f>
        <v>1157776</v>
      </c>
      <c r="AF1122" s="1"/>
      <c r="AG1122" s="4"/>
      <c r="AJ1122" s="8"/>
      <c r="AK1122" s="4"/>
      <c r="AS1122" s="8"/>
      <c r="AT1122" s="4"/>
      <c r="BJ1122" s="1"/>
    </row>
    <row r="1123" spans="1:62" x14ac:dyDescent="0.3">
      <c r="A1123" s="33" t="s">
        <v>1934</v>
      </c>
      <c r="B1123" s="31">
        <v>29948</v>
      </c>
      <c r="C1123" s="1" t="s">
        <v>40</v>
      </c>
      <c r="D1123" s="1" t="s">
        <v>41</v>
      </c>
      <c r="E1123" s="1" t="s">
        <v>289</v>
      </c>
      <c r="F1123" s="1" t="s">
        <v>290</v>
      </c>
      <c r="G1123" s="1" t="s">
        <v>291</v>
      </c>
      <c r="H1123" s="1">
        <v>5</v>
      </c>
      <c r="I1123" s="1" t="s">
        <v>1096</v>
      </c>
      <c r="J1123" s="4">
        <v>601</v>
      </c>
      <c r="K1123" s="4">
        <v>189</v>
      </c>
      <c r="L1123" s="4">
        <v>85</v>
      </c>
      <c r="AA1123" s="12" t="str">
        <f>_xlfn.XLOOKUP(HsgLista[[#This Row],[Lakó-népesség]],hsgméret[limit],hsgméret[név],,-1)</f>
        <v>mikro</v>
      </c>
      <c r="AB1123" s="12" t="str">
        <f>IFERROR(_xlfn.XLOOKUP(HsgLista[[#This Row],[Vármegye]],Régiók[Vármegye],Régiók[Régió]),"")</f>
        <v>Dél-Dunántúl</v>
      </c>
      <c r="AC1123" s="12" t="str">
        <f>IFERROR(_xlfn.XLOOKUP(HsgLista[[#This Row],[Vármegye]],Régiók[Vármegye],Régiók[NUTS2]),"")</f>
        <v>HU23</v>
      </c>
      <c r="AD1123" s="12" t="str" cm="1">
        <f t="array" ref="AD1123">_xlfn.XLOOKUP(HsgLista[[#This Row],[Helység jogállása]],_xlfn.ANCHORARRAY($AG$12),$AH$12:$AH$18)</f>
        <v>1 község</v>
      </c>
      <c r="AE1123" s="4">
        <f>HsgLista[[#This Row],[Lakó-népesség]]*HsgLista[[#This Row],[Lakó-népesség]]</f>
        <v>35721</v>
      </c>
      <c r="AF1123" s="1"/>
      <c r="AG1123" s="4"/>
      <c r="AJ1123" s="8"/>
      <c r="AK1123" s="4"/>
      <c r="AS1123" s="8"/>
      <c r="AT1123" s="4"/>
      <c r="BJ1123" s="1"/>
    </row>
    <row r="1124" spans="1:62" x14ac:dyDescent="0.3">
      <c r="A1124" s="33" t="s">
        <v>1935</v>
      </c>
      <c r="B1124" s="31">
        <v>28097</v>
      </c>
      <c r="C1124" s="1" t="s">
        <v>40</v>
      </c>
      <c r="D1124" s="1" t="s">
        <v>75</v>
      </c>
      <c r="E1124" s="1" t="s">
        <v>786</v>
      </c>
      <c r="F1124" s="1" t="s">
        <v>787</v>
      </c>
      <c r="G1124" s="1" t="s">
        <v>788</v>
      </c>
      <c r="H1124" s="1">
        <v>5</v>
      </c>
      <c r="I1124" s="1" t="s">
        <v>1936</v>
      </c>
      <c r="J1124" s="4">
        <v>1158</v>
      </c>
      <c r="K1124" s="4">
        <v>417</v>
      </c>
      <c r="L1124" s="4">
        <v>185</v>
      </c>
      <c r="AA1124" s="12" t="str">
        <f>_xlfn.XLOOKUP(HsgLista[[#This Row],[Lakó-népesség]],hsgméret[limit],hsgméret[név],,-1)</f>
        <v>mikro</v>
      </c>
      <c r="AB1124" s="12" t="str">
        <f>IFERROR(_xlfn.XLOOKUP(HsgLista[[#This Row],[Vármegye]],Régiók[Vármegye],Régiók[Régió]),"")</f>
        <v>Pest</v>
      </c>
      <c r="AC1124" s="12" t="str">
        <f>IFERROR(_xlfn.XLOOKUP(HsgLista[[#This Row],[Vármegye]],Régiók[Vármegye],Régiók[NUTS2]),"")</f>
        <v>HU12</v>
      </c>
      <c r="AD1124" s="12" t="str" cm="1">
        <f t="array" ref="AD1124">_xlfn.XLOOKUP(HsgLista[[#This Row],[Helység jogállása]],_xlfn.ANCHORARRAY($AG$12),$AH$12:$AH$18)</f>
        <v>1 község</v>
      </c>
      <c r="AE1124" s="4">
        <f>HsgLista[[#This Row],[Lakó-népesség]]*HsgLista[[#This Row],[Lakó-népesség]]</f>
        <v>173889</v>
      </c>
      <c r="AF1124" s="1"/>
      <c r="AG1124" s="4"/>
      <c r="AJ1124" s="8"/>
      <c r="AK1124" s="4"/>
      <c r="AS1124" s="8"/>
      <c r="AT1124" s="4"/>
      <c r="BJ1124" s="1"/>
    </row>
    <row r="1125" spans="1:62" x14ac:dyDescent="0.3">
      <c r="A1125" s="33" t="s">
        <v>1937</v>
      </c>
      <c r="B1125" s="32">
        <v>1508</v>
      </c>
      <c r="C1125" s="1" t="s">
        <v>40</v>
      </c>
      <c r="D1125" s="1" t="s">
        <v>272</v>
      </c>
      <c r="E1125" s="1" t="s">
        <v>698</v>
      </c>
      <c r="F1125" s="1" t="s">
        <v>536</v>
      </c>
      <c r="G1125" s="1" t="s">
        <v>534</v>
      </c>
      <c r="H1125" s="1">
        <v>5</v>
      </c>
      <c r="I1125" s="1" t="s">
        <v>534</v>
      </c>
      <c r="J1125" s="4">
        <v>607</v>
      </c>
      <c r="K1125" s="4">
        <v>548</v>
      </c>
      <c r="L1125" s="4">
        <v>220</v>
      </c>
      <c r="T1125" s="1">
        <v>1</v>
      </c>
      <c r="AA1125" s="12" t="str">
        <f>_xlfn.XLOOKUP(HsgLista[[#This Row],[Lakó-népesség]],hsgméret[limit],hsgméret[név],,-1)</f>
        <v>apró</v>
      </c>
      <c r="AB1125" s="12" t="str">
        <f>IFERROR(_xlfn.XLOOKUP(HsgLista[[#This Row],[Vármegye]],Régiók[Vármegye],Régiók[Régió]),"")</f>
        <v>Észak-Magyarország</v>
      </c>
      <c r="AC1125" s="12" t="str">
        <f>IFERROR(_xlfn.XLOOKUP(HsgLista[[#This Row],[Vármegye]],Régiók[Vármegye],Régiók[NUTS2]),"")</f>
        <v>HU31</v>
      </c>
      <c r="AD1125" s="12" t="str" cm="1">
        <f t="array" ref="AD1125">_xlfn.XLOOKUP(HsgLista[[#This Row],[Helység jogállása]],_xlfn.ANCHORARRAY($AG$12),$AH$12:$AH$18)</f>
        <v>1 község</v>
      </c>
      <c r="AE1125" s="4">
        <f>HsgLista[[#This Row],[Lakó-népesség]]*HsgLista[[#This Row],[Lakó-népesség]]</f>
        <v>300304</v>
      </c>
      <c r="AF1125" s="1"/>
      <c r="AG1125" s="4"/>
      <c r="AJ1125" s="8"/>
      <c r="AK1125" s="4"/>
      <c r="AS1125" s="8"/>
      <c r="AT1125" s="4"/>
      <c r="BJ1125" s="1"/>
    </row>
    <row r="1126" spans="1:62" x14ac:dyDescent="0.3">
      <c r="A1126" s="33" t="s">
        <v>1938</v>
      </c>
      <c r="B1126" s="32">
        <v>3328</v>
      </c>
      <c r="C1126" s="1" t="s">
        <v>40</v>
      </c>
      <c r="D1126" s="1" t="s">
        <v>272</v>
      </c>
      <c r="E1126" s="1" t="s">
        <v>653</v>
      </c>
      <c r="F1126" s="1" t="s">
        <v>654</v>
      </c>
      <c r="G1126" s="1" t="s">
        <v>655</v>
      </c>
      <c r="H1126" s="1">
        <v>5</v>
      </c>
      <c r="I1126" s="1" t="s">
        <v>1434</v>
      </c>
      <c r="J1126" s="4">
        <v>1366</v>
      </c>
      <c r="K1126" s="4">
        <v>418</v>
      </c>
      <c r="L1126" s="4">
        <v>199</v>
      </c>
      <c r="T1126" s="1">
        <v>1</v>
      </c>
      <c r="AA1126" s="12" t="str">
        <f>_xlfn.XLOOKUP(HsgLista[[#This Row],[Lakó-népesség]],hsgméret[limit],hsgméret[név],,-1)</f>
        <v>mikro</v>
      </c>
      <c r="AB1126" s="12" t="str">
        <f>IFERROR(_xlfn.XLOOKUP(HsgLista[[#This Row],[Vármegye]],Régiók[Vármegye],Régiók[Régió]),"")</f>
        <v>Észak-Magyarország</v>
      </c>
      <c r="AC1126" s="12" t="str">
        <f>IFERROR(_xlfn.XLOOKUP(HsgLista[[#This Row],[Vármegye]],Régiók[Vármegye],Régiók[NUTS2]),"")</f>
        <v>HU31</v>
      </c>
      <c r="AD1126" s="12" t="str" cm="1">
        <f t="array" ref="AD1126">_xlfn.XLOOKUP(HsgLista[[#This Row],[Helység jogállása]],_xlfn.ANCHORARRAY($AG$12),$AH$12:$AH$18)</f>
        <v>1 község</v>
      </c>
      <c r="AE1126" s="4">
        <f>HsgLista[[#This Row],[Lakó-népesség]]*HsgLista[[#This Row],[Lakó-népesség]]</f>
        <v>174724</v>
      </c>
      <c r="AF1126" s="1"/>
      <c r="AG1126" s="4"/>
      <c r="AJ1126" s="8"/>
      <c r="AK1126" s="4"/>
      <c r="AS1126" s="8"/>
      <c r="AT1126" s="4"/>
      <c r="BJ1126" s="1"/>
    </row>
    <row r="1127" spans="1:62" x14ac:dyDescent="0.3">
      <c r="A1127" s="33" t="s">
        <v>1939</v>
      </c>
      <c r="B1127" s="32">
        <v>4978</v>
      </c>
      <c r="C1127" s="1" t="s">
        <v>40</v>
      </c>
      <c r="D1127" s="1" t="s">
        <v>75</v>
      </c>
      <c r="E1127" s="1" t="s">
        <v>786</v>
      </c>
      <c r="F1127" s="1" t="s">
        <v>787</v>
      </c>
      <c r="G1127" s="1" t="s">
        <v>788</v>
      </c>
      <c r="H1127" s="1">
        <v>5</v>
      </c>
      <c r="I1127" s="1" t="s">
        <v>1936</v>
      </c>
      <c r="J1127" s="4">
        <v>1367</v>
      </c>
      <c r="K1127" s="4">
        <v>380</v>
      </c>
      <c r="L1127" s="4">
        <v>125</v>
      </c>
      <c r="AA1127" s="12" t="str">
        <f>_xlfn.XLOOKUP(HsgLista[[#This Row],[Lakó-népesség]],hsgméret[limit],hsgméret[név],,-1)</f>
        <v>mikro</v>
      </c>
      <c r="AB1127" s="12" t="str">
        <f>IFERROR(_xlfn.XLOOKUP(HsgLista[[#This Row],[Vármegye]],Régiók[Vármegye],Régiók[Régió]),"")</f>
        <v>Pest</v>
      </c>
      <c r="AC1127" s="12" t="str">
        <f>IFERROR(_xlfn.XLOOKUP(HsgLista[[#This Row],[Vármegye]],Régiók[Vármegye],Régiók[NUTS2]),"")</f>
        <v>HU12</v>
      </c>
      <c r="AD1127" s="12" t="str" cm="1">
        <f t="array" ref="AD1127">_xlfn.XLOOKUP(HsgLista[[#This Row],[Helység jogállása]],_xlfn.ANCHORARRAY($AG$12),$AH$12:$AH$18)</f>
        <v>1 község</v>
      </c>
      <c r="AE1127" s="4">
        <f>HsgLista[[#This Row],[Lakó-népesség]]*HsgLista[[#This Row],[Lakó-népesség]]</f>
        <v>144400</v>
      </c>
      <c r="AF1127" s="1"/>
      <c r="AG1127" s="4"/>
      <c r="AJ1127" s="8"/>
      <c r="AK1127" s="4"/>
      <c r="AS1127" s="8"/>
      <c r="AT1127" s="4"/>
      <c r="BJ1127" s="1"/>
    </row>
    <row r="1128" spans="1:62" x14ac:dyDescent="0.3">
      <c r="A1128" s="33" t="s">
        <v>1940</v>
      </c>
      <c r="B1128" s="31">
        <v>29319</v>
      </c>
      <c r="C1128" s="1" t="s">
        <v>40</v>
      </c>
      <c r="D1128" s="1" t="s">
        <v>272</v>
      </c>
      <c r="E1128" s="1" t="s">
        <v>698</v>
      </c>
      <c r="F1128" s="1" t="s">
        <v>536</v>
      </c>
      <c r="G1128" s="1" t="s">
        <v>534</v>
      </c>
      <c r="H1128" s="1">
        <v>5</v>
      </c>
      <c r="I1128" s="1" t="s">
        <v>1284</v>
      </c>
      <c r="J1128" s="4">
        <v>1383</v>
      </c>
      <c r="K1128" s="4">
        <v>748</v>
      </c>
      <c r="L1128" s="4">
        <v>352</v>
      </c>
      <c r="T1128" s="1">
        <v>1</v>
      </c>
      <c r="AA1128" s="12" t="str">
        <f>_xlfn.XLOOKUP(HsgLista[[#This Row],[Lakó-népesség]],hsgméret[limit],hsgméret[név],,-1)</f>
        <v>apró</v>
      </c>
      <c r="AB1128" s="12" t="str">
        <f>IFERROR(_xlfn.XLOOKUP(HsgLista[[#This Row],[Vármegye]],Régiók[Vármegye],Régiók[Régió]),"")</f>
        <v>Észak-Magyarország</v>
      </c>
      <c r="AC1128" s="12" t="str">
        <f>IFERROR(_xlfn.XLOOKUP(HsgLista[[#This Row],[Vármegye]],Régiók[Vármegye],Régiók[NUTS2]),"")</f>
        <v>HU31</v>
      </c>
      <c r="AD1128" s="12" t="str" cm="1">
        <f t="array" ref="AD1128">_xlfn.XLOOKUP(HsgLista[[#This Row],[Helység jogállása]],_xlfn.ANCHORARRAY($AG$12),$AH$12:$AH$18)</f>
        <v>1 község</v>
      </c>
      <c r="AE1128" s="4">
        <f>HsgLista[[#This Row],[Lakó-népesség]]*HsgLista[[#This Row],[Lakó-népesség]]</f>
        <v>559504</v>
      </c>
      <c r="AF1128" s="1"/>
      <c r="AG1128" s="4"/>
      <c r="AJ1128" s="8"/>
      <c r="AK1128" s="4"/>
      <c r="AS1128" s="8"/>
      <c r="AT1128" s="4"/>
      <c r="BJ1128" s="1"/>
    </row>
    <row r="1129" spans="1:62" x14ac:dyDescent="0.3">
      <c r="A1129" s="33" t="s">
        <v>1481</v>
      </c>
      <c r="B1129" s="32">
        <v>4701</v>
      </c>
      <c r="C1129" s="1" t="s">
        <v>40</v>
      </c>
      <c r="D1129" s="1" t="s">
        <v>251</v>
      </c>
      <c r="E1129" s="1" t="s">
        <v>734</v>
      </c>
      <c r="F1129" s="1" t="s">
        <v>735</v>
      </c>
      <c r="G1129" s="1" t="s">
        <v>735</v>
      </c>
      <c r="H1129" s="1">
        <v>2</v>
      </c>
      <c r="I1129" s="1" t="s">
        <v>38</v>
      </c>
      <c r="J1129" s="4">
        <v>5833</v>
      </c>
      <c r="K1129" s="4">
        <v>2440</v>
      </c>
      <c r="L1129" s="4">
        <v>1056</v>
      </c>
      <c r="AA1129" s="12" t="str">
        <f>_xlfn.XLOOKUP(HsgLista[[#This Row],[Lakó-népesség]],hsgméret[limit],hsgméret[név],,-1)</f>
        <v>kicsi</v>
      </c>
      <c r="AB1129" s="12" t="str">
        <f>IFERROR(_xlfn.XLOOKUP(HsgLista[[#This Row],[Vármegye]],Régiók[Vármegye],Régiók[Régió]),"")</f>
        <v>Dél-Dunántúl</v>
      </c>
      <c r="AC1129" s="12" t="str">
        <f>IFERROR(_xlfn.XLOOKUP(HsgLista[[#This Row],[Vármegye]],Régiók[Vármegye],Régiók[NUTS2]),"")</f>
        <v>HU23</v>
      </c>
      <c r="AD1129" s="12" t="str" cm="1">
        <f t="array" ref="AD1129">_xlfn.XLOOKUP(HsgLista[[#This Row],[Helység jogállása]],_xlfn.ANCHORARRAY($AG$12),$AH$12:$AH$18)</f>
        <v>1 község</v>
      </c>
      <c r="AE1129" s="4">
        <f>HsgLista[[#This Row],[Lakó-népesség]]*HsgLista[[#This Row],[Lakó-népesség]]</f>
        <v>5953600</v>
      </c>
      <c r="AF1129" s="1"/>
      <c r="AG1129" s="4"/>
      <c r="AJ1129" s="8"/>
      <c r="AK1129" s="4"/>
      <c r="AS1129" s="8"/>
      <c r="AT1129" s="4"/>
      <c r="BJ1129" s="1"/>
    </row>
    <row r="1130" spans="1:62" x14ac:dyDescent="0.3">
      <c r="A1130" s="33" t="s">
        <v>1941</v>
      </c>
      <c r="B1130" s="32">
        <v>5005</v>
      </c>
      <c r="C1130" s="1" t="s">
        <v>40</v>
      </c>
      <c r="D1130" s="1" t="s">
        <v>52</v>
      </c>
      <c r="E1130" s="1" t="s">
        <v>71</v>
      </c>
      <c r="F1130" s="1" t="s">
        <v>72</v>
      </c>
      <c r="G1130" s="1" t="s">
        <v>73</v>
      </c>
      <c r="H1130" s="1">
        <v>5</v>
      </c>
      <c r="I1130" s="1" t="s">
        <v>944</v>
      </c>
      <c r="J1130" s="4">
        <v>1234</v>
      </c>
      <c r="K1130" s="4">
        <v>82</v>
      </c>
      <c r="L1130" s="4">
        <v>61</v>
      </c>
      <c r="V1130" s="1">
        <v>1</v>
      </c>
      <c r="AA1130" s="12" t="str">
        <f>_xlfn.XLOOKUP(HsgLista[[#This Row],[Lakó-népesség]],hsgméret[limit],hsgméret[név],,-1)</f>
        <v>mikro</v>
      </c>
      <c r="AB1130" s="12" t="str">
        <f>IFERROR(_xlfn.XLOOKUP(HsgLista[[#This Row],[Vármegye]],Régiók[Vármegye],Régiók[Régió]),"")</f>
        <v>Észak-Magyarország</v>
      </c>
      <c r="AC1130" s="12" t="str">
        <f>IFERROR(_xlfn.XLOOKUP(HsgLista[[#This Row],[Vármegye]],Régiók[Vármegye],Régiók[NUTS2]),"")</f>
        <v>HU31</v>
      </c>
      <c r="AD1130" s="12" t="str" cm="1">
        <f t="array" ref="AD1130">_xlfn.XLOOKUP(HsgLista[[#This Row],[Helység jogállása]],_xlfn.ANCHORARRAY($AG$12),$AH$12:$AH$18)</f>
        <v>1 község</v>
      </c>
      <c r="AE1130" s="4">
        <f>HsgLista[[#This Row],[Lakó-népesség]]*HsgLista[[#This Row],[Lakó-népesség]]</f>
        <v>6724</v>
      </c>
      <c r="AF1130" s="1"/>
      <c r="AG1130" s="4"/>
      <c r="AJ1130" s="8"/>
      <c r="AK1130" s="4"/>
      <c r="AS1130" s="8"/>
      <c r="AT1130" s="4"/>
      <c r="BJ1130" s="1"/>
    </row>
    <row r="1131" spans="1:62" x14ac:dyDescent="0.3">
      <c r="A1131" s="33" t="s">
        <v>1942</v>
      </c>
      <c r="B1131" s="32">
        <v>7807</v>
      </c>
      <c r="C1131" s="1" t="s">
        <v>27</v>
      </c>
      <c r="D1131" s="1" t="s">
        <v>75</v>
      </c>
      <c r="E1131" s="1" t="s">
        <v>1236</v>
      </c>
      <c r="F1131" s="1" t="s">
        <v>1237</v>
      </c>
      <c r="G1131" s="1" t="s">
        <v>1238</v>
      </c>
      <c r="H1131" s="1">
        <v>1</v>
      </c>
      <c r="I1131" s="1" t="s">
        <v>32</v>
      </c>
      <c r="J1131" s="4">
        <v>5484</v>
      </c>
      <c r="K1131" s="4">
        <v>11640</v>
      </c>
      <c r="L1131" s="4">
        <v>4107</v>
      </c>
      <c r="X1131" s="1">
        <v>1</v>
      </c>
      <c r="AA1131" s="12" t="str">
        <f>_xlfn.XLOOKUP(HsgLista[[#This Row],[Lakó-népesség]],hsgméret[limit],hsgméret[név],,-1)</f>
        <v>közép</v>
      </c>
      <c r="AB1131" s="12" t="str">
        <f>IFERROR(_xlfn.XLOOKUP(HsgLista[[#This Row],[Vármegye]],Régiók[Vármegye],Régiók[Régió]),"")</f>
        <v>Pest</v>
      </c>
      <c r="AC1131" s="12" t="str">
        <f>IFERROR(_xlfn.XLOOKUP(HsgLista[[#This Row],[Vármegye]],Régiók[Vármegye],Régiók[NUTS2]),"")</f>
        <v>HU12</v>
      </c>
      <c r="AD1131" s="12" t="str" cm="1">
        <f t="array" ref="AD1131">_xlfn.XLOOKUP(HsgLista[[#This Row],[Helység jogállása]],_xlfn.ANCHORARRAY($AG$12),$AH$12:$AH$18)</f>
        <v>2 város</v>
      </c>
      <c r="AE1131" s="4">
        <f>HsgLista[[#This Row],[Lakó-népesség]]*HsgLista[[#This Row],[Lakó-népesség]]</f>
        <v>135489600</v>
      </c>
      <c r="AF1131" s="1"/>
      <c r="AG1131" s="4"/>
      <c r="AJ1131" s="8"/>
      <c r="AK1131" s="4"/>
      <c r="AS1131" s="8"/>
      <c r="AT1131" s="4"/>
      <c r="BJ1131" s="1"/>
    </row>
    <row r="1132" spans="1:62" x14ac:dyDescent="0.3">
      <c r="A1132" s="33" t="s">
        <v>1943</v>
      </c>
      <c r="B1132" s="32">
        <v>7977</v>
      </c>
      <c r="C1132" s="1" t="s">
        <v>40</v>
      </c>
      <c r="D1132" s="1" t="s">
        <v>95</v>
      </c>
      <c r="E1132" s="1" t="s">
        <v>471</v>
      </c>
      <c r="F1132" s="1" t="s">
        <v>472</v>
      </c>
      <c r="G1132" s="1" t="s">
        <v>473</v>
      </c>
      <c r="H1132" s="1">
        <v>5</v>
      </c>
      <c r="I1132" s="1" t="s">
        <v>474</v>
      </c>
      <c r="J1132" s="4">
        <v>692</v>
      </c>
      <c r="K1132" s="4">
        <v>99</v>
      </c>
      <c r="L1132" s="4">
        <v>66</v>
      </c>
      <c r="AA1132" s="12" t="str">
        <f>_xlfn.XLOOKUP(HsgLista[[#This Row],[Lakó-népesség]],hsgméret[limit],hsgméret[név],,-1)</f>
        <v>mikro</v>
      </c>
      <c r="AB1132" s="12" t="str">
        <f>IFERROR(_xlfn.XLOOKUP(HsgLista[[#This Row],[Vármegye]],Régiók[Vármegye],Régiók[Régió]),"")</f>
        <v>Nyugat-Dunántúl</v>
      </c>
      <c r="AC1132" s="12" t="str">
        <f>IFERROR(_xlfn.XLOOKUP(HsgLista[[#This Row],[Vármegye]],Régiók[Vármegye],Régiók[NUTS2]),"")</f>
        <v>HU22</v>
      </c>
      <c r="AD1132" s="12" t="str" cm="1">
        <f t="array" ref="AD1132">_xlfn.XLOOKUP(HsgLista[[#This Row],[Helység jogállása]],_xlfn.ANCHORARRAY($AG$12),$AH$12:$AH$18)</f>
        <v>1 község</v>
      </c>
      <c r="AE1132" s="4">
        <f>HsgLista[[#This Row],[Lakó-népesség]]*HsgLista[[#This Row],[Lakó-népesség]]</f>
        <v>9801</v>
      </c>
      <c r="AF1132" s="1"/>
      <c r="AG1132" s="4"/>
      <c r="AJ1132" s="8"/>
      <c r="AK1132" s="4"/>
      <c r="AS1132" s="8"/>
      <c r="AT1132" s="4"/>
      <c r="BJ1132" s="1"/>
    </row>
    <row r="1133" spans="1:62" x14ac:dyDescent="0.3">
      <c r="A1133" s="33" t="s">
        <v>1064</v>
      </c>
      <c r="B1133" s="31">
        <v>10074</v>
      </c>
      <c r="C1133" s="1" t="s">
        <v>40</v>
      </c>
      <c r="D1133" s="1" t="s">
        <v>47</v>
      </c>
      <c r="E1133" s="1" t="s">
        <v>870</v>
      </c>
      <c r="F1133" s="1" t="s">
        <v>871</v>
      </c>
      <c r="G1133" s="1" t="s">
        <v>872</v>
      </c>
      <c r="H1133" s="1">
        <v>2</v>
      </c>
      <c r="I1133" s="1" t="s">
        <v>38</v>
      </c>
      <c r="J1133" s="4">
        <v>3279</v>
      </c>
      <c r="K1133" s="4">
        <v>1262</v>
      </c>
      <c r="L1133" s="4">
        <v>696</v>
      </c>
      <c r="T1133" s="1">
        <v>1</v>
      </c>
      <c r="AA1133" s="12" t="str">
        <f>_xlfn.XLOOKUP(HsgLista[[#This Row],[Lakó-népesség]],hsgméret[limit],hsgméret[név],,-1)</f>
        <v>apró</v>
      </c>
      <c r="AB1133" s="12" t="str">
        <f>IFERROR(_xlfn.XLOOKUP(HsgLista[[#This Row],[Vármegye]],Régiók[Vármegye],Régiók[Régió]),"")</f>
        <v>Észak-Magyarország</v>
      </c>
      <c r="AC1133" s="12" t="str">
        <f>IFERROR(_xlfn.XLOOKUP(HsgLista[[#This Row],[Vármegye]],Régiók[Vármegye],Régiók[NUTS2]),"")</f>
        <v>HU31</v>
      </c>
      <c r="AD1133" s="12" t="str" cm="1">
        <f t="array" ref="AD1133">_xlfn.XLOOKUP(HsgLista[[#This Row],[Helység jogállása]],_xlfn.ANCHORARRAY($AG$12),$AH$12:$AH$18)</f>
        <v>1 község</v>
      </c>
      <c r="AE1133" s="4">
        <f>HsgLista[[#This Row],[Lakó-népesség]]*HsgLista[[#This Row],[Lakó-népesség]]</f>
        <v>1592644</v>
      </c>
      <c r="AF1133" s="1"/>
      <c r="AG1133" s="4"/>
      <c r="AJ1133" s="8"/>
      <c r="AK1133" s="4"/>
      <c r="AS1133" s="8"/>
      <c r="AT1133" s="4"/>
      <c r="BJ1133" s="1"/>
    </row>
    <row r="1134" spans="1:62" x14ac:dyDescent="0.3">
      <c r="A1134" s="33" t="s">
        <v>1944</v>
      </c>
      <c r="B1134" s="31">
        <v>21333</v>
      </c>
      <c r="C1134" s="1" t="s">
        <v>40</v>
      </c>
      <c r="D1134" s="1" t="s">
        <v>112</v>
      </c>
      <c r="E1134" s="1" t="s">
        <v>431</v>
      </c>
      <c r="F1134" s="1" t="s">
        <v>432</v>
      </c>
      <c r="G1134" s="1" t="s">
        <v>433</v>
      </c>
      <c r="H1134" s="1">
        <v>5</v>
      </c>
      <c r="I1134" s="1" t="s">
        <v>1263</v>
      </c>
      <c r="J1134" s="4">
        <v>3030</v>
      </c>
      <c r="K1134" s="4">
        <v>495</v>
      </c>
      <c r="L1134" s="4">
        <v>168</v>
      </c>
      <c r="T1134" s="1">
        <v>1</v>
      </c>
      <c r="AA1134" s="12" t="str">
        <f>_xlfn.XLOOKUP(HsgLista[[#This Row],[Lakó-népesség]],hsgméret[limit],hsgméret[név],,-1)</f>
        <v>mikro</v>
      </c>
      <c r="AB1134" s="12" t="str">
        <f>IFERROR(_xlfn.XLOOKUP(HsgLista[[#This Row],[Vármegye]],Régiók[Vármegye],Régiók[Régió]),"")</f>
        <v>Dél-Dunántúl</v>
      </c>
      <c r="AC1134" s="12" t="str">
        <f>IFERROR(_xlfn.XLOOKUP(HsgLista[[#This Row],[Vármegye]],Régiók[Vármegye],Régiók[NUTS2]),"")</f>
        <v>HU23</v>
      </c>
      <c r="AD1134" s="12" t="str" cm="1">
        <f t="array" ref="AD1134">_xlfn.XLOOKUP(HsgLista[[#This Row],[Helység jogállása]],_xlfn.ANCHORARRAY($AG$12),$AH$12:$AH$18)</f>
        <v>1 község</v>
      </c>
      <c r="AE1134" s="4">
        <f>HsgLista[[#This Row],[Lakó-népesség]]*HsgLista[[#This Row],[Lakó-népesség]]</f>
        <v>245025</v>
      </c>
      <c r="AF1134" s="1"/>
      <c r="AG1134" s="4"/>
      <c r="AJ1134" s="8"/>
      <c r="AK1134" s="4"/>
      <c r="AS1134" s="8"/>
      <c r="AT1134" s="4"/>
      <c r="BJ1134" s="1"/>
    </row>
    <row r="1135" spans="1:62" x14ac:dyDescent="0.3">
      <c r="A1135" s="33" t="s">
        <v>507</v>
      </c>
      <c r="B1135" s="31">
        <v>32018</v>
      </c>
      <c r="C1135" s="1" t="s">
        <v>40</v>
      </c>
      <c r="D1135" s="1" t="s">
        <v>28</v>
      </c>
      <c r="E1135" s="1" t="s">
        <v>29</v>
      </c>
      <c r="F1135" s="1" t="s">
        <v>30</v>
      </c>
      <c r="G1135" s="1" t="s">
        <v>31</v>
      </c>
      <c r="H1135" s="1">
        <v>2</v>
      </c>
      <c r="I1135" s="1" t="s">
        <v>38</v>
      </c>
      <c r="J1135" s="4">
        <v>2627</v>
      </c>
      <c r="K1135" s="4">
        <v>2280</v>
      </c>
      <c r="L1135" s="4">
        <v>882</v>
      </c>
      <c r="AA1135" s="12" t="str">
        <f>_xlfn.XLOOKUP(HsgLista[[#This Row],[Lakó-népesség]],hsgméret[limit],hsgméret[név],,-1)</f>
        <v>kicsi</v>
      </c>
      <c r="AB1135" s="12" t="str">
        <f>IFERROR(_xlfn.XLOOKUP(HsgLista[[#This Row],[Vármegye]],Régiók[Vármegye],Régiók[Régió]),"")</f>
        <v>Közép-Dunántúl</v>
      </c>
      <c r="AC1135" s="12" t="str">
        <f>IFERROR(_xlfn.XLOOKUP(HsgLista[[#This Row],[Vármegye]],Régiók[Vármegye],Régiók[NUTS2]),"")</f>
        <v>HU21</v>
      </c>
      <c r="AD1135" s="12" t="str" cm="1">
        <f t="array" ref="AD1135">_xlfn.XLOOKUP(HsgLista[[#This Row],[Helység jogállása]],_xlfn.ANCHORARRAY($AG$12),$AH$12:$AH$18)</f>
        <v>1 község</v>
      </c>
      <c r="AE1135" s="4">
        <f>HsgLista[[#This Row],[Lakó-népesség]]*HsgLista[[#This Row],[Lakó-népesség]]</f>
        <v>5198400</v>
      </c>
      <c r="AF1135" s="1"/>
      <c r="AG1135" s="4"/>
      <c r="AJ1135" s="8"/>
      <c r="AK1135" s="4"/>
      <c r="AS1135" s="8"/>
      <c r="AT1135" s="4"/>
      <c r="BJ1135" s="1"/>
    </row>
    <row r="1136" spans="1:62" x14ac:dyDescent="0.3">
      <c r="A1136" s="33" t="s">
        <v>1945</v>
      </c>
      <c r="B1136" s="31">
        <v>28015</v>
      </c>
      <c r="C1136" s="1" t="s">
        <v>40</v>
      </c>
      <c r="D1136" s="1" t="s">
        <v>80</v>
      </c>
      <c r="E1136" s="1" t="s">
        <v>125</v>
      </c>
      <c r="F1136" s="1" t="s">
        <v>126</v>
      </c>
      <c r="G1136" s="1" t="s">
        <v>127</v>
      </c>
      <c r="H1136" s="1">
        <v>5</v>
      </c>
      <c r="I1136" s="1" t="s">
        <v>339</v>
      </c>
      <c r="J1136" s="4">
        <v>1573</v>
      </c>
      <c r="K1136" s="4">
        <v>320</v>
      </c>
      <c r="L1136" s="4">
        <v>163</v>
      </c>
      <c r="AA1136" s="12" t="str">
        <f>_xlfn.XLOOKUP(HsgLista[[#This Row],[Lakó-népesség]],hsgméret[limit],hsgméret[név],,-1)</f>
        <v>mikro</v>
      </c>
      <c r="AB1136" s="12" t="str">
        <f>IFERROR(_xlfn.XLOOKUP(HsgLista[[#This Row],[Vármegye]],Régiók[Vármegye],Régiók[Régió]),"")</f>
        <v>Közép-Dunántúl</v>
      </c>
      <c r="AC1136" s="12" t="str">
        <f>IFERROR(_xlfn.XLOOKUP(HsgLista[[#This Row],[Vármegye]],Régiók[Vármegye],Régiók[NUTS2]),"")</f>
        <v>HU21</v>
      </c>
      <c r="AD1136" s="12" t="str" cm="1">
        <f t="array" ref="AD1136">_xlfn.XLOOKUP(HsgLista[[#This Row],[Helység jogállása]],_xlfn.ANCHORARRAY($AG$12),$AH$12:$AH$18)</f>
        <v>1 község</v>
      </c>
      <c r="AE1136" s="4">
        <f>HsgLista[[#This Row],[Lakó-népesség]]*HsgLista[[#This Row],[Lakó-népesség]]</f>
        <v>102400</v>
      </c>
      <c r="AF1136" s="1"/>
      <c r="AG1136" s="4"/>
      <c r="AJ1136" s="8"/>
      <c r="AK1136" s="4"/>
      <c r="AS1136" s="8"/>
      <c r="AT1136" s="4"/>
      <c r="BJ1136" s="1"/>
    </row>
    <row r="1137" spans="1:62" x14ac:dyDescent="0.3">
      <c r="A1137" s="33" t="s">
        <v>1946</v>
      </c>
      <c r="B1137" s="32">
        <v>2200</v>
      </c>
      <c r="C1137" s="1" t="s">
        <v>40</v>
      </c>
      <c r="D1137" s="1" t="s">
        <v>28</v>
      </c>
      <c r="E1137" s="1" t="s">
        <v>495</v>
      </c>
      <c r="F1137" s="1" t="s">
        <v>496</v>
      </c>
      <c r="G1137" s="1" t="s">
        <v>497</v>
      </c>
      <c r="H1137" s="1">
        <v>5</v>
      </c>
      <c r="I1137" s="1" t="s">
        <v>1947</v>
      </c>
      <c r="J1137" s="4">
        <v>5388</v>
      </c>
      <c r="K1137" s="4">
        <v>895</v>
      </c>
      <c r="L1137" s="4">
        <v>374</v>
      </c>
      <c r="R1137" s="1">
        <v>1</v>
      </c>
      <c r="AA1137" s="12" t="str">
        <f>_xlfn.XLOOKUP(HsgLista[[#This Row],[Lakó-népesség]],hsgméret[limit],hsgméret[név],,-1)</f>
        <v>apró</v>
      </c>
      <c r="AB1137" s="12" t="str">
        <f>IFERROR(_xlfn.XLOOKUP(HsgLista[[#This Row],[Vármegye]],Régiók[Vármegye],Régiók[Régió]),"")</f>
        <v>Közép-Dunántúl</v>
      </c>
      <c r="AC1137" s="12" t="str">
        <f>IFERROR(_xlfn.XLOOKUP(HsgLista[[#This Row],[Vármegye]],Régiók[Vármegye],Régiók[NUTS2]),"")</f>
        <v>HU21</v>
      </c>
      <c r="AD1137" s="12" t="str" cm="1">
        <f t="array" ref="AD1137">_xlfn.XLOOKUP(HsgLista[[#This Row],[Helység jogállása]],_xlfn.ANCHORARRAY($AG$12),$AH$12:$AH$18)</f>
        <v>1 község</v>
      </c>
      <c r="AE1137" s="4">
        <f>HsgLista[[#This Row],[Lakó-népesség]]*HsgLista[[#This Row],[Lakó-népesség]]</f>
        <v>801025</v>
      </c>
      <c r="AF1137" s="1"/>
      <c r="AG1137" s="4"/>
      <c r="AJ1137" s="8"/>
      <c r="AK1137" s="4"/>
      <c r="AS1137" s="8"/>
      <c r="AT1137" s="4"/>
      <c r="BJ1137" s="1"/>
    </row>
    <row r="1138" spans="1:62" x14ac:dyDescent="0.3">
      <c r="A1138" s="33" t="s">
        <v>1948</v>
      </c>
      <c r="B1138" s="31">
        <v>13879</v>
      </c>
      <c r="C1138" s="1" t="s">
        <v>40</v>
      </c>
      <c r="D1138" s="1" t="s">
        <v>47</v>
      </c>
      <c r="E1138" s="1" t="s">
        <v>870</v>
      </c>
      <c r="F1138" s="1" t="s">
        <v>871</v>
      </c>
      <c r="G1138" s="1" t="s">
        <v>872</v>
      </c>
      <c r="H1138" s="1">
        <v>5</v>
      </c>
      <c r="I1138" s="1" t="s">
        <v>872</v>
      </c>
      <c r="J1138" s="4">
        <v>1194</v>
      </c>
      <c r="K1138" s="4">
        <v>337</v>
      </c>
      <c r="L1138" s="4">
        <v>183</v>
      </c>
      <c r="T1138" s="1">
        <v>1</v>
      </c>
      <c r="AA1138" s="12" t="str">
        <f>_xlfn.XLOOKUP(HsgLista[[#This Row],[Lakó-népesség]],hsgméret[limit],hsgméret[név],,-1)</f>
        <v>mikro</v>
      </c>
      <c r="AB1138" s="12" t="str">
        <f>IFERROR(_xlfn.XLOOKUP(HsgLista[[#This Row],[Vármegye]],Régiók[Vármegye],Régiók[Régió]),"")</f>
        <v>Észak-Magyarország</v>
      </c>
      <c r="AC1138" s="12" t="str">
        <f>IFERROR(_xlfn.XLOOKUP(HsgLista[[#This Row],[Vármegye]],Régiók[Vármegye],Régiók[NUTS2]),"")</f>
        <v>HU31</v>
      </c>
      <c r="AD1138" s="12" t="str" cm="1">
        <f t="array" ref="AD1138">_xlfn.XLOOKUP(HsgLista[[#This Row],[Helység jogállása]],_xlfn.ANCHORARRAY($AG$12),$AH$12:$AH$18)</f>
        <v>1 község</v>
      </c>
      <c r="AE1138" s="4">
        <f>HsgLista[[#This Row],[Lakó-népesség]]*HsgLista[[#This Row],[Lakó-népesség]]</f>
        <v>113569</v>
      </c>
      <c r="AF1138" s="1"/>
      <c r="AG1138" s="4"/>
      <c r="AJ1138" s="8"/>
      <c r="AK1138" s="4"/>
      <c r="AS1138" s="8"/>
      <c r="AT1138" s="4"/>
      <c r="BJ1138" s="1"/>
    </row>
    <row r="1139" spans="1:62" x14ac:dyDescent="0.3">
      <c r="A1139" s="33" t="s">
        <v>1104</v>
      </c>
      <c r="B1139" s="31">
        <v>31635</v>
      </c>
      <c r="C1139" s="1" t="s">
        <v>40</v>
      </c>
      <c r="D1139" s="1" t="s">
        <v>66</v>
      </c>
      <c r="E1139" s="1" t="s">
        <v>145</v>
      </c>
      <c r="F1139" s="1" t="s">
        <v>146</v>
      </c>
      <c r="G1139" s="1" t="s">
        <v>147</v>
      </c>
      <c r="H1139" s="1">
        <v>2</v>
      </c>
      <c r="I1139" s="1" t="s">
        <v>38</v>
      </c>
      <c r="J1139" s="4">
        <v>5474</v>
      </c>
      <c r="K1139" s="4">
        <v>1171</v>
      </c>
      <c r="L1139" s="4">
        <v>457</v>
      </c>
      <c r="T1139" s="1">
        <v>1</v>
      </c>
      <c r="AA1139" s="12" t="str">
        <f>_xlfn.XLOOKUP(HsgLista[[#This Row],[Lakó-népesség]],hsgméret[limit],hsgméret[név],,-1)</f>
        <v>apró</v>
      </c>
      <c r="AB1139" s="12" t="str">
        <f>IFERROR(_xlfn.XLOOKUP(HsgLista[[#This Row],[Vármegye]],Régiók[Vármegye],Régiók[Régió]),"")</f>
        <v>Nyugat-Dunántúl</v>
      </c>
      <c r="AC1139" s="12" t="str">
        <f>IFERROR(_xlfn.XLOOKUP(HsgLista[[#This Row],[Vármegye]],Régiók[Vármegye],Régiók[NUTS2]),"")</f>
        <v>HU22</v>
      </c>
      <c r="AD1139" s="12" t="str" cm="1">
        <f t="array" ref="AD1139">_xlfn.XLOOKUP(HsgLista[[#This Row],[Helység jogállása]],_xlfn.ANCHORARRAY($AG$12),$AH$12:$AH$18)</f>
        <v>1 község</v>
      </c>
      <c r="AE1139" s="4">
        <f>HsgLista[[#This Row],[Lakó-népesség]]*HsgLista[[#This Row],[Lakó-népesség]]</f>
        <v>1371241</v>
      </c>
      <c r="AF1139" s="1"/>
      <c r="AG1139" s="4"/>
      <c r="AJ1139" s="8"/>
      <c r="AK1139" s="4"/>
      <c r="AS1139" s="8"/>
      <c r="AT1139" s="4"/>
      <c r="BJ1139" s="1"/>
    </row>
    <row r="1140" spans="1:62" x14ac:dyDescent="0.3">
      <c r="A1140" s="33" t="s">
        <v>1949</v>
      </c>
      <c r="B1140" s="32">
        <v>3337</v>
      </c>
      <c r="C1140" s="1" t="s">
        <v>40</v>
      </c>
      <c r="D1140" s="1" t="s">
        <v>41</v>
      </c>
      <c r="E1140" s="1" t="s">
        <v>289</v>
      </c>
      <c r="F1140" s="1" t="s">
        <v>290</v>
      </c>
      <c r="G1140" s="1" t="s">
        <v>291</v>
      </c>
      <c r="H1140" s="1">
        <v>5</v>
      </c>
      <c r="I1140" s="1" t="s">
        <v>1950</v>
      </c>
      <c r="J1140" s="4">
        <v>613</v>
      </c>
      <c r="K1140" s="4">
        <v>100</v>
      </c>
      <c r="L1140" s="4">
        <v>62</v>
      </c>
      <c r="R1140" s="1">
        <v>1</v>
      </c>
      <c r="AA1140" s="12" t="str">
        <f>_xlfn.XLOOKUP(HsgLista[[#This Row],[Lakó-népesség]],hsgméret[limit],hsgméret[név],,-1)</f>
        <v>mikro</v>
      </c>
      <c r="AB1140" s="12" t="str">
        <f>IFERROR(_xlfn.XLOOKUP(HsgLista[[#This Row],[Vármegye]],Régiók[Vármegye],Régiók[Régió]),"")</f>
        <v>Dél-Dunántúl</v>
      </c>
      <c r="AC1140" s="12" t="str">
        <f>IFERROR(_xlfn.XLOOKUP(HsgLista[[#This Row],[Vármegye]],Régiók[Vármegye],Régiók[NUTS2]),"")</f>
        <v>HU23</v>
      </c>
      <c r="AD1140" s="12" t="str" cm="1">
        <f t="array" ref="AD1140">_xlfn.XLOOKUP(HsgLista[[#This Row],[Helység jogállása]],_xlfn.ANCHORARRAY($AG$12),$AH$12:$AH$18)</f>
        <v>1 község</v>
      </c>
      <c r="AE1140" s="4">
        <f>HsgLista[[#This Row],[Lakó-népesség]]*HsgLista[[#This Row],[Lakó-népesség]]</f>
        <v>10000</v>
      </c>
      <c r="AF1140" s="1"/>
      <c r="AG1140" s="4"/>
      <c r="AJ1140" s="8"/>
      <c r="AK1140" s="4"/>
      <c r="AS1140" s="8"/>
      <c r="AT1140" s="4"/>
      <c r="BJ1140" s="1"/>
    </row>
    <row r="1141" spans="1:62" x14ac:dyDescent="0.3">
      <c r="A1141" s="33" t="s">
        <v>1535</v>
      </c>
      <c r="B1141" s="31">
        <v>31680</v>
      </c>
      <c r="C1141" s="1" t="s">
        <v>40</v>
      </c>
      <c r="D1141" s="1" t="s">
        <v>95</v>
      </c>
      <c r="E1141" s="1" t="s">
        <v>471</v>
      </c>
      <c r="F1141" s="1" t="s">
        <v>472</v>
      </c>
      <c r="G1141" s="1" t="s">
        <v>473</v>
      </c>
      <c r="H1141" s="1">
        <v>2</v>
      </c>
      <c r="I1141" s="1" t="s">
        <v>38</v>
      </c>
      <c r="J1141" s="4">
        <v>1714</v>
      </c>
      <c r="K1141" s="4">
        <v>622</v>
      </c>
      <c r="L1141" s="4">
        <v>224</v>
      </c>
      <c r="AA1141" s="12" t="str">
        <f>_xlfn.XLOOKUP(HsgLista[[#This Row],[Lakó-népesség]],hsgméret[limit],hsgméret[név],,-1)</f>
        <v>apró</v>
      </c>
      <c r="AB1141" s="12" t="str">
        <f>IFERROR(_xlfn.XLOOKUP(HsgLista[[#This Row],[Vármegye]],Régiók[Vármegye],Régiók[Régió]),"")</f>
        <v>Nyugat-Dunántúl</v>
      </c>
      <c r="AC1141" s="12" t="str">
        <f>IFERROR(_xlfn.XLOOKUP(HsgLista[[#This Row],[Vármegye]],Régiók[Vármegye],Régiók[NUTS2]),"")</f>
        <v>HU22</v>
      </c>
      <c r="AD1141" s="12" t="str" cm="1">
        <f t="array" ref="AD1141">_xlfn.XLOOKUP(HsgLista[[#This Row],[Helység jogállása]],_xlfn.ANCHORARRAY($AG$12),$AH$12:$AH$18)</f>
        <v>1 község</v>
      </c>
      <c r="AE1141" s="4">
        <f>HsgLista[[#This Row],[Lakó-népesség]]*HsgLista[[#This Row],[Lakó-népesség]]</f>
        <v>386884</v>
      </c>
      <c r="AF1141" s="1"/>
      <c r="AG1141" s="4"/>
      <c r="AJ1141" s="8"/>
      <c r="AK1141" s="4"/>
      <c r="AS1141" s="8"/>
      <c r="AT1141" s="4"/>
      <c r="BJ1141" s="1"/>
    </row>
    <row r="1142" spans="1:62" x14ac:dyDescent="0.3">
      <c r="A1142" s="33" t="s">
        <v>807</v>
      </c>
      <c r="B1142" s="31">
        <v>13462</v>
      </c>
      <c r="C1142" s="1" t="s">
        <v>40</v>
      </c>
      <c r="D1142" s="1" t="s">
        <v>28</v>
      </c>
      <c r="E1142" s="1" t="s">
        <v>121</v>
      </c>
      <c r="F1142" s="1" t="s">
        <v>122</v>
      </c>
      <c r="G1142" s="1" t="s">
        <v>123</v>
      </c>
      <c r="H1142" s="1">
        <v>2</v>
      </c>
      <c r="I1142" s="1" t="s">
        <v>38</v>
      </c>
      <c r="J1142" s="4">
        <v>2517</v>
      </c>
      <c r="K1142" s="4">
        <v>2794</v>
      </c>
      <c r="L1142" s="4">
        <v>1057</v>
      </c>
      <c r="AA1142" s="12" t="str">
        <f>_xlfn.XLOOKUP(HsgLista[[#This Row],[Lakó-népesség]],hsgméret[limit],hsgméret[név],,-1)</f>
        <v>kicsi</v>
      </c>
      <c r="AB1142" s="12" t="str">
        <f>IFERROR(_xlfn.XLOOKUP(HsgLista[[#This Row],[Vármegye]],Régiók[Vármegye],Régiók[Régió]),"")</f>
        <v>Közép-Dunántúl</v>
      </c>
      <c r="AC1142" s="12" t="str">
        <f>IFERROR(_xlfn.XLOOKUP(HsgLista[[#This Row],[Vármegye]],Régiók[Vármegye],Régiók[NUTS2]),"")</f>
        <v>HU21</v>
      </c>
      <c r="AD1142" s="12" t="str" cm="1">
        <f t="array" ref="AD1142">_xlfn.XLOOKUP(HsgLista[[#This Row],[Helység jogállása]],_xlfn.ANCHORARRAY($AG$12),$AH$12:$AH$18)</f>
        <v>1 község</v>
      </c>
      <c r="AE1142" s="4">
        <f>HsgLista[[#This Row],[Lakó-népesség]]*HsgLista[[#This Row],[Lakó-népesség]]</f>
        <v>7806436</v>
      </c>
      <c r="AF1142" s="1"/>
      <c r="AG1142" s="4"/>
      <c r="AJ1142" s="8"/>
      <c r="AK1142" s="4"/>
      <c r="AS1142" s="8"/>
      <c r="AT1142" s="4"/>
      <c r="BJ1142" s="1"/>
    </row>
    <row r="1143" spans="1:62" x14ac:dyDescent="0.3">
      <c r="A1143" s="33" t="s">
        <v>1951</v>
      </c>
      <c r="B1143" s="32">
        <v>3346</v>
      </c>
      <c r="C1143" s="1" t="s">
        <v>40</v>
      </c>
      <c r="D1143" s="1" t="s">
        <v>41</v>
      </c>
      <c r="E1143" s="1" t="s">
        <v>627</v>
      </c>
      <c r="F1143" s="1" t="s">
        <v>628</v>
      </c>
      <c r="G1143" s="1" t="s">
        <v>629</v>
      </c>
      <c r="H1143" s="1">
        <v>5</v>
      </c>
      <c r="I1143" s="1" t="s">
        <v>811</v>
      </c>
      <c r="J1143" s="4">
        <v>767</v>
      </c>
      <c r="K1143" s="4">
        <v>185</v>
      </c>
      <c r="L1143" s="4">
        <v>100</v>
      </c>
      <c r="R1143" s="1">
        <v>1</v>
      </c>
      <c r="AA1143" s="12" t="str">
        <f>_xlfn.XLOOKUP(HsgLista[[#This Row],[Lakó-népesség]],hsgméret[limit],hsgméret[név],,-1)</f>
        <v>mikro</v>
      </c>
      <c r="AB1143" s="12" t="str">
        <f>IFERROR(_xlfn.XLOOKUP(HsgLista[[#This Row],[Vármegye]],Régiók[Vármegye],Régiók[Régió]),"")</f>
        <v>Dél-Dunántúl</v>
      </c>
      <c r="AC1143" s="12" t="str">
        <f>IFERROR(_xlfn.XLOOKUP(HsgLista[[#This Row],[Vármegye]],Régiók[Vármegye],Régiók[NUTS2]),"")</f>
        <v>HU23</v>
      </c>
      <c r="AD1143" s="12" t="str" cm="1">
        <f t="array" ref="AD1143">_xlfn.XLOOKUP(HsgLista[[#This Row],[Helység jogállása]],_xlfn.ANCHORARRAY($AG$12),$AH$12:$AH$18)</f>
        <v>1 község</v>
      </c>
      <c r="AE1143" s="4">
        <f>HsgLista[[#This Row],[Lakó-népesség]]*HsgLista[[#This Row],[Lakó-népesség]]</f>
        <v>34225</v>
      </c>
      <c r="AF1143" s="1"/>
      <c r="AG1143" s="4"/>
      <c r="AJ1143" s="8"/>
      <c r="AK1143" s="4"/>
      <c r="AS1143" s="8"/>
      <c r="AT1143" s="4"/>
      <c r="BJ1143" s="1"/>
    </row>
    <row r="1144" spans="1:62" x14ac:dyDescent="0.3">
      <c r="A1144" s="33" t="s">
        <v>1952</v>
      </c>
      <c r="B1144" s="31">
        <v>27711</v>
      </c>
      <c r="C1144" s="1" t="s">
        <v>40</v>
      </c>
      <c r="D1144" s="1" t="s">
        <v>251</v>
      </c>
      <c r="E1144" s="1" t="s">
        <v>350</v>
      </c>
      <c r="F1144" s="1" t="s">
        <v>351</v>
      </c>
      <c r="G1144" s="1" t="s">
        <v>352</v>
      </c>
      <c r="H1144" s="1">
        <v>5</v>
      </c>
      <c r="I1144" s="1" t="s">
        <v>352</v>
      </c>
      <c r="J1144" s="4">
        <v>1373</v>
      </c>
      <c r="K1144" s="4">
        <v>475</v>
      </c>
      <c r="L1144" s="4">
        <v>198</v>
      </c>
      <c r="AA1144" s="12" t="str">
        <f>_xlfn.XLOOKUP(HsgLista[[#This Row],[Lakó-népesség]],hsgméret[limit],hsgméret[név],,-1)</f>
        <v>mikro</v>
      </c>
      <c r="AB1144" s="12" t="str">
        <f>IFERROR(_xlfn.XLOOKUP(HsgLista[[#This Row],[Vármegye]],Régiók[Vármegye],Régiók[Régió]),"")</f>
        <v>Dél-Dunántúl</v>
      </c>
      <c r="AC1144" s="12" t="str">
        <f>IFERROR(_xlfn.XLOOKUP(HsgLista[[#This Row],[Vármegye]],Régiók[Vármegye],Régiók[NUTS2]),"")</f>
        <v>HU23</v>
      </c>
      <c r="AD1144" s="12" t="str" cm="1">
        <f t="array" ref="AD1144">_xlfn.XLOOKUP(HsgLista[[#This Row],[Helység jogállása]],_xlfn.ANCHORARRAY($AG$12),$AH$12:$AH$18)</f>
        <v>1 község</v>
      </c>
      <c r="AE1144" s="4">
        <f>HsgLista[[#This Row],[Lakó-népesség]]*HsgLista[[#This Row],[Lakó-népesség]]</f>
        <v>225625</v>
      </c>
      <c r="AF1144" s="1"/>
      <c r="AG1144" s="4"/>
      <c r="AJ1144" s="8"/>
      <c r="AK1144" s="4"/>
      <c r="AS1144" s="8"/>
      <c r="AT1144" s="4"/>
      <c r="BJ1144" s="1"/>
    </row>
    <row r="1145" spans="1:62" x14ac:dyDescent="0.3">
      <c r="A1145" s="33" t="s">
        <v>1953</v>
      </c>
      <c r="B1145" s="31">
        <v>21999</v>
      </c>
      <c r="C1145" s="1" t="s">
        <v>27</v>
      </c>
      <c r="D1145" s="1" t="s">
        <v>140</v>
      </c>
      <c r="E1145" s="1" t="s">
        <v>169</v>
      </c>
      <c r="F1145" s="1" t="s">
        <v>170</v>
      </c>
      <c r="G1145" s="1" t="s">
        <v>171</v>
      </c>
      <c r="H1145" s="1">
        <v>1</v>
      </c>
      <c r="I1145" s="1" t="s">
        <v>32</v>
      </c>
      <c r="J1145" s="4">
        <v>11376</v>
      </c>
      <c r="K1145" s="4">
        <v>5488</v>
      </c>
      <c r="L1145" s="4">
        <v>2761</v>
      </c>
      <c r="T1145" s="1">
        <v>1</v>
      </c>
      <c r="AA1145" s="12" t="str">
        <f>_xlfn.XLOOKUP(HsgLista[[#This Row],[Lakó-népesség]],hsgméret[limit],hsgméret[név],,-1)</f>
        <v>kicsi</v>
      </c>
      <c r="AB1145" s="12" t="str">
        <f>IFERROR(_xlfn.XLOOKUP(HsgLista[[#This Row],[Vármegye]],Régiók[Vármegye],Régiók[Régió]),"")</f>
        <v>Dél-Alföld</v>
      </c>
      <c r="AC1145" s="12" t="str">
        <f>IFERROR(_xlfn.XLOOKUP(HsgLista[[#This Row],[Vármegye]],Régiók[Vármegye],Régiók[NUTS2]),"")</f>
        <v>HU33</v>
      </c>
      <c r="AD1145" s="12" t="str" cm="1">
        <f t="array" ref="AD1145">_xlfn.XLOOKUP(HsgLista[[#This Row],[Helység jogállása]],_xlfn.ANCHORARRAY($AG$12),$AH$12:$AH$18)</f>
        <v>2 város</v>
      </c>
      <c r="AE1145" s="4">
        <f>HsgLista[[#This Row],[Lakó-népesség]]*HsgLista[[#This Row],[Lakó-népesség]]</f>
        <v>30118144</v>
      </c>
      <c r="AF1145" s="1"/>
      <c r="AG1145" s="4"/>
      <c r="AJ1145" s="8"/>
      <c r="AK1145" s="4"/>
      <c r="AS1145" s="8"/>
      <c r="AT1145" s="4"/>
      <c r="BJ1145" s="1"/>
    </row>
    <row r="1146" spans="1:62" x14ac:dyDescent="0.3">
      <c r="A1146" s="33" t="s">
        <v>1954</v>
      </c>
      <c r="B1146" s="32">
        <v>5591</v>
      </c>
      <c r="C1146" s="1" t="s">
        <v>196</v>
      </c>
      <c r="D1146" s="1" t="s">
        <v>52</v>
      </c>
      <c r="E1146" s="1" t="s">
        <v>173</v>
      </c>
      <c r="F1146" s="1" t="s">
        <v>174</v>
      </c>
      <c r="G1146" s="1" t="s">
        <v>175</v>
      </c>
      <c r="H1146" s="1">
        <v>5</v>
      </c>
      <c r="I1146" s="1" t="s">
        <v>299</v>
      </c>
      <c r="J1146" s="4">
        <v>941</v>
      </c>
      <c r="K1146" s="4">
        <v>1669</v>
      </c>
      <c r="L1146" s="4">
        <v>623</v>
      </c>
      <c r="T1146" s="1">
        <v>1</v>
      </c>
      <c r="AA1146" s="12" t="str">
        <f>_xlfn.XLOOKUP(HsgLista[[#This Row],[Lakó-népesség]],hsgméret[limit],hsgméret[név],,-1)</f>
        <v>apró</v>
      </c>
      <c r="AB1146" s="12" t="str">
        <f>IFERROR(_xlfn.XLOOKUP(HsgLista[[#This Row],[Vármegye]],Régiók[Vármegye],Régiók[Régió]),"")</f>
        <v>Észak-Magyarország</v>
      </c>
      <c r="AC1146" s="12" t="str">
        <f>IFERROR(_xlfn.XLOOKUP(HsgLista[[#This Row],[Vármegye]],Régiók[Vármegye],Régiók[NUTS2]),"")</f>
        <v>HU31</v>
      </c>
      <c r="AD1146" s="12" t="str" cm="1">
        <f t="array" ref="AD1146">_xlfn.XLOOKUP(HsgLista[[#This Row],[Helység jogállása]],_xlfn.ANCHORARRAY($AG$12),$AH$12:$AH$18)</f>
        <v>1 község</v>
      </c>
      <c r="AE1146" s="4">
        <f>HsgLista[[#This Row],[Lakó-népesség]]*HsgLista[[#This Row],[Lakó-népesség]]</f>
        <v>2785561</v>
      </c>
      <c r="AF1146" s="1"/>
      <c r="AG1146" s="4"/>
      <c r="AJ1146" s="8"/>
      <c r="AK1146" s="4"/>
      <c r="AS1146" s="8"/>
      <c r="AT1146" s="4"/>
      <c r="BJ1146" s="1"/>
    </row>
    <row r="1147" spans="1:62" x14ac:dyDescent="0.3">
      <c r="A1147" s="33" t="s">
        <v>1955</v>
      </c>
      <c r="B1147" s="32">
        <v>9326</v>
      </c>
      <c r="C1147" s="1" t="s">
        <v>40</v>
      </c>
      <c r="D1147" s="1" t="s">
        <v>251</v>
      </c>
      <c r="E1147" s="1" t="s">
        <v>421</v>
      </c>
      <c r="F1147" s="1" t="s">
        <v>422</v>
      </c>
      <c r="G1147" s="1" t="s">
        <v>423</v>
      </c>
      <c r="H1147" s="1">
        <v>5</v>
      </c>
      <c r="I1147" s="1" t="s">
        <v>1339</v>
      </c>
      <c r="J1147" s="4">
        <v>1540</v>
      </c>
      <c r="K1147" s="4">
        <v>227</v>
      </c>
      <c r="L1147" s="4">
        <v>140</v>
      </c>
      <c r="AA1147" s="12" t="str">
        <f>_xlfn.XLOOKUP(HsgLista[[#This Row],[Lakó-népesség]],hsgméret[limit],hsgméret[név],,-1)</f>
        <v>mikro</v>
      </c>
      <c r="AB1147" s="12" t="str">
        <f>IFERROR(_xlfn.XLOOKUP(HsgLista[[#This Row],[Vármegye]],Régiók[Vármegye],Régiók[Régió]),"")</f>
        <v>Dél-Dunántúl</v>
      </c>
      <c r="AC1147" s="12" t="str">
        <f>IFERROR(_xlfn.XLOOKUP(HsgLista[[#This Row],[Vármegye]],Régiók[Vármegye],Régiók[NUTS2]),"")</f>
        <v>HU23</v>
      </c>
      <c r="AD1147" s="12" t="str" cm="1">
        <f t="array" ref="AD1147">_xlfn.XLOOKUP(HsgLista[[#This Row],[Helység jogállása]],_xlfn.ANCHORARRAY($AG$12),$AH$12:$AH$18)</f>
        <v>1 község</v>
      </c>
      <c r="AE1147" s="4">
        <f>HsgLista[[#This Row],[Lakó-népesség]]*HsgLista[[#This Row],[Lakó-népesség]]</f>
        <v>51529</v>
      </c>
      <c r="AF1147" s="1"/>
      <c r="AG1147" s="4"/>
      <c r="AJ1147" s="8"/>
      <c r="AK1147" s="4"/>
      <c r="AS1147" s="8"/>
      <c r="AT1147" s="4"/>
      <c r="BJ1147" s="1"/>
    </row>
    <row r="1148" spans="1:62" x14ac:dyDescent="0.3">
      <c r="A1148" s="33" t="s">
        <v>598</v>
      </c>
      <c r="B1148" s="31">
        <v>13958</v>
      </c>
      <c r="C1148" s="1" t="s">
        <v>40</v>
      </c>
      <c r="D1148" s="1" t="s">
        <v>95</v>
      </c>
      <c r="E1148" s="1" t="s">
        <v>96</v>
      </c>
      <c r="F1148" s="1" t="s">
        <v>97</v>
      </c>
      <c r="G1148" s="1" t="s">
        <v>98</v>
      </c>
      <c r="H1148" s="1">
        <v>2</v>
      </c>
      <c r="I1148" s="1" t="s">
        <v>38</v>
      </c>
      <c r="J1148" s="4">
        <v>4495</v>
      </c>
      <c r="K1148" s="4">
        <v>2535</v>
      </c>
      <c r="L1148" s="4">
        <v>978</v>
      </c>
      <c r="AA1148" s="12" t="str">
        <f>_xlfn.XLOOKUP(HsgLista[[#This Row],[Lakó-népesség]],hsgméret[limit],hsgméret[név],,-1)</f>
        <v>kicsi</v>
      </c>
      <c r="AB1148" s="12" t="str">
        <f>IFERROR(_xlfn.XLOOKUP(HsgLista[[#This Row],[Vármegye]],Régiók[Vármegye],Régiók[Régió]),"")</f>
        <v>Nyugat-Dunántúl</v>
      </c>
      <c r="AC1148" s="12" t="str">
        <f>IFERROR(_xlfn.XLOOKUP(HsgLista[[#This Row],[Vármegye]],Régiók[Vármegye],Régiók[NUTS2]),"")</f>
        <v>HU22</v>
      </c>
      <c r="AD1148" s="12" t="str" cm="1">
        <f t="array" ref="AD1148">_xlfn.XLOOKUP(HsgLista[[#This Row],[Helység jogállása]],_xlfn.ANCHORARRAY($AG$12),$AH$12:$AH$18)</f>
        <v>1 község</v>
      </c>
      <c r="AE1148" s="4">
        <f>HsgLista[[#This Row],[Lakó-népesség]]*HsgLista[[#This Row],[Lakó-népesség]]</f>
        <v>6426225</v>
      </c>
      <c r="AF1148" s="1"/>
      <c r="AG1148" s="4"/>
      <c r="AJ1148" s="8"/>
      <c r="AK1148" s="4"/>
      <c r="AS1148" s="8"/>
      <c r="AT1148" s="4"/>
      <c r="BJ1148" s="1"/>
    </row>
    <row r="1149" spans="1:62" x14ac:dyDescent="0.3">
      <c r="A1149" s="33" t="s">
        <v>1956</v>
      </c>
      <c r="B1149" s="31">
        <v>17923</v>
      </c>
      <c r="C1149" s="1" t="s">
        <v>40</v>
      </c>
      <c r="D1149" s="1" t="s">
        <v>140</v>
      </c>
      <c r="E1149" s="1" t="s">
        <v>141</v>
      </c>
      <c r="F1149" s="1" t="s">
        <v>142</v>
      </c>
      <c r="G1149" s="1" t="s">
        <v>143</v>
      </c>
      <c r="H1149" s="1">
        <v>1</v>
      </c>
      <c r="I1149" s="1" t="s">
        <v>32</v>
      </c>
      <c r="J1149" s="4">
        <v>7086</v>
      </c>
      <c r="K1149" s="4">
        <v>2657</v>
      </c>
      <c r="L1149" s="4">
        <v>1283</v>
      </c>
      <c r="AA1149" s="12" t="str">
        <f>_xlfn.XLOOKUP(HsgLista[[#This Row],[Lakó-népesség]],hsgméret[limit],hsgméret[név],,-1)</f>
        <v>kicsi</v>
      </c>
      <c r="AB1149" s="12" t="str">
        <f>IFERROR(_xlfn.XLOOKUP(HsgLista[[#This Row],[Vármegye]],Régiók[Vármegye],Régiók[Régió]),"")</f>
        <v>Dél-Alföld</v>
      </c>
      <c r="AC1149" s="12" t="str">
        <f>IFERROR(_xlfn.XLOOKUP(HsgLista[[#This Row],[Vármegye]],Régiók[Vármegye],Régiók[NUTS2]),"")</f>
        <v>HU33</v>
      </c>
      <c r="AD1149" s="12" t="str" cm="1">
        <f t="array" ref="AD1149">_xlfn.XLOOKUP(HsgLista[[#This Row],[Helység jogállása]],_xlfn.ANCHORARRAY($AG$12),$AH$12:$AH$18)</f>
        <v>1 község</v>
      </c>
      <c r="AE1149" s="4">
        <f>HsgLista[[#This Row],[Lakó-népesség]]*HsgLista[[#This Row],[Lakó-népesség]]</f>
        <v>7059649</v>
      </c>
      <c r="AF1149" s="1"/>
      <c r="AG1149" s="4"/>
      <c r="AJ1149" s="8"/>
      <c r="AK1149" s="4"/>
      <c r="AS1149" s="8"/>
      <c r="AT1149" s="4"/>
      <c r="BJ1149" s="1"/>
    </row>
    <row r="1150" spans="1:62" x14ac:dyDescent="0.3">
      <c r="A1150" s="33" t="s">
        <v>1957</v>
      </c>
      <c r="B1150" s="32">
        <v>6406</v>
      </c>
      <c r="C1150" s="1" t="s">
        <v>40</v>
      </c>
      <c r="D1150" s="1" t="s">
        <v>95</v>
      </c>
      <c r="E1150" s="1" t="s">
        <v>709</v>
      </c>
      <c r="F1150" s="1" t="s">
        <v>710</v>
      </c>
      <c r="G1150" s="1" t="s">
        <v>711</v>
      </c>
      <c r="H1150" s="1">
        <v>5</v>
      </c>
      <c r="I1150" s="1" t="s">
        <v>1958</v>
      </c>
      <c r="J1150" s="4">
        <v>2011</v>
      </c>
      <c r="K1150" s="4">
        <v>483</v>
      </c>
      <c r="L1150" s="4">
        <v>241</v>
      </c>
      <c r="AA1150" s="12" t="str">
        <f>_xlfn.XLOOKUP(HsgLista[[#This Row],[Lakó-népesség]],hsgméret[limit],hsgméret[név],,-1)</f>
        <v>mikro</v>
      </c>
      <c r="AB1150" s="12" t="str">
        <f>IFERROR(_xlfn.XLOOKUP(HsgLista[[#This Row],[Vármegye]],Régiók[Vármegye],Régiók[Régió]),"")</f>
        <v>Nyugat-Dunántúl</v>
      </c>
      <c r="AC1150" s="12" t="str">
        <f>IFERROR(_xlfn.XLOOKUP(HsgLista[[#This Row],[Vármegye]],Régiók[Vármegye],Régiók[NUTS2]),"")</f>
        <v>HU22</v>
      </c>
      <c r="AD1150" s="12" t="str" cm="1">
        <f t="array" ref="AD1150">_xlfn.XLOOKUP(HsgLista[[#This Row],[Helység jogállása]],_xlfn.ANCHORARRAY($AG$12),$AH$12:$AH$18)</f>
        <v>1 község</v>
      </c>
      <c r="AE1150" s="4">
        <f>HsgLista[[#This Row],[Lakó-népesség]]*HsgLista[[#This Row],[Lakó-népesség]]</f>
        <v>233289</v>
      </c>
      <c r="AF1150" s="1"/>
      <c r="AG1150" s="4"/>
      <c r="AJ1150" s="8"/>
      <c r="AK1150" s="4"/>
      <c r="AS1150" s="8"/>
      <c r="AT1150" s="4"/>
      <c r="BJ1150" s="1"/>
    </row>
    <row r="1151" spans="1:62" x14ac:dyDescent="0.3">
      <c r="A1151" s="33" t="s">
        <v>1959</v>
      </c>
      <c r="B1151" s="31">
        <v>20233</v>
      </c>
      <c r="C1151" s="1" t="s">
        <v>40</v>
      </c>
      <c r="D1151" s="1" t="s">
        <v>52</v>
      </c>
      <c r="E1151" s="1" t="s">
        <v>149</v>
      </c>
      <c r="F1151" s="1" t="s">
        <v>150</v>
      </c>
      <c r="G1151" s="1" t="s">
        <v>151</v>
      </c>
      <c r="H1151" s="1">
        <v>5</v>
      </c>
      <c r="I1151" s="1" t="s">
        <v>1350</v>
      </c>
      <c r="J1151" s="4">
        <v>906</v>
      </c>
      <c r="K1151" s="4">
        <v>480</v>
      </c>
      <c r="L1151" s="4">
        <v>141</v>
      </c>
      <c r="T1151" s="1">
        <v>1</v>
      </c>
      <c r="AA1151" s="12" t="str">
        <f>_xlfn.XLOOKUP(HsgLista[[#This Row],[Lakó-népesség]],hsgméret[limit],hsgméret[név],,-1)</f>
        <v>mikro</v>
      </c>
      <c r="AB1151" s="12" t="str">
        <f>IFERROR(_xlfn.XLOOKUP(HsgLista[[#This Row],[Vármegye]],Régiók[Vármegye],Régiók[Régió]),"")</f>
        <v>Észak-Magyarország</v>
      </c>
      <c r="AC1151" s="12" t="str">
        <f>IFERROR(_xlfn.XLOOKUP(HsgLista[[#This Row],[Vármegye]],Régiók[Vármegye],Régiók[NUTS2]),"")</f>
        <v>HU31</v>
      </c>
      <c r="AD1151" s="12" t="str" cm="1">
        <f t="array" ref="AD1151">_xlfn.XLOOKUP(HsgLista[[#This Row],[Helység jogállása]],_xlfn.ANCHORARRAY($AG$12),$AH$12:$AH$18)</f>
        <v>1 község</v>
      </c>
      <c r="AE1151" s="4">
        <f>HsgLista[[#This Row],[Lakó-népesség]]*HsgLista[[#This Row],[Lakó-népesség]]</f>
        <v>230400</v>
      </c>
      <c r="AF1151" s="1"/>
      <c r="AG1151" s="4"/>
      <c r="AJ1151" s="8"/>
      <c r="AK1151" s="4"/>
      <c r="AS1151" s="8"/>
      <c r="AT1151" s="4"/>
      <c r="BJ1151" s="1"/>
    </row>
    <row r="1152" spans="1:62" x14ac:dyDescent="0.3">
      <c r="A1152" s="33" t="s">
        <v>1960</v>
      </c>
      <c r="B1152" s="31">
        <v>15927</v>
      </c>
      <c r="C1152" s="1" t="s">
        <v>40</v>
      </c>
      <c r="D1152" s="1" t="s">
        <v>112</v>
      </c>
      <c r="E1152" s="1" t="s">
        <v>234</v>
      </c>
      <c r="F1152" s="1" t="s">
        <v>235</v>
      </c>
      <c r="G1152" s="1" t="s">
        <v>236</v>
      </c>
      <c r="H1152" s="1">
        <v>5</v>
      </c>
      <c r="I1152" s="1" t="s">
        <v>1961</v>
      </c>
      <c r="J1152" s="4">
        <v>1669</v>
      </c>
      <c r="K1152" s="4">
        <v>579</v>
      </c>
      <c r="L1152" s="4">
        <v>240</v>
      </c>
      <c r="T1152" s="1">
        <v>1</v>
      </c>
      <c r="AA1152" s="12" t="str">
        <f>_xlfn.XLOOKUP(HsgLista[[#This Row],[Lakó-népesség]],hsgméret[limit],hsgméret[név],,-1)</f>
        <v>apró</v>
      </c>
      <c r="AB1152" s="12" t="str">
        <f>IFERROR(_xlfn.XLOOKUP(HsgLista[[#This Row],[Vármegye]],Régiók[Vármegye],Régiók[Régió]),"")</f>
        <v>Dél-Dunántúl</v>
      </c>
      <c r="AC1152" s="12" t="str">
        <f>IFERROR(_xlfn.XLOOKUP(HsgLista[[#This Row],[Vármegye]],Régiók[Vármegye],Régiók[NUTS2]),"")</f>
        <v>HU23</v>
      </c>
      <c r="AD1152" s="12" t="str" cm="1">
        <f t="array" ref="AD1152">_xlfn.XLOOKUP(HsgLista[[#This Row],[Helység jogállása]],_xlfn.ANCHORARRAY($AG$12),$AH$12:$AH$18)</f>
        <v>1 község</v>
      </c>
      <c r="AE1152" s="4">
        <f>HsgLista[[#This Row],[Lakó-népesség]]*HsgLista[[#This Row],[Lakó-népesség]]</f>
        <v>335241</v>
      </c>
      <c r="AF1152" s="1"/>
      <c r="AG1152" s="4"/>
      <c r="AJ1152" s="8"/>
      <c r="AK1152" s="4"/>
      <c r="AS1152" s="8"/>
      <c r="AT1152" s="4"/>
      <c r="BJ1152" s="1"/>
    </row>
    <row r="1153" spans="1:62" x14ac:dyDescent="0.3">
      <c r="A1153" s="33" t="s">
        <v>1962</v>
      </c>
      <c r="B1153" s="31">
        <v>17075</v>
      </c>
      <c r="C1153" s="1" t="s">
        <v>40</v>
      </c>
      <c r="D1153" s="1" t="s">
        <v>159</v>
      </c>
      <c r="E1153" s="1" t="s">
        <v>368</v>
      </c>
      <c r="F1153" s="1" t="s">
        <v>369</v>
      </c>
      <c r="G1153" s="1" t="s">
        <v>370</v>
      </c>
      <c r="H1153" s="1">
        <v>5</v>
      </c>
      <c r="I1153" s="1" t="s">
        <v>370</v>
      </c>
      <c r="J1153" s="4">
        <v>1654</v>
      </c>
      <c r="K1153" s="4">
        <v>716</v>
      </c>
      <c r="L1153" s="4">
        <v>284</v>
      </c>
      <c r="T1153" s="1">
        <v>1</v>
      </c>
      <c r="AA1153" s="12" t="str">
        <f>_xlfn.XLOOKUP(HsgLista[[#This Row],[Lakó-népesség]],hsgméret[limit],hsgméret[név],,-1)</f>
        <v>apró</v>
      </c>
      <c r="AB1153" s="12" t="str">
        <f>IFERROR(_xlfn.XLOOKUP(HsgLista[[#This Row],[Vármegye]],Régiók[Vármegye],Régiók[Régió]),"")</f>
        <v>Észak-Alföld</v>
      </c>
      <c r="AC1153" s="12" t="str">
        <f>IFERROR(_xlfn.XLOOKUP(HsgLista[[#This Row],[Vármegye]],Régiók[Vármegye],Régiók[NUTS2]),"")</f>
        <v>HU32</v>
      </c>
      <c r="AD1153" s="12" t="str" cm="1">
        <f t="array" ref="AD1153">_xlfn.XLOOKUP(HsgLista[[#This Row],[Helység jogállása]],_xlfn.ANCHORARRAY($AG$12),$AH$12:$AH$18)</f>
        <v>1 község</v>
      </c>
      <c r="AE1153" s="4">
        <f>HsgLista[[#This Row],[Lakó-népesség]]*HsgLista[[#This Row],[Lakó-népesség]]</f>
        <v>512656</v>
      </c>
      <c r="AF1153" s="1"/>
      <c r="AG1153" s="4"/>
      <c r="AJ1153" s="8"/>
      <c r="AK1153" s="4"/>
      <c r="AS1153" s="8"/>
      <c r="AT1153" s="4"/>
      <c r="BJ1153" s="1"/>
    </row>
    <row r="1154" spans="1:62" x14ac:dyDescent="0.3">
      <c r="A1154" s="33" t="s">
        <v>1150</v>
      </c>
      <c r="B1154" s="32">
        <v>7843</v>
      </c>
      <c r="C1154" s="1" t="s">
        <v>40</v>
      </c>
      <c r="D1154" s="1" t="s">
        <v>159</v>
      </c>
      <c r="E1154" s="1" t="s">
        <v>950</v>
      </c>
      <c r="F1154" s="1" t="s">
        <v>951</v>
      </c>
      <c r="G1154" s="1" t="s">
        <v>952</v>
      </c>
      <c r="H1154" s="1">
        <v>2</v>
      </c>
      <c r="I1154" s="1" t="s">
        <v>38</v>
      </c>
      <c r="J1154" s="4">
        <v>2503</v>
      </c>
      <c r="K1154" s="4">
        <v>1638</v>
      </c>
      <c r="L1154" s="4">
        <v>641</v>
      </c>
      <c r="T1154" s="1">
        <v>1</v>
      </c>
      <c r="AA1154" s="12" t="str">
        <f>_xlfn.XLOOKUP(HsgLista[[#This Row],[Lakó-népesség]],hsgméret[limit],hsgméret[név],,-1)</f>
        <v>apró</v>
      </c>
      <c r="AB1154" s="12" t="str">
        <f>IFERROR(_xlfn.XLOOKUP(HsgLista[[#This Row],[Vármegye]],Régiók[Vármegye],Régiók[Régió]),"")</f>
        <v>Észak-Alföld</v>
      </c>
      <c r="AC1154" s="12" t="str">
        <f>IFERROR(_xlfn.XLOOKUP(HsgLista[[#This Row],[Vármegye]],Régiók[Vármegye],Régiók[NUTS2]),"")</f>
        <v>HU32</v>
      </c>
      <c r="AD1154" s="12" t="str" cm="1">
        <f t="array" ref="AD1154">_xlfn.XLOOKUP(HsgLista[[#This Row],[Helység jogállása]],_xlfn.ANCHORARRAY($AG$12),$AH$12:$AH$18)</f>
        <v>1 község</v>
      </c>
      <c r="AE1154" s="4">
        <f>HsgLista[[#This Row],[Lakó-népesség]]*HsgLista[[#This Row],[Lakó-népesség]]</f>
        <v>2683044</v>
      </c>
      <c r="AF1154" s="1"/>
      <c r="AG1154" s="4"/>
      <c r="AJ1154" s="8"/>
      <c r="AK1154" s="4"/>
      <c r="AS1154" s="8"/>
      <c r="AT1154" s="4"/>
      <c r="BJ1154" s="1"/>
    </row>
    <row r="1155" spans="1:62" x14ac:dyDescent="0.3">
      <c r="A1155" s="33" t="s">
        <v>935</v>
      </c>
      <c r="B1155" s="32">
        <v>9469</v>
      </c>
      <c r="C1155" s="1" t="s">
        <v>27</v>
      </c>
      <c r="D1155" s="1" t="s">
        <v>140</v>
      </c>
      <c r="E1155" s="1" t="s">
        <v>1963</v>
      </c>
      <c r="F1155" s="1" t="s">
        <v>934</v>
      </c>
      <c r="G1155" s="1" t="s">
        <v>935</v>
      </c>
      <c r="H1155" s="1">
        <v>1</v>
      </c>
      <c r="I1155" s="1" t="s">
        <v>32</v>
      </c>
      <c r="J1155" s="4">
        <v>13221</v>
      </c>
      <c r="K1155" s="4">
        <v>7997</v>
      </c>
      <c r="L1155" s="4">
        <v>4389</v>
      </c>
      <c r="T1155" s="1">
        <v>1</v>
      </c>
      <c r="AA1155" s="12" t="str">
        <f>_xlfn.XLOOKUP(HsgLista[[#This Row],[Lakó-népesség]],hsgméret[limit],hsgméret[név],,-1)</f>
        <v>kicsi</v>
      </c>
      <c r="AB1155" s="12" t="str">
        <f>IFERROR(_xlfn.XLOOKUP(HsgLista[[#This Row],[Vármegye]],Régiók[Vármegye],Régiók[Régió]),"")</f>
        <v>Dél-Alföld</v>
      </c>
      <c r="AC1155" s="12" t="str">
        <f>IFERROR(_xlfn.XLOOKUP(HsgLista[[#This Row],[Vármegye]],Régiók[Vármegye],Régiók[NUTS2]),"")</f>
        <v>HU33</v>
      </c>
      <c r="AD1155" s="12" t="str" cm="1">
        <f t="array" ref="AD1155">_xlfn.XLOOKUP(HsgLista[[#This Row],[Helység jogállása]],_xlfn.ANCHORARRAY($AG$12),$AH$12:$AH$18)</f>
        <v>2 város</v>
      </c>
      <c r="AE1155" s="4">
        <f>HsgLista[[#This Row],[Lakó-népesség]]*HsgLista[[#This Row],[Lakó-népesség]]</f>
        <v>63952009</v>
      </c>
      <c r="AF1155" s="1"/>
      <c r="AG1155" s="4"/>
      <c r="AJ1155" s="8"/>
      <c r="AK1155" s="4"/>
      <c r="AS1155" s="8"/>
      <c r="AT1155" s="4"/>
      <c r="BJ1155" s="1"/>
    </row>
    <row r="1156" spans="1:62" x14ac:dyDescent="0.3">
      <c r="A1156" s="33" t="s">
        <v>853</v>
      </c>
      <c r="B1156" s="31">
        <v>11679</v>
      </c>
      <c r="C1156" s="1" t="s">
        <v>27</v>
      </c>
      <c r="D1156" s="1" t="s">
        <v>95</v>
      </c>
      <c r="E1156" s="1" t="s">
        <v>850</v>
      </c>
      <c r="F1156" s="1" t="s">
        <v>851</v>
      </c>
      <c r="G1156" s="1" t="s">
        <v>852</v>
      </c>
      <c r="H1156" s="1">
        <v>2</v>
      </c>
      <c r="I1156" s="1" t="s">
        <v>38</v>
      </c>
      <c r="J1156" s="4">
        <v>2341</v>
      </c>
      <c r="K1156" s="4">
        <v>2276</v>
      </c>
      <c r="L1156" s="4">
        <v>1043</v>
      </c>
      <c r="AA1156" s="12" t="str">
        <f>_xlfn.XLOOKUP(HsgLista[[#This Row],[Lakó-népesség]],hsgméret[limit],hsgméret[név],,-1)</f>
        <v>kicsi</v>
      </c>
      <c r="AB1156" s="12" t="str">
        <f>IFERROR(_xlfn.XLOOKUP(HsgLista[[#This Row],[Vármegye]],Régiók[Vármegye],Régiók[Régió]),"")</f>
        <v>Nyugat-Dunántúl</v>
      </c>
      <c r="AC1156" s="12" t="str">
        <f>IFERROR(_xlfn.XLOOKUP(HsgLista[[#This Row],[Vármegye]],Régiók[Vármegye],Régiók[NUTS2]),"")</f>
        <v>HU22</v>
      </c>
      <c r="AD1156" s="12" t="str" cm="1">
        <f t="array" ref="AD1156">_xlfn.XLOOKUP(HsgLista[[#This Row],[Helység jogállása]],_xlfn.ANCHORARRAY($AG$12),$AH$12:$AH$18)</f>
        <v>2 város</v>
      </c>
      <c r="AE1156" s="4">
        <f>HsgLista[[#This Row],[Lakó-népesség]]*HsgLista[[#This Row],[Lakó-népesség]]</f>
        <v>5180176</v>
      </c>
      <c r="AF1156" s="1"/>
      <c r="AG1156" s="4"/>
      <c r="AJ1156" s="8"/>
      <c r="AK1156" s="4"/>
      <c r="AS1156" s="8"/>
      <c r="AT1156" s="4"/>
      <c r="BJ1156" s="1"/>
    </row>
    <row r="1157" spans="1:62" x14ac:dyDescent="0.3">
      <c r="A1157" s="33" t="s">
        <v>1964</v>
      </c>
      <c r="B1157" s="31">
        <v>22859</v>
      </c>
      <c r="C1157" s="1" t="s">
        <v>40</v>
      </c>
      <c r="D1157" s="1" t="s">
        <v>34</v>
      </c>
      <c r="E1157" s="1" t="s">
        <v>182</v>
      </c>
      <c r="F1157" s="1" t="s">
        <v>183</v>
      </c>
      <c r="G1157" s="1" t="s">
        <v>183</v>
      </c>
      <c r="H1157" s="1">
        <v>1</v>
      </c>
      <c r="I1157" s="1" t="s">
        <v>32</v>
      </c>
      <c r="J1157" s="4">
        <v>3479</v>
      </c>
      <c r="K1157" s="4">
        <v>2414</v>
      </c>
      <c r="L1157" s="4">
        <v>1096</v>
      </c>
      <c r="T1157" s="1">
        <v>1</v>
      </c>
      <c r="AA1157" s="12" t="str">
        <f>_xlfn.XLOOKUP(HsgLista[[#This Row],[Lakó-népesség]],hsgméret[limit],hsgméret[név],,-1)</f>
        <v>kicsi</v>
      </c>
      <c r="AB1157" s="12" t="str">
        <f>IFERROR(_xlfn.XLOOKUP(HsgLista[[#This Row],[Vármegye]],Régiók[Vármegye],Régiók[Régió]),"")</f>
        <v>Észak-Alföld</v>
      </c>
      <c r="AC1157" s="12" t="str">
        <f>IFERROR(_xlfn.XLOOKUP(HsgLista[[#This Row],[Vármegye]],Régiók[Vármegye],Régiók[NUTS2]),"")</f>
        <v>HU32</v>
      </c>
      <c r="AD1157" s="12" t="str" cm="1">
        <f t="array" ref="AD1157">_xlfn.XLOOKUP(HsgLista[[#This Row],[Helység jogállása]],_xlfn.ANCHORARRAY($AG$12),$AH$12:$AH$18)</f>
        <v>1 község</v>
      </c>
      <c r="AE1157" s="4">
        <f>HsgLista[[#This Row],[Lakó-népesség]]*HsgLista[[#This Row],[Lakó-népesség]]</f>
        <v>5827396</v>
      </c>
      <c r="AF1157" s="1"/>
      <c r="AG1157" s="4"/>
      <c r="AJ1157" s="8"/>
      <c r="AK1157" s="4"/>
      <c r="AS1157" s="8"/>
      <c r="AT1157" s="4"/>
      <c r="BJ1157" s="1"/>
    </row>
    <row r="1158" spans="1:62" x14ac:dyDescent="0.3">
      <c r="A1158" s="33" t="s">
        <v>1965</v>
      </c>
      <c r="B1158" s="31">
        <v>29221</v>
      </c>
      <c r="C1158" s="1" t="s">
        <v>27</v>
      </c>
      <c r="D1158" s="1" t="s">
        <v>66</v>
      </c>
      <c r="E1158" s="1" t="s">
        <v>403</v>
      </c>
      <c r="F1158" s="1" t="s">
        <v>404</v>
      </c>
      <c r="G1158" s="1" t="s">
        <v>405</v>
      </c>
      <c r="H1158" s="1">
        <v>2</v>
      </c>
      <c r="I1158" s="1" t="s">
        <v>38</v>
      </c>
      <c r="J1158" s="4">
        <v>14894</v>
      </c>
      <c r="K1158" s="4">
        <v>5938</v>
      </c>
      <c r="L1158" s="4">
        <v>2322</v>
      </c>
      <c r="R1158" s="1">
        <v>1</v>
      </c>
      <c r="AA1158" s="12" t="str">
        <f>_xlfn.XLOOKUP(HsgLista[[#This Row],[Lakó-népesség]],hsgméret[limit],hsgméret[név],,-1)</f>
        <v>kicsi</v>
      </c>
      <c r="AB1158" s="12" t="str">
        <f>IFERROR(_xlfn.XLOOKUP(HsgLista[[#This Row],[Vármegye]],Régiók[Vármegye],Régiók[Régió]),"")</f>
        <v>Nyugat-Dunántúl</v>
      </c>
      <c r="AC1158" s="12" t="str">
        <f>IFERROR(_xlfn.XLOOKUP(HsgLista[[#This Row],[Vármegye]],Régiók[Vármegye],Régiók[NUTS2]),"")</f>
        <v>HU22</v>
      </c>
      <c r="AD1158" s="12" t="str" cm="1">
        <f t="array" ref="AD1158">_xlfn.XLOOKUP(HsgLista[[#This Row],[Helység jogállása]],_xlfn.ANCHORARRAY($AG$12),$AH$12:$AH$18)</f>
        <v>2 város</v>
      </c>
      <c r="AE1158" s="4">
        <f>HsgLista[[#This Row],[Lakó-népesség]]*HsgLista[[#This Row],[Lakó-népesség]]</f>
        <v>35259844</v>
      </c>
      <c r="AF1158" s="1"/>
      <c r="AG1158" s="4"/>
      <c r="AJ1158" s="8"/>
      <c r="AK1158" s="4"/>
      <c r="AS1158" s="8"/>
      <c r="AT1158" s="4"/>
      <c r="BJ1158" s="1"/>
    </row>
    <row r="1159" spans="1:62" x14ac:dyDescent="0.3">
      <c r="A1159" s="33" t="s">
        <v>1966</v>
      </c>
      <c r="B1159" s="31">
        <v>26657</v>
      </c>
      <c r="C1159" s="1" t="s">
        <v>40</v>
      </c>
      <c r="D1159" s="1" t="s">
        <v>52</v>
      </c>
      <c r="E1159" s="1" t="s">
        <v>375</v>
      </c>
      <c r="F1159" s="1" t="s">
        <v>376</v>
      </c>
      <c r="G1159" s="1" t="s">
        <v>377</v>
      </c>
      <c r="H1159" s="1">
        <v>5</v>
      </c>
      <c r="I1159" s="1" t="s">
        <v>1059</v>
      </c>
      <c r="J1159" s="4">
        <v>1124</v>
      </c>
      <c r="K1159" s="4">
        <v>1651</v>
      </c>
      <c r="L1159" s="4">
        <v>633</v>
      </c>
      <c r="T1159" s="1">
        <v>1</v>
      </c>
      <c r="AA1159" s="12" t="str">
        <f>_xlfn.XLOOKUP(HsgLista[[#This Row],[Lakó-népesség]],hsgméret[limit],hsgméret[név],,-1)</f>
        <v>apró</v>
      </c>
      <c r="AB1159" s="12" t="str">
        <f>IFERROR(_xlfn.XLOOKUP(HsgLista[[#This Row],[Vármegye]],Régiók[Vármegye],Régiók[Régió]),"")</f>
        <v>Észak-Magyarország</v>
      </c>
      <c r="AC1159" s="12" t="str">
        <f>IFERROR(_xlfn.XLOOKUP(HsgLista[[#This Row],[Vármegye]],Régiók[Vármegye],Régiók[NUTS2]),"")</f>
        <v>HU31</v>
      </c>
      <c r="AD1159" s="12" t="str" cm="1">
        <f t="array" ref="AD1159">_xlfn.XLOOKUP(HsgLista[[#This Row],[Helység jogállása]],_xlfn.ANCHORARRAY($AG$12),$AH$12:$AH$18)</f>
        <v>1 község</v>
      </c>
      <c r="AE1159" s="4">
        <f>HsgLista[[#This Row],[Lakó-népesség]]*HsgLista[[#This Row],[Lakó-népesség]]</f>
        <v>2725801</v>
      </c>
      <c r="AF1159" s="1"/>
      <c r="AG1159" s="4"/>
      <c r="AJ1159" s="8"/>
      <c r="AK1159" s="4"/>
      <c r="AS1159" s="8"/>
      <c r="AT1159" s="4"/>
      <c r="BJ1159" s="1"/>
    </row>
    <row r="1160" spans="1:62" x14ac:dyDescent="0.3">
      <c r="A1160" s="33" t="s">
        <v>1967</v>
      </c>
      <c r="B1160" s="31">
        <v>17589</v>
      </c>
      <c r="C1160" s="1" t="s">
        <v>40</v>
      </c>
      <c r="D1160" s="1" t="s">
        <v>159</v>
      </c>
      <c r="E1160" s="1" t="s">
        <v>1492</v>
      </c>
      <c r="F1160" s="1" t="s">
        <v>1493</v>
      </c>
      <c r="G1160" s="1" t="s">
        <v>1494</v>
      </c>
      <c r="H1160" s="1">
        <v>2</v>
      </c>
      <c r="I1160" s="1" t="s">
        <v>38</v>
      </c>
      <c r="J1160" s="4">
        <v>1237</v>
      </c>
      <c r="K1160" s="4">
        <v>1149</v>
      </c>
      <c r="L1160" s="4">
        <v>507</v>
      </c>
      <c r="AA1160" s="12" t="str">
        <f>_xlfn.XLOOKUP(HsgLista[[#This Row],[Lakó-népesség]],hsgméret[limit],hsgméret[név],,-1)</f>
        <v>apró</v>
      </c>
      <c r="AB1160" s="12" t="str">
        <f>IFERROR(_xlfn.XLOOKUP(HsgLista[[#This Row],[Vármegye]],Régiók[Vármegye],Régiók[Régió]),"")</f>
        <v>Észak-Alföld</v>
      </c>
      <c r="AC1160" s="12" t="str">
        <f>IFERROR(_xlfn.XLOOKUP(HsgLista[[#This Row],[Vármegye]],Régiók[Vármegye],Régiók[NUTS2]),"")</f>
        <v>HU32</v>
      </c>
      <c r="AD1160" s="12" t="str" cm="1">
        <f t="array" ref="AD1160">_xlfn.XLOOKUP(HsgLista[[#This Row],[Helység jogállása]],_xlfn.ANCHORARRAY($AG$12),$AH$12:$AH$18)</f>
        <v>1 község</v>
      </c>
      <c r="AE1160" s="4">
        <f>HsgLista[[#This Row],[Lakó-népesség]]*HsgLista[[#This Row],[Lakó-népesség]]</f>
        <v>1320201</v>
      </c>
      <c r="AF1160" s="1"/>
      <c r="AG1160" s="4"/>
      <c r="AJ1160" s="8"/>
      <c r="AK1160" s="4"/>
      <c r="AS1160" s="8"/>
      <c r="AT1160" s="4"/>
      <c r="BJ1160" s="1"/>
    </row>
    <row r="1161" spans="1:62" x14ac:dyDescent="0.3">
      <c r="A1161" s="33" t="s">
        <v>1968</v>
      </c>
      <c r="B1161" s="31">
        <v>17437</v>
      </c>
      <c r="C1161" s="1" t="s">
        <v>40</v>
      </c>
      <c r="D1161" s="1" t="s">
        <v>80</v>
      </c>
      <c r="E1161" s="1" t="s">
        <v>774</v>
      </c>
      <c r="F1161" s="1" t="s">
        <v>775</v>
      </c>
      <c r="G1161" s="1" t="s">
        <v>776</v>
      </c>
      <c r="H1161" s="1">
        <v>5</v>
      </c>
      <c r="I1161" s="1" t="s">
        <v>1969</v>
      </c>
      <c r="J1161" s="4">
        <v>1028</v>
      </c>
      <c r="K1161" s="4">
        <v>648</v>
      </c>
      <c r="L1161" s="4">
        <v>338</v>
      </c>
      <c r="X1161" s="1">
        <v>1</v>
      </c>
      <c r="AA1161" s="12" t="str">
        <f>_xlfn.XLOOKUP(HsgLista[[#This Row],[Lakó-népesség]],hsgméret[limit],hsgméret[név],,-1)</f>
        <v>apró</v>
      </c>
      <c r="AB1161" s="12" t="str">
        <f>IFERROR(_xlfn.XLOOKUP(HsgLista[[#This Row],[Vármegye]],Régiók[Vármegye],Régiók[Régió]),"")</f>
        <v>Közép-Dunántúl</v>
      </c>
      <c r="AC1161" s="12" t="str">
        <f>IFERROR(_xlfn.XLOOKUP(HsgLista[[#This Row],[Vármegye]],Régiók[Vármegye],Régiók[NUTS2]),"")</f>
        <v>HU21</v>
      </c>
      <c r="AD1161" s="12" t="str" cm="1">
        <f t="array" ref="AD1161">_xlfn.XLOOKUP(HsgLista[[#This Row],[Helység jogállása]],_xlfn.ANCHORARRAY($AG$12),$AH$12:$AH$18)</f>
        <v>1 község</v>
      </c>
      <c r="AE1161" s="4">
        <f>HsgLista[[#This Row],[Lakó-népesség]]*HsgLista[[#This Row],[Lakó-népesség]]</f>
        <v>419904</v>
      </c>
      <c r="AF1161" s="1"/>
      <c r="AG1161" s="4"/>
      <c r="AJ1161" s="8"/>
      <c r="AK1161" s="4"/>
      <c r="AS1161" s="8"/>
      <c r="AT1161" s="4"/>
      <c r="BJ1161" s="1"/>
    </row>
    <row r="1162" spans="1:62" x14ac:dyDescent="0.3">
      <c r="A1162" s="33" t="s">
        <v>1970</v>
      </c>
      <c r="B1162" s="31">
        <v>22929</v>
      </c>
      <c r="C1162" s="1" t="s">
        <v>40</v>
      </c>
      <c r="D1162" s="1" t="s">
        <v>34</v>
      </c>
      <c r="E1162" s="1" t="s">
        <v>1971</v>
      </c>
      <c r="F1162" s="1" t="s">
        <v>1972</v>
      </c>
      <c r="G1162" s="1" t="s">
        <v>1973</v>
      </c>
      <c r="H1162" s="1">
        <v>5</v>
      </c>
      <c r="I1162" s="1" t="s">
        <v>1974</v>
      </c>
      <c r="J1162" s="4">
        <v>3693</v>
      </c>
      <c r="K1162" s="4">
        <v>686</v>
      </c>
      <c r="L1162" s="4">
        <v>382</v>
      </c>
      <c r="AA1162" s="12" t="str">
        <f>_xlfn.XLOOKUP(HsgLista[[#This Row],[Lakó-népesség]],hsgméret[limit],hsgméret[név],,-1)</f>
        <v>apró</v>
      </c>
      <c r="AB1162" s="12" t="str">
        <f>IFERROR(_xlfn.XLOOKUP(HsgLista[[#This Row],[Vármegye]],Régiók[Vármegye],Régiók[Régió]),"")</f>
        <v>Észak-Alföld</v>
      </c>
      <c r="AC1162" s="12" t="str">
        <f>IFERROR(_xlfn.XLOOKUP(HsgLista[[#This Row],[Vármegye]],Régiók[Vármegye],Régiók[NUTS2]),"")</f>
        <v>HU32</v>
      </c>
      <c r="AD1162" s="12" t="str" cm="1">
        <f t="array" ref="AD1162">_xlfn.XLOOKUP(HsgLista[[#This Row],[Helység jogállása]],_xlfn.ANCHORARRAY($AG$12),$AH$12:$AH$18)</f>
        <v>1 község</v>
      </c>
      <c r="AE1162" s="4">
        <f>HsgLista[[#This Row],[Lakó-népesség]]*HsgLista[[#This Row],[Lakó-népesség]]</f>
        <v>470596</v>
      </c>
      <c r="AF1162" s="1"/>
      <c r="AG1162" s="4"/>
      <c r="AJ1162" s="8"/>
      <c r="AK1162" s="4"/>
      <c r="AS1162" s="8"/>
      <c r="AT1162" s="4"/>
      <c r="BJ1162" s="1"/>
    </row>
    <row r="1163" spans="1:62" x14ac:dyDescent="0.3">
      <c r="A1163" s="33" t="s">
        <v>1975</v>
      </c>
      <c r="B1163" s="31">
        <v>30711</v>
      </c>
      <c r="C1163" s="1" t="s">
        <v>40</v>
      </c>
      <c r="D1163" s="1" t="s">
        <v>34</v>
      </c>
      <c r="E1163" s="1" t="s">
        <v>182</v>
      </c>
      <c r="F1163" s="1" t="s">
        <v>183</v>
      </c>
      <c r="G1163" s="1" t="s">
        <v>183</v>
      </c>
      <c r="H1163" s="1">
        <v>1</v>
      </c>
      <c r="I1163" s="1" t="s">
        <v>32</v>
      </c>
      <c r="J1163" s="4">
        <v>4767</v>
      </c>
      <c r="K1163" s="4">
        <v>3122</v>
      </c>
      <c r="L1163" s="4">
        <v>1535</v>
      </c>
      <c r="AA1163" s="12" t="str">
        <f>_xlfn.XLOOKUP(HsgLista[[#This Row],[Lakó-népesség]],hsgméret[limit],hsgméret[név],,-1)</f>
        <v>kicsi</v>
      </c>
      <c r="AB1163" s="12" t="str">
        <f>IFERROR(_xlfn.XLOOKUP(HsgLista[[#This Row],[Vármegye]],Régiók[Vármegye],Régiók[Régió]),"")</f>
        <v>Észak-Alföld</v>
      </c>
      <c r="AC1163" s="12" t="str">
        <f>IFERROR(_xlfn.XLOOKUP(HsgLista[[#This Row],[Vármegye]],Régiók[Vármegye],Régiók[NUTS2]),"")</f>
        <v>HU32</v>
      </c>
      <c r="AD1163" s="12" t="str" cm="1">
        <f t="array" ref="AD1163">_xlfn.XLOOKUP(HsgLista[[#This Row],[Helység jogállása]],_xlfn.ANCHORARRAY($AG$12),$AH$12:$AH$18)</f>
        <v>1 község</v>
      </c>
      <c r="AE1163" s="4">
        <f>HsgLista[[#This Row],[Lakó-népesség]]*HsgLista[[#This Row],[Lakó-népesség]]</f>
        <v>9746884</v>
      </c>
      <c r="AF1163" s="1"/>
      <c r="AG1163" s="4"/>
      <c r="AJ1163" s="8"/>
      <c r="AK1163" s="4"/>
      <c r="AS1163" s="8"/>
      <c r="AT1163" s="4"/>
      <c r="BJ1163" s="1"/>
    </row>
    <row r="1164" spans="1:62" x14ac:dyDescent="0.3">
      <c r="A1164" s="33" t="s">
        <v>183</v>
      </c>
      <c r="B1164" s="31">
        <v>22202</v>
      </c>
      <c r="C1164" s="1" t="s">
        <v>27</v>
      </c>
      <c r="D1164" s="1" t="s">
        <v>34</v>
      </c>
      <c r="E1164" s="1" t="s">
        <v>1976</v>
      </c>
      <c r="F1164" s="1" t="s">
        <v>183</v>
      </c>
      <c r="G1164" s="1" t="s">
        <v>183</v>
      </c>
      <c r="H1164" s="1">
        <v>1</v>
      </c>
      <c r="I1164" s="1" t="s">
        <v>32</v>
      </c>
      <c r="J1164" s="4">
        <v>7816</v>
      </c>
      <c r="K1164" s="4">
        <v>8210</v>
      </c>
      <c r="L1164" s="4">
        <v>3624</v>
      </c>
      <c r="T1164" s="1">
        <v>1</v>
      </c>
      <c r="AA1164" s="12" t="str">
        <f>_xlfn.XLOOKUP(HsgLista[[#This Row],[Lakó-népesség]],hsgméret[limit],hsgméret[név],,-1)</f>
        <v>kicsi</v>
      </c>
      <c r="AB1164" s="12" t="str">
        <f>IFERROR(_xlfn.XLOOKUP(HsgLista[[#This Row],[Vármegye]],Régiók[Vármegye],Régiók[Régió]),"")</f>
        <v>Észak-Alföld</v>
      </c>
      <c r="AC1164" s="12" t="str">
        <f>IFERROR(_xlfn.XLOOKUP(HsgLista[[#This Row],[Vármegye]],Régiók[Vármegye],Régiók[NUTS2]),"")</f>
        <v>HU32</v>
      </c>
      <c r="AD1164" s="12" t="str" cm="1">
        <f t="array" ref="AD1164">_xlfn.XLOOKUP(HsgLista[[#This Row],[Helység jogállása]],_xlfn.ANCHORARRAY($AG$12),$AH$12:$AH$18)</f>
        <v>2 város</v>
      </c>
      <c r="AE1164" s="4">
        <f>HsgLista[[#This Row],[Lakó-népesség]]*HsgLista[[#This Row],[Lakó-népesség]]</f>
        <v>67404100</v>
      </c>
      <c r="AF1164" s="1"/>
      <c r="AG1164" s="4"/>
      <c r="AJ1164" s="8"/>
      <c r="AK1164" s="4"/>
      <c r="AS1164" s="8"/>
      <c r="AT1164" s="4"/>
      <c r="BJ1164" s="1"/>
    </row>
    <row r="1165" spans="1:62" x14ac:dyDescent="0.3">
      <c r="A1165" s="33" t="s">
        <v>1977</v>
      </c>
      <c r="B1165" s="31">
        <v>22105</v>
      </c>
      <c r="C1165" s="1" t="s">
        <v>27</v>
      </c>
      <c r="D1165" s="1" t="s">
        <v>34</v>
      </c>
      <c r="E1165" s="1" t="s">
        <v>1971</v>
      </c>
      <c r="F1165" s="1" t="s">
        <v>1972</v>
      </c>
      <c r="G1165" s="1" t="s">
        <v>1973</v>
      </c>
      <c r="H1165" s="1">
        <v>1</v>
      </c>
      <c r="I1165" s="1" t="s">
        <v>32</v>
      </c>
      <c r="J1165" s="4">
        <v>7717</v>
      </c>
      <c r="K1165" s="4">
        <v>7491</v>
      </c>
      <c r="L1165" s="4">
        <v>3783</v>
      </c>
      <c r="T1165" s="1">
        <v>1</v>
      </c>
      <c r="AA1165" s="12" t="str">
        <f>_xlfn.XLOOKUP(HsgLista[[#This Row],[Lakó-népesség]],hsgméret[limit],hsgméret[név],,-1)</f>
        <v>kicsi</v>
      </c>
      <c r="AB1165" s="12" t="str">
        <f>IFERROR(_xlfn.XLOOKUP(HsgLista[[#This Row],[Vármegye]],Régiók[Vármegye],Régiók[Régió]),"")</f>
        <v>Észak-Alföld</v>
      </c>
      <c r="AC1165" s="12" t="str">
        <f>IFERROR(_xlfn.XLOOKUP(HsgLista[[#This Row],[Vármegye]],Régiók[Vármegye],Régiók[NUTS2]),"")</f>
        <v>HU32</v>
      </c>
      <c r="AD1165" s="12" t="str" cm="1">
        <f t="array" ref="AD1165">_xlfn.XLOOKUP(HsgLista[[#This Row],[Helység jogállása]],_xlfn.ANCHORARRAY($AG$12),$AH$12:$AH$18)</f>
        <v>2 város</v>
      </c>
      <c r="AE1165" s="4">
        <f>HsgLista[[#This Row],[Lakó-népesség]]*HsgLista[[#This Row],[Lakó-népesség]]</f>
        <v>56115081</v>
      </c>
      <c r="AF1165" s="1"/>
      <c r="AG1165" s="4"/>
      <c r="AJ1165" s="8"/>
      <c r="AK1165" s="4"/>
      <c r="AS1165" s="8"/>
      <c r="AT1165" s="4"/>
      <c r="BJ1165" s="1"/>
    </row>
    <row r="1166" spans="1:62" x14ac:dyDescent="0.3">
      <c r="A1166" s="33" t="s">
        <v>1973</v>
      </c>
      <c r="B1166" s="31">
        <v>18209</v>
      </c>
      <c r="C1166" s="1" t="s">
        <v>27</v>
      </c>
      <c r="D1166" s="1" t="s">
        <v>34</v>
      </c>
      <c r="E1166" s="1" t="s">
        <v>1978</v>
      </c>
      <c r="F1166" s="1" t="s">
        <v>1972</v>
      </c>
      <c r="G1166" s="1" t="s">
        <v>1973</v>
      </c>
      <c r="H1166" s="1">
        <v>1</v>
      </c>
      <c r="I1166" s="1" t="s">
        <v>32</v>
      </c>
      <c r="J1166" s="4">
        <v>22135</v>
      </c>
      <c r="K1166" s="4">
        <v>25844</v>
      </c>
      <c r="L1166" s="4">
        <v>12661</v>
      </c>
      <c r="T1166" s="1">
        <v>1</v>
      </c>
      <c r="AA1166" s="12" t="str">
        <f>_xlfn.XLOOKUP(HsgLista[[#This Row],[Lakó-népesség]],hsgméret[limit],hsgméret[név],,-1)</f>
        <v>közép</v>
      </c>
      <c r="AB1166" s="12" t="str">
        <f>IFERROR(_xlfn.XLOOKUP(HsgLista[[#This Row],[Vármegye]],Régiók[Vármegye],Régiók[Régió]),"")</f>
        <v>Észak-Alföld</v>
      </c>
      <c r="AC1166" s="12" t="str">
        <f>IFERROR(_xlfn.XLOOKUP(HsgLista[[#This Row],[Vármegye]],Régiók[Vármegye],Régiók[NUTS2]),"")</f>
        <v>HU32</v>
      </c>
      <c r="AD1166" s="12" t="str" cm="1">
        <f t="array" ref="AD1166">_xlfn.XLOOKUP(HsgLista[[#This Row],[Helység jogállása]],_xlfn.ANCHORARRAY($AG$12),$AH$12:$AH$18)</f>
        <v>2 város</v>
      </c>
      <c r="AE1166" s="4">
        <f>HsgLista[[#This Row],[Lakó-népesség]]*HsgLista[[#This Row],[Lakó-népesség]]</f>
        <v>667912336</v>
      </c>
      <c r="AF1166" s="1"/>
      <c r="AG1166" s="4"/>
      <c r="AJ1166" s="8"/>
      <c r="AK1166" s="4"/>
      <c r="AS1166" s="8"/>
      <c r="AT1166" s="4"/>
      <c r="BJ1166" s="1"/>
    </row>
    <row r="1167" spans="1:62" x14ac:dyDescent="0.3">
      <c r="A1167" s="33" t="s">
        <v>1979</v>
      </c>
      <c r="B1167" s="31">
        <v>15811</v>
      </c>
      <c r="C1167" s="1" t="s">
        <v>40</v>
      </c>
      <c r="D1167" s="1" t="s">
        <v>34</v>
      </c>
      <c r="E1167" s="1" t="s">
        <v>1971</v>
      </c>
      <c r="F1167" s="1" t="s">
        <v>1972</v>
      </c>
      <c r="G1167" s="1" t="s">
        <v>1973</v>
      </c>
      <c r="H1167" s="1">
        <v>5</v>
      </c>
      <c r="I1167" s="1" t="s">
        <v>1980</v>
      </c>
      <c r="J1167" s="4">
        <v>5531</v>
      </c>
      <c r="K1167" s="4">
        <v>1609</v>
      </c>
      <c r="L1167" s="4">
        <v>807</v>
      </c>
      <c r="AA1167" s="12" t="str">
        <f>_xlfn.XLOOKUP(HsgLista[[#This Row],[Lakó-népesség]],hsgméret[limit],hsgméret[név],,-1)</f>
        <v>apró</v>
      </c>
      <c r="AB1167" s="12" t="str">
        <f>IFERROR(_xlfn.XLOOKUP(HsgLista[[#This Row],[Vármegye]],Régiók[Vármegye],Régiók[Régió]),"")</f>
        <v>Észak-Alföld</v>
      </c>
      <c r="AC1167" s="12" t="str">
        <f>IFERROR(_xlfn.XLOOKUP(HsgLista[[#This Row],[Vármegye]],Régiók[Vármegye],Régiók[NUTS2]),"")</f>
        <v>HU32</v>
      </c>
      <c r="AD1167" s="12" t="str" cm="1">
        <f t="array" ref="AD1167">_xlfn.XLOOKUP(HsgLista[[#This Row],[Helység jogállása]],_xlfn.ANCHORARRAY($AG$12),$AH$12:$AH$18)</f>
        <v>1 község</v>
      </c>
      <c r="AE1167" s="4">
        <f>HsgLista[[#This Row],[Lakó-népesség]]*HsgLista[[#This Row],[Lakó-népesség]]</f>
        <v>2588881</v>
      </c>
      <c r="AF1167" s="1"/>
      <c r="AG1167" s="4"/>
      <c r="AJ1167" s="8"/>
      <c r="AK1167" s="4"/>
      <c r="AS1167" s="8"/>
      <c r="AT1167" s="4"/>
      <c r="BJ1167" s="1"/>
    </row>
    <row r="1168" spans="1:62" x14ac:dyDescent="0.3">
      <c r="A1168" s="33" t="s">
        <v>1981</v>
      </c>
      <c r="B1168" s="31">
        <v>17978</v>
      </c>
      <c r="C1168" s="1" t="s">
        <v>40</v>
      </c>
      <c r="D1168" s="1" t="s">
        <v>34</v>
      </c>
      <c r="E1168" s="1" t="s">
        <v>182</v>
      </c>
      <c r="F1168" s="1" t="s">
        <v>183</v>
      </c>
      <c r="G1168" s="1" t="s">
        <v>183</v>
      </c>
      <c r="H1168" s="1">
        <v>1</v>
      </c>
      <c r="I1168" s="1" t="s">
        <v>32</v>
      </c>
      <c r="J1168" s="4">
        <v>4286</v>
      </c>
      <c r="K1168" s="4">
        <v>2036</v>
      </c>
      <c r="L1168" s="4">
        <v>1099</v>
      </c>
      <c r="AA1168" s="12" t="str">
        <f>_xlfn.XLOOKUP(HsgLista[[#This Row],[Lakó-népesség]],hsgméret[limit],hsgméret[név],,-1)</f>
        <v>kicsi</v>
      </c>
      <c r="AB1168" s="12" t="str">
        <f>IFERROR(_xlfn.XLOOKUP(HsgLista[[#This Row],[Vármegye]],Régiók[Vármegye],Régiók[Régió]),"")</f>
        <v>Észak-Alföld</v>
      </c>
      <c r="AC1168" s="12" t="str">
        <f>IFERROR(_xlfn.XLOOKUP(HsgLista[[#This Row],[Vármegye]],Régiók[Vármegye],Régiók[NUTS2]),"")</f>
        <v>HU32</v>
      </c>
      <c r="AD1168" s="12" t="str" cm="1">
        <f t="array" ref="AD1168">_xlfn.XLOOKUP(HsgLista[[#This Row],[Helység jogállása]],_xlfn.ANCHORARRAY($AG$12),$AH$12:$AH$18)</f>
        <v>1 község</v>
      </c>
      <c r="AE1168" s="4">
        <f>HsgLista[[#This Row],[Lakó-népesség]]*HsgLista[[#This Row],[Lakó-népesség]]</f>
        <v>4145296</v>
      </c>
      <c r="AF1168" s="1"/>
      <c r="AG1168" s="4"/>
      <c r="AJ1168" s="8"/>
      <c r="AK1168" s="4"/>
      <c r="AS1168" s="8"/>
      <c r="AT1168" s="4"/>
      <c r="BJ1168" s="1"/>
    </row>
    <row r="1169" spans="1:62" x14ac:dyDescent="0.3">
      <c r="A1169" s="33" t="s">
        <v>1974</v>
      </c>
      <c r="B1169" s="31">
        <v>23579</v>
      </c>
      <c r="C1169" s="1" t="s">
        <v>40</v>
      </c>
      <c r="D1169" s="1" t="s">
        <v>34</v>
      </c>
      <c r="E1169" s="1" t="s">
        <v>1971</v>
      </c>
      <c r="F1169" s="1" t="s">
        <v>1972</v>
      </c>
      <c r="G1169" s="1" t="s">
        <v>1973</v>
      </c>
      <c r="H1169" s="1">
        <v>2</v>
      </c>
      <c r="I1169" s="1" t="s">
        <v>38</v>
      </c>
      <c r="J1169" s="4">
        <v>3928</v>
      </c>
      <c r="K1169" s="4">
        <v>1883</v>
      </c>
      <c r="L1169" s="4">
        <v>755</v>
      </c>
      <c r="T1169" s="1">
        <v>1</v>
      </c>
      <c r="AA1169" s="12" t="str">
        <f>_xlfn.XLOOKUP(HsgLista[[#This Row],[Lakó-népesség]],hsgméret[limit],hsgméret[név],,-1)</f>
        <v>apró</v>
      </c>
      <c r="AB1169" s="12" t="str">
        <f>IFERROR(_xlfn.XLOOKUP(HsgLista[[#This Row],[Vármegye]],Régiók[Vármegye],Régiók[Régió]),"")</f>
        <v>Észak-Alföld</v>
      </c>
      <c r="AC1169" s="12" t="str">
        <f>IFERROR(_xlfn.XLOOKUP(HsgLista[[#This Row],[Vármegye]],Régiók[Vármegye],Régiók[NUTS2]),"")</f>
        <v>HU32</v>
      </c>
      <c r="AD1169" s="12" t="str" cm="1">
        <f t="array" ref="AD1169">_xlfn.XLOOKUP(HsgLista[[#This Row],[Helység jogállása]],_xlfn.ANCHORARRAY($AG$12),$AH$12:$AH$18)</f>
        <v>1 község</v>
      </c>
      <c r="AE1169" s="4">
        <f>HsgLista[[#This Row],[Lakó-népesség]]*HsgLista[[#This Row],[Lakó-népesség]]</f>
        <v>3545689</v>
      </c>
      <c r="AF1169" s="1"/>
      <c r="AG1169" s="4"/>
      <c r="AJ1169" s="8"/>
      <c r="AK1169" s="4"/>
      <c r="AS1169" s="8"/>
      <c r="AT1169" s="4"/>
      <c r="BJ1169" s="1"/>
    </row>
    <row r="1170" spans="1:62" x14ac:dyDescent="0.3">
      <c r="A1170" s="33" t="s">
        <v>1982</v>
      </c>
      <c r="B1170" s="31">
        <v>23339</v>
      </c>
      <c r="C1170" s="1" t="s">
        <v>27</v>
      </c>
      <c r="D1170" s="1" t="s">
        <v>34</v>
      </c>
      <c r="E1170" s="1" t="s">
        <v>1971</v>
      </c>
      <c r="F1170" s="1" t="s">
        <v>1972</v>
      </c>
      <c r="G1170" s="1" t="s">
        <v>1973</v>
      </c>
      <c r="H1170" s="1">
        <v>2</v>
      </c>
      <c r="I1170" s="1" t="s">
        <v>38</v>
      </c>
      <c r="J1170" s="4">
        <v>7616</v>
      </c>
      <c r="K1170" s="4">
        <v>5807</v>
      </c>
      <c r="L1170" s="4">
        <v>2628</v>
      </c>
      <c r="T1170" s="1">
        <v>1</v>
      </c>
      <c r="AA1170" s="12" t="str">
        <f>_xlfn.XLOOKUP(HsgLista[[#This Row],[Lakó-népesség]],hsgméret[limit],hsgméret[név],,-1)</f>
        <v>kicsi</v>
      </c>
      <c r="AB1170" s="12" t="str">
        <f>IFERROR(_xlfn.XLOOKUP(HsgLista[[#This Row],[Vármegye]],Régiók[Vármegye],Régiók[Régió]),"")</f>
        <v>Észak-Alföld</v>
      </c>
      <c r="AC1170" s="12" t="str">
        <f>IFERROR(_xlfn.XLOOKUP(HsgLista[[#This Row],[Vármegye]],Régiók[Vármegye],Régiók[NUTS2]),"")</f>
        <v>HU32</v>
      </c>
      <c r="AD1170" s="12" t="str" cm="1">
        <f t="array" ref="AD1170">_xlfn.XLOOKUP(HsgLista[[#This Row],[Helység jogállása]],_xlfn.ANCHORARRAY($AG$12),$AH$12:$AH$18)</f>
        <v>2 város</v>
      </c>
      <c r="AE1170" s="4">
        <f>HsgLista[[#This Row],[Lakó-népesség]]*HsgLista[[#This Row],[Lakó-népesség]]</f>
        <v>33721249</v>
      </c>
      <c r="AF1170" s="1"/>
      <c r="AG1170" s="4"/>
      <c r="AJ1170" s="8"/>
      <c r="AK1170" s="4"/>
      <c r="AS1170" s="8"/>
      <c r="AT1170" s="4"/>
      <c r="BJ1170" s="1"/>
    </row>
    <row r="1171" spans="1:62" x14ac:dyDescent="0.3">
      <c r="A1171" s="33" t="s">
        <v>1983</v>
      </c>
      <c r="B1171" s="31">
        <v>24086</v>
      </c>
      <c r="C1171" s="1" t="s">
        <v>40</v>
      </c>
      <c r="D1171" s="1" t="s">
        <v>34</v>
      </c>
      <c r="E1171" s="1" t="s">
        <v>182</v>
      </c>
      <c r="F1171" s="1" t="s">
        <v>183</v>
      </c>
      <c r="G1171" s="1" t="s">
        <v>183</v>
      </c>
      <c r="H1171" s="1">
        <v>5</v>
      </c>
      <c r="I1171" s="1" t="s">
        <v>1984</v>
      </c>
      <c r="J1171" s="4">
        <v>3951</v>
      </c>
      <c r="K1171" s="4">
        <v>375</v>
      </c>
      <c r="L1171" s="4">
        <v>219</v>
      </c>
      <c r="AA1171" s="12" t="str">
        <f>_xlfn.XLOOKUP(HsgLista[[#This Row],[Lakó-népesség]],hsgméret[limit],hsgméret[név],,-1)</f>
        <v>mikro</v>
      </c>
      <c r="AB1171" s="12" t="str">
        <f>IFERROR(_xlfn.XLOOKUP(HsgLista[[#This Row],[Vármegye]],Régiók[Vármegye],Régiók[Régió]),"")</f>
        <v>Észak-Alföld</v>
      </c>
      <c r="AC1171" s="12" t="str">
        <f>IFERROR(_xlfn.XLOOKUP(HsgLista[[#This Row],[Vármegye]],Régiók[Vármegye],Régiók[NUTS2]),"")</f>
        <v>HU32</v>
      </c>
      <c r="AD1171" s="12" t="str" cm="1">
        <f t="array" ref="AD1171">_xlfn.XLOOKUP(HsgLista[[#This Row],[Helység jogállása]],_xlfn.ANCHORARRAY($AG$12),$AH$12:$AH$18)</f>
        <v>1 község</v>
      </c>
      <c r="AE1171" s="4">
        <f>HsgLista[[#This Row],[Lakó-népesség]]*HsgLista[[#This Row],[Lakó-népesség]]</f>
        <v>140625</v>
      </c>
      <c r="AF1171" s="1"/>
      <c r="AG1171" s="4"/>
      <c r="AJ1171" s="8"/>
      <c r="AK1171" s="4"/>
      <c r="AS1171" s="8"/>
      <c r="AT1171" s="4"/>
      <c r="BJ1171" s="1"/>
    </row>
    <row r="1172" spans="1:62" x14ac:dyDescent="0.3">
      <c r="A1172" s="33" t="s">
        <v>1985</v>
      </c>
      <c r="B1172" s="31">
        <v>25186</v>
      </c>
      <c r="C1172" s="1" t="s">
        <v>40</v>
      </c>
      <c r="D1172" s="1" t="s">
        <v>34</v>
      </c>
      <c r="E1172" s="1" t="s">
        <v>1971</v>
      </c>
      <c r="F1172" s="1" t="s">
        <v>1972</v>
      </c>
      <c r="G1172" s="1" t="s">
        <v>1973</v>
      </c>
      <c r="H1172" s="1">
        <v>1</v>
      </c>
      <c r="I1172" s="1" t="s">
        <v>32</v>
      </c>
      <c r="J1172" s="4">
        <v>4504</v>
      </c>
      <c r="K1172" s="4">
        <v>2786</v>
      </c>
      <c r="L1172" s="4">
        <v>1313</v>
      </c>
      <c r="AA1172" s="12" t="str">
        <f>_xlfn.XLOOKUP(HsgLista[[#This Row],[Lakó-népesség]],hsgméret[limit],hsgméret[név],,-1)</f>
        <v>kicsi</v>
      </c>
      <c r="AB1172" s="12" t="str">
        <f>IFERROR(_xlfn.XLOOKUP(HsgLista[[#This Row],[Vármegye]],Régiók[Vármegye],Régiók[Régió]),"")</f>
        <v>Észak-Alföld</v>
      </c>
      <c r="AC1172" s="12" t="str">
        <f>IFERROR(_xlfn.XLOOKUP(HsgLista[[#This Row],[Vármegye]],Régiók[Vármegye],Régiók[NUTS2]),"")</f>
        <v>HU32</v>
      </c>
      <c r="AD1172" s="12" t="str" cm="1">
        <f t="array" ref="AD1172">_xlfn.XLOOKUP(HsgLista[[#This Row],[Helység jogállása]],_xlfn.ANCHORARRAY($AG$12),$AH$12:$AH$18)</f>
        <v>1 község</v>
      </c>
      <c r="AE1172" s="4">
        <f>HsgLista[[#This Row],[Lakó-népesség]]*HsgLista[[#This Row],[Lakó-népesség]]</f>
        <v>7761796</v>
      </c>
      <c r="AF1172" s="1"/>
      <c r="AG1172" s="4"/>
      <c r="AJ1172" s="8"/>
      <c r="AK1172" s="4"/>
      <c r="AS1172" s="8"/>
      <c r="AT1172" s="4"/>
      <c r="BJ1172" s="1"/>
    </row>
    <row r="1173" spans="1:62" x14ac:dyDescent="0.3">
      <c r="A1173" s="33" t="s">
        <v>1986</v>
      </c>
      <c r="B1173" s="31">
        <v>11004</v>
      </c>
      <c r="C1173" s="1" t="s">
        <v>40</v>
      </c>
      <c r="D1173" s="1" t="s">
        <v>75</v>
      </c>
      <c r="E1173" s="1" t="s">
        <v>76</v>
      </c>
      <c r="F1173" s="1" t="s">
        <v>77</v>
      </c>
      <c r="G1173" s="1" t="s">
        <v>78</v>
      </c>
      <c r="H1173" s="1">
        <v>1</v>
      </c>
      <c r="I1173" s="1" t="s">
        <v>32</v>
      </c>
      <c r="J1173" s="4">
        <v>6515</v>
      </c>
      <c r="K1173" s="4">
        <v>2492</v>
      </c>
      <c r="L1173" s="4">
        <v>1381</v>
      </c>
      <c r="T1173" s="1">
        <v>1</v>
      </c>
      <c r="AA1173" s="12" t="str">
        <f>_xlfn.XLOOKUP(HsgLista[[#This Row],[Lakó-népesség]],hsgméret[limit],hsgméret[név],,-1)</f>
        <v>kicsi</v>
      </c>
      <c r="AB1173" s="12" t="str">
        <f>IFERROR(_xlfn.XLOOKUP(HsgLista[[#This Row],[Vármegye]],Régiók[Vármegye],Régiók[Régió]),"")</f>
        <v>Pest</v>
      </c>
      <c r="AC1173" s="12" t="str">
        <f>IFERROR(_xlfn.XLOOKUP(HsgLista[[#This Row],[Vármegye]],Régiók[Vármegye],Régiók[NUTS2]),"")</f>
        <v>HU12</v>
      </c>
      <c r="AD1173" s="12" t="str" cm="1">
        <f t="array" ref="AD1173">_xlfn.XLOOKUP(HsgLista[[#This Row],[Helység jogállása]],_xlfn.ANCHORARRAY($AG$12),$AH$12:$AH$18)</f>
        <v>1 község</v>
      </c>
      <c r="AE1173" s="4">
        <f>HsgLista[[#This Row],[Lakó-népesség]]*HsgLista[[#This Row],[Lakó-népesség]]</f>
        <v>6210064</v>
      </c>
      <c r="AF1173" s="1"/>
      <c r="AG1173" s="4"/>
      <c r="AJ1173" s="8"/>
      <c r="AK1173" s="4"/>
      <c r="AS1173" s="8"/>
      <c r="AT1173" s="4"/>
      <c r="BJ1173" s="1"/>
    </row>
    <row r="1174" spans="1:62" x14ac:dyDescent="0.3">
      <c r="A1174" s="33" t="s">
        <v>1987</v>
      </c>
      <c r="B1174" s="31">
        <v>22798</v>
      </c>
      <c r="C1174" s="1" t="s">
        <v>27</v>
      </c>
      <c r="D1174" s="1" t="s">
        <v>34</v>
      </c>
      <c r="E1174" s="1" t="s">
        <v>182</v>
      </c>
      <c r="F1174" s="1" t="s">
        <v>183</v>
      </c>
      <c r="G1174" s="1" t="s">
        <v>183</v>
      </c>
      <c r="H1174" s="1">
        <v>1</v>
      </c>
      <c r="I1174" s="1" t="s">
        <v>32</v>
      </c>
      <c r="J1174" s="4">
        <v>13011</v>
      </c>
      <c r="K1174" s="4">
        <v>4784</v>
      </c>
      <c r="L1174" s="4">
        <v>2139</v>
      </c>
      <c r="T1174" s="1">
        <v>1</v>
      </c>
      <c r="AA1174" s="12" t="str">
        <f>_xlfn.XLOOKUP(HsgLista[[#This Row],[Lakó-népesség]],hsgméret[limit],hsgméret[név],,-1)</f>
        <v>kicsi</v>
      </c>
      <c r="AB1174" s="12" t="str">
        <f>IFERROR(_xlfn.XLOOKUP(HsgLista[[#This Row],[Vármegye]],Régiók[Vármegye],Régiók[Régió]),"")</f>
        <v>Észak-Alföld</v>
      </c>
      <c r="AC1174" s="12" t="str">
        <f>IFERROR(_xlfn.XLOOKUP(HsgLista[[#This Row],[Vármegye]],Régiók[Vármegye],Régiók[NUTS2]),"")</f>
        <v>HU32</v>
      </c>
      <c r="AD1174" s="12" t="str" cm="1">
        <f t="array" ref="AD1174">_xlfn.XLOOKUP(HsgLista[[#This Row],[Helység jogállása]],_xlfn.ANCHORARRAY($AG$12),$AH$12:$AH$18)</f>
        <v>2 város</v>
      </c>
      <c r="AE1174" s="4">
        <f>HsgLista[[#This Row],[Lakó-népesség]]*HsgLista[[#This Row],[Lakó-népesség]]</f>
        <v>22886656</v>
      </c>
      <c r="AF1174" s="1"/>
      <c r="AG1174" s="4"/>
      <c r="AJ1174" s="8"/>
      <c r="AK1174" s="4"/>
      <c r="AS1174" s="8"/>
      <c r="AT1174" s="4"/>
      <c r="BJ1174" s="1"/>
    </row>
    <row r="1175" spans="1:62" x14ac:dyDescent="0.3">
      <c r="A1175" s="33" t="s">
        <v>1988</v>
      </c>
      <c r="B1175" s="31">
        <v>21111</v>
      </c>
      <c r="C1175" s="1" t="s">
        <v>196</v>
      </c>
      <c r="D1175" s="1" t="s">
        <v>34</v>
      </c>
      <c r="E1175" s="1" t="s">
        <v>182</v>
      </c>
      <c r="F1175" s="1" t="s">
        <v>183</v>
      </c>
      <c r="G1175" s="1" t="s">
        <v>183</v>
      </c>
      <c r="H1175" s="1">
        <v>1</v>
      </c>
      <c r="I1175" s="1" t="s">
        <v>32</v>
      </c>
      <c r="J1175" s="4">
        <v>9273</v>
      </c>
      <c r="K1175" s="4">
        <v>5480</v>
      </c>
      <c r="L1175" s="4">
        <v>2170</v>
      </c>
      <c r="T1175" s="1">
        <v>1</v>
      </c>
      <c r="AA1175" s="12" t="str">
        <f>_xlfn.XLOOKUP(HsgLista[[#This Row],[Lakó-népesség]],hsgméret[limit],hsgméret[név],,-1)</f>
        <v>kicsi</v>
      </c>
      <c r="AB1175" s="12" t="str">
        <f>IFERROR(_xlfn.XLOOKUP(HsgLista[[#This Row],[Vármegye]],Régiók[Vármegye],Régiók[Régió]),"")</f>
        <v>Észak-Alföld</v>
      </c>
      <c r="AC1175" s="12" t="str">
        <f>IFERROR(_xlfn.XLOOKUP(HsgLista[[#This Row],[Vármegye]],Régiók[Vármegye],Régiók[NUTS2]),"")</f>
        <v>HU32</v>
      </c>
      <c r="AD1175" s="12" t="str" cm="1">
        <f t="array" ref="AD1175">_xlfn.XLOOKUP(HsgLista[[#This Row],[Helység jogállása]],_xlfn.ANCHORARRAY($AG$12),$AH$12:$AH$18)</f>
        <v>1 község</v>
      </c>
      <c r="AE1175" s="4">
        <f>HsgLista[[#This Row],[Lakó-népesség]]*HsgLista[[#This Row],[Lakó-népesség]]</f>
        <v>30030400</v>
      </c>
      <c r="AF1175" s="1"/>
      <c r="AG1175" s="4"/>
      <c r="AJ1175" s="8"/>
      <c r="AK1175" s="4"/>
      <c r="AS1175" s="8"/>
      <c r="AT1175" s="4"/>
      <c r="BJ1175" s="1"/>
    </row>
    <row r="1176" spans="1:62" x14ac:dyDescent="0.3">
      <c r="A1176" s="33" t="s">
        <v>1984</v>
      </c>
      <c r="B1176" s="31">
        <v>13514</v>
      </c>
      <c r="C1176" s="1" t="s">
        <v>40</v>
      </c>
      <c r="D1176" s="1" t="s">
        <v>34</v>
      </c>
      <c r="E1176" s="1" t="s">
        <v>182</v>
      </c>
      <c r="F1176" s="1" t="s">
        <v>183</v>
      </c>
      <c r="G1176" s="1" t="s">
        <v>183</v>
      </c>
      <c r="H1176" s="1">
        <v>2</v>
      </c>
      <c r="I1176" s="1" t="s">
        <v>38</v>
      </c>
      <c r="J1176" s="4">
        <v>4433</v>
      </c>
      <c r="K1176" s="4">
        <v>2576</v>
      </c>
      <c r="L1176" s="4">
        <v>1517</v>
      </c>
      <c r="AA1176" s="12" t="str">
        <f>_xlfn.XLOOKUP(HsgLista[[#This Row],[Lakó-népesség]],hsgméret[limit],hsgméret[név],,-1)</f>
        <v>kicsi</v>
      </c>
      <c r="AB1176" s="12" t="str">
        <f>IFERROR(_xlfn.XLOOKUP(HsgLista[[#This Row],[Vármegye]],Régiók[Vármegye],Régiók[Régió]),"")</f>
        <v>Észak-Alföld</v>
      </c>
      <c r="AC1176" s="12" t="str">
        <f>IFERROR(_xlfn.XLOOKUP(HsgLista[[#This Row],[Vármegye]],Régiók[Vármegye],Régiók[NUTS2]),"")</f>
        <v>HU32</v>
      </c>
      <c r="AD1176" s="12" t="str" cm="1">
        <f t="array" ref="AD1176">_xlfn.XLOOKUP(HsgLista[[#This Row],[Helység jogállása]],_xlfn.ANCHORARRAY($AG$12),$AH$12:$AH$18)</f>
        <v>1 község</v>
      </c>
      <c r="AE1176" s="4">
        <f>HsgLista[[#This Row],[Lakó-népesség]]*HsgLista[[#This Row],[Lakó-népesség]]</f>
        <v>6635776</v>
      </c>
      <c r="AF1176" s="1"/>
      <c r="AG1176" s="4"/>
      <c r="AJ1176" s="8"/>
      <c r="AK1176" s="4"/>
      <c r="AS1176" s="8"/>
      <c r="AT1176" s="4"/>
      <c r="BJ1176" s="1"/>
    </row>
    <row r="1177" spans="1:62" x14ac:dyDescent="0.3">
      <c r="A1177" s="33" t="s">
        <v>1989</v>
      </c>
      <c r="B1177" s="32">
        <v>8378</v>
      </c>
      <c r="C1177" s="1" t="s">
        <v>40</v>
      </c>
      <c r="D1177" s="1" t="s">
        <v>140</v>
      </c>
      <c r="E1177" s="1" t="s">
        <v>1210</v>
      </c>
      <c r="F1177" s="1" t="s">
        <v>1211</v>
      </c>
      <c r="G1177" s="1" t="s">
        <v>1212</v>
      </c>
      <c r="H1177" s="1">
        <v>2</v>
      </c>
      <c r="I1177" s="1" t="s">
        <v>38</v>
      </c>
      <c r="J1177" s="4">
        <v>6034</v>
      </c>
      <c r="K1177" s="4">
        <v>2378</v>
      </c>
      <c r="L1177" s="4">
        <v>1235</v>
      </c>
      <c r="AA1177" s="12" t="str">
        <f>_xlfn.XLOOKUP(HsgLista[[#This Row],[Lakó-népesség]],hsgméret[limit],hsgméret[név],,-1)</f>
        <v>kicsi</v>
      </c>
      <c r="AB1177" s="12" t="str">
        <f>IFERROR(_xlfn.XLOOKUP(HsgLista[[#This Row],[Vármegye]],Régiók[Vármegye],Régiók[Régió]),"")</f>
        <v>Dél-Alföld</v>
      </c>
      <c r="AC1177" s="12" t="str">
        <f>IFERROR(_xlfn.XLOOKUP(HsgLista[[#This Row],[Vármegye]],Régiók[Vármegye],Régiók[NUTS2]),"")</f>
        <v>HU33</v>
      </c>
      <c r="AD1177" s="12" t="str" cm="1">
        <f t="array" ref="AD1177">_xlfn.XLOOKUP(HsgLista[[#This Row],[Helység jogállása]],_xlfn.ANCHORARRAY($AG$12),$AH$12:$AH$18)</f>
        <v>1 község</v>
      </c>
      <c r="AE1177" s="4">
        <f>HsgLista[[#This Row],[Lakó-népesség]]*HsgLista[[#This Row],[Lakó-népesség]]</f>
        <v>5654884</v>
      </c>
      <c r="AF1177" s="1"/>
      <c r="AG1177" s="4"/>
      <c r="AJ1177" s="8"/>
      <c r="AK1177" s="4"/>
      <c r="AS1177" s="8"/>
      <c r="AT1177" s="4"/>
      <c r="BJ1177" s="1"/>
    </row>
    <row r="1178" spans="1:62" x14ac:dyDescent="0.3">
      <c r="A1178" s="33" t="s">
        <v>1980</v>
      </c>
      <c r="B1178" s="31">
        <v>23135</v>
      </c>
      <c r="C1178" s="1" t="s">
        <v>40</v>
      </c>
      <c r="D1178" s="1" t="s">
        <v>34</v>
      </c>
      <c r="E1178" s="1" t="s">
        <v>1971</v>
      </c>
      <c r="F1178" s="1" t="s">
        <v>1972</v>
      </c>
      <c r="G1178" s="1" t="s">
        <v>1973</v>
      </c>
      <c r="H1178" s="1">
        <v>2</v>
      </c>
      <c r="I1178" s="1" t="s">
        <v>38</v>
      </c>
      <c r="J1178" s="4">
        <v>4115</v>
      </c>
      <c r="K1178" s="4">
        <v>1545</v>
      </c>
      <c r="L1178" s="4">
        <v>661</v>
      </c>
      <c r="T1178" s="1">
        <v>1</v>
      </c>
      <c r="AA1178" s="12" t="str">
        <f>_xlfn.XLOOKUP(HsgLista[[#This Row],[Lakó-népesség]],hsgméret[limit],hsgméret[név],,-1)</f>
        <v>apró</v>
      </c>
      <c r="AB1178" s="12" t="str">
        <f>IFERROR(_xlfn.XLOOKUP(HsgLista[[#This Row],[Vármegye]],Régiók[Vármegye],Régiók[Régió]),"")</f>
        <v>Észak-Alföld</v>
      </c>
      <c r="AC1178" s="12" t="str">
        <f>IFERROR(_xlfn.XLOOKUP(HsgLista[[#This Row],[Vármegye]],Régiók[Vármegye],Régiók[NUTS2]),"")</f>
        <v>HU32</v>
      </c>
      <c r="AD1178" s="12" t="str" cm="1">
        <f t="array" ref="AD1178">_xlfn.XLOOKUP(HsgLista[[#This Row],[Helység jogállása]],_xlfn.ANCHORARRAY($AG$12),$AH$12:$AH$18)</f>
        <v>1 község</v>
      </c>
      <c r="AE1178" s="4">
        <f>HsgLista[[#This Row],[Lakó-népesség]]*HsgLista[[#This Row],[Lakó-népesség]]</f>
        <v>2387025</v>
      </c>
      <c r="AF1178" s="1"/>
      <c r="AG1178" s="4"/>
      <c r="AJ1178" s="8"/>
      <c r="AK1178" s="4"/>
      <c r="AS1178" s="8"/>
      <c r="AT1178" s="4"/>
      <c r="BJ1178" s="1"/>
    </row>
    <row r="1179" spans="1:62" x14ac:dyDescent="0.3">
      <c r="A1179" s="33" t="s">
        <v>1990</v>
      </c>
      <c r="B1179" s="31">
        <v>13143</v>
      </c>
      <c r="C1179" s="1" t="s">
        <v>40</v>
      </c>
      <c r="D1179" s="1" t="s">
        <v>159</v>
      </c>
      <c r="E1179" s="1" t="s">
        <v>160</v>
      </c>
      <c r="F1179" s="1" t="s">
        <v>161</v>
      </c>
      <c r="G1179" s="1" t="s">
        <v>162</v>
      </c>
      <c r="H1179" s="1">
        <v>5</v>
      </c>
      <c r="I1179" s="1" t="s">
        <v>1991</v>
      </c>
      <c r="J1179" s="4">
        <v>632</v>
      </c>
      <c r="K1179" s="4">
        <v>677</v>
      </c>
      <c r="L1179" s="4">
        <v>263</v>
      </c>
      <c r="AA1179" s="12" t="str">
        <f>_xlfn.XLOOKUP(HsgLista[[#This Row],[Lakó-népesség]],hsgméret[limit],hsgméret[név],,-1)</f>
        <v>apró</v>
      </c>
      <c r="AB1179" s="12" t="str">
        <f>IFERROR(_xlfn.XLOOKUP(HsgLista[[#This Row],[Vármegye]],Régiók[Vármegye],Régiók[Régió]),"")</f>
        <v>Észak-Alföld</v>
      </c>
      <c r="AC1179" s="12" t="str">
        <f>IFERROR(_xlfn.XLOOKUP(HsgLista[[#This Row],[Vármegye]],Régiók[Vármegye],Régiók[NUTS2]),"")</f>
        <v>HU32</v>
      </c>
      <c r="AD1179" s="12" t="str" cm="1">
        <f t="array" ref="AD1179">_xlfn.XLOOKUP(HsgLista[[#This Row],[Helység jogállása]],_xlfn.ANCHORARRAY($AG$12),$AH$12:$AH$18)</f>
        <v>1 község</v>
      </c>
      <c r="AE1179" s="4">
        <f>HsgLista[[#This Row],[Lakó-népesség]]*HsgLista[[#This Row],[Lakó-népesség]]</f>
        <v>458329</v>
      </c>
      <c r="AF1179" s="1"/>
      <c r="AG1179" s="4"/>
      <c r="AJ1179" s="8"/>
      <c r="AK1179" s="4"/>
      <c r="AS1179" s="8"/>
      <c r="AT1179" s="4"/>
      <c r="BJ1179" s="1"/>
    </row>
    <row r="1180" spans="1:62" x14ac:dyDescent="0.3">
      <c r="A1180" s="33" t="s">
        <v>1591</v>
      </c>
      <c r="B1180" s="31">
        <v>15972</v>
      </c>
      <c r="C1180" s="1" t="s">
        <v>40</v>
      </c>
      <c r="D1180" s="1" t="s">
        <v>28</v>
      </c>
      <c r="E1180" s="1" t="s">
        <v>29</v>
      </c>
      <c r="F1180" s="1" t="s">
        <v>30</v>
      </c>
      <c r="G1180" s="1" t="s">
        <v>31</v>
      </c>
      <c r="H1180" s="1">
        <v>2</v>
      </c>
      <c r="I1180" s="1" t="s">
        <v>38</v>
      </c>
      <c r="J1180" s="4">
        <v>556</v>
      </c>
      <c r="K1180" s="4">
        <v>1216</v>
      </c>
      <c r="L1180" s="4">
        <v>526</v>
      </c>
      <c r="AA1180" s="12" t="str">
        <f>_xlfn.XLOOKUP(HsgLista[[#This Row],[Lakó-népesség]],hsgméret[limit],hsgméret[név],,-1)</f>
        <v>apró</v>
      </c>
      <c r="AB1180" s="12" t="str">
        <f>IFERROR(_xlfn.XLOOKUP(HsgLista[[#This Row],[Vármegye]],Régiók[Vármegye],Régiók[Régió]),"")</f>
        <v>Közép-Dunántúl</v>
      </c>
      <c r="AC1180" s="12" t="str">
        <f>IFERROR(_xlfn.XLOOKUP(HsgLista[[#This Row],[Vármegye]],Régiók[Vármegye],Régiók[NUTS2]),"")</f>
        <v>HU21</v>
      </c>
      <c r="AD1180" s="12" t="str" cm="1">
        <f t="array" ref="AD1180">_xlfn.XLOOKUP(HsgLista[[#This Row],[Helység jogállása]],_xlfn.ANCHORARRAY($AG$12),$AH$12:$AH$18)</f>
        <v>1 község</v>
      </c>
      <c r="AE1180" s="4">
        <f>HsgLista[[#This Row],[Lakó-népesség]]*HsgLista[[#This Row],[Lakó-népesség]]</f>
        <v>1478656</v>
      </c>
      <c r="AF1180" s="1"/>
      <c r="AG1180" s="4"/>
      <c r="AJ1180" s="8"/>
      <c r="AK1180" s="4"/>
      <c r="AS1180" s="8"/>
      <c r="AT1180" s="4"/>
      <c r="BJ1180" s="1"/>
    </row>
    <row r="1181" spans="1:62" x14ac:dyDescent="0.3">
      <c r="A1181" s="33" t="s">
        <v>1992</v>
      </c>
      <c r="B1181" s="32">
        <v>6646</v>
      </c>
      <c r="C1181" s="1" t="s">
        <v>40</v>
      </c>
      <c r="D1181" s="1" t="s">
        <v>66</v>
      </c>
      <c r="E1181" s="1" t="s">
        <v>101</v>
      </c>
      <c r="F1181" s="1" t="s">
        <v>102</v>
      </c>
      <c r="G1181" s="1" t="s">
        <v>103</v>
      </c>
      <c r="H1181" s="1">
        <v>5</v>
      </c>
      <c r="I1181" s="1" t="s">
        <v>1993</v>
      </c>
      <c r="J1181" s="4">
        <v>806</v>
      </c>
      <c r="K1181" s="4">
        <v>484</v>
      </c>
      <c r="L1181" s="4">
        <v>189</v>
      </c>
      <c r="AA1181" s="12" t="str">
        <f>_xlfn.XLOOKUP(HsgLista[[#This Row],[Lakó-népesség]],hsgméret[limit],hsgméret[név],,-1)</f>
        <v>mikro</v>
      </c>
      <c r="AB1181" s="12" t="str">
        <f>IFERROR(_xlfn.XLOOKUP(HsgLista[[#This Row],[Vármegye]],Régiók[Vármegye],Régiók[Régió]),"")</f>
        <v>Nyugat-Dunántúl</v>
      </c>
      <c r="AC1181" s="12" t="str">
        <f>IFERROR(_xlfn.XLOOKUP(HsgLista[[#This Row],[Vármegye]],Régiók[Vármegye],Régiók[NUTS2]),"")</f>
        <v>HU22</v>
      </c>
      <c r="AD1181" s="12" t="str" cm="1">
        <f t="array" ref="AD1181">_xlfn.XLOOKUP(HsgLista[[#This Row],[Helység jogállása]],_xlfn.ANCHORARRAY($AG$12),$AH$12:$AH$18)</f>
        <v>1 község</v>
      </c>
      <c r="AE1181" s="4">
        <f>HsgLista[[#This Row],[Lakó-népesség]]*HsgLista[[#This Row],[Lakó-népesség]]</f>
        <v>234256</v>
      </c>
      <c r="AF1181" s="1"/>
      <c r="AG1181" s="4"/>
      <c r="AJ1181" s="8"/>
      <c r="AK1181" s="4"/>
      <c r="AS1181" s="8"/>
      <c r="AT1181" s="4"/>
      <c r="BJ1181" s="1"/>
    </row>
    <row r="1182" spans="1:62" x14ac:dyDescent="0.3">
      <c r="A1182" s="33" t="s">
        <v>1994</v>
      </c>
      <c r="B1182" s="32">
        <v>8712</v>
      </c>
      <c r="C1182" s="1" t="s">
        <v>40</v>
      </c>
      <c r="D1182" s="1" t="s">
        <v>272</v>
      </c>
      <c r="E1182" s="1" t="s">
        <v>301</v>
      </c>
      <c r="F1182" s="1" t="s">
        <v>302</v>
      </c>
      <c r="G1182" s="1" t="s">
        <v>303</v>
      </c>
      <c r="H1182" s="1">
        <v>1</v>
      </c>
      <c r="I1182" s="1" t="s">
        <v>32</v>
      </c>
      <c r="J1182" s="4">
        <v>1784</v>
      </c>
      <c r="K1182" s="4">
        <v>1876</v>
      </c>
      <c r="L1182" s="4">
        <v>820</v>
      </c>
      <c r="T1182" s="1">
        <v>1</v>
      </c>
      <c r="AA1182" s="12" t="str">
        <f>_xlfn.XLOOKUP(HsgLista[[#This Row],[Lakó-népesség]],hsgméret[limit],hsgméret[név],,-1)</f>
        <v>apró</v>
      </c>
      <c r="AB1182" s="12" t="str">
        <f>IFERROR(_xlfn.XLOOKUP(HsgLista[[#This Row],[Vármegye]],Régiók[Vármegye],Régiók[Régió]),"")</f>
        <v>Észak-Magyarország</v>
      </c>
      <c r="AC1182" s="12" t="str">
        <f>IFERROR(_xlfn.XLOOKUP(HsgLista[[#This Row],[Vármegye]],Régiók[Vármegye],Régiók[NUTS2]),"")</f>
        <v>HU31</v>
      </c>
      <c r="AD1182" s="12" t="str" cm="1">
        <f t="array" ref="AD1182">_xlfn.XLOOKUP(HsgLista[[#This Row],[Helység jogállása]],_xlfn.ANCHORARRAY($AG$12),$AH$12:$AH$18)</f>
        <v>1 község</v>
      </c>
      <c r="AE1182" s="4">
        <f>HsgLista[[#This Row],[Lakó-népesség]]*HsgLista[[#This Row],[Lakó-népesség]]</f>
        <v>3519376</v>
      </c>
      <c r="AF1182" s="1"/>
      <c r="AG1182" s="4"/>
      <c r="AJ1182" s="8"/>
      <c r="AK1182" s="4"/>
      <c r="AS1182" s="8"/>
      <c r="AT1182" s="4"/>
      <c r="BJ1182" s="1"/>
    </row>
    <row r="1183" spans="1:62" x14ac:dyDescent="0.3">
      <c r="A1183" s="33" t="s">
        <v>1995</v>
      </c>
      <c r="B1183" s="31">
        <v>15680</v>
      </c>
      <c r="C1183" s="1" t="s">
        <v>40</v>
      </c>
      <c r="D1183" s="1" t="s">
        <v>52</v>
      </c>
      <c r="E1183" s="1" t="s">
        <v>149</v>
      </c>
      <c r="F1183" s="1" t="s">
        <v>150</v>
      </c>
      <c r="G1183" s="1" t="s">
        <v>151</v>
      </c>
      <c r="H1183" s="1">
        <v>5</v>
      </c>
      <c r="I1183" s="1" t="s">
        <v>152</v>
      </c>
      <c r="J1183" s="4">
        <v>2155</v>
      </c>
      <c r="K1183" s="4">
        <v>233</v>
      </c>
      <c r="L1183" s="4">
        <v>168</v>
      </c>
      <c r="AA1183" s="12" t="str">
        <f>_xlfn.XLOOKUP(HsgLista[[#This Row],[Lakó-népesség]],hsgméret[limit],hsgméret[név],,-1)</f>
        <v>mikro</v>
      </c>
      <c r="AB1183" s="12" t="str">
        <f>IFERROR(_xlfn.XLOOKUP(HsgLista[[#This Row],[Vármegye]],Régiók[Vármegye],Régiók[Régió]),"")</f>
        <v>Észak-Magyarország</v>
      </c>
      <c r="AC1183" s="12" t="str">
        <f>IFERROR(_xlfn.XLOOKUP(HsgLista[[#This Row],[Vármegye]],Régiók[Vármegye],Régiók[NUTS2]),"")</f>
        <v>HU31</v>
      </c>
      <c r="AD1183" s="12" t="str" cm="1">
        <f t="array" ref="AD1183">_xlfn.XLOOKUP(HsgLista[[#This Row],[Helység jogállása]],_xlfn.ANCHORARRAY($AG$12),$AH$12:$AH$18)</f>
        <v>1 község</v>
      </c>
      <c r="AE1183" s="4">
        <f>HsgLista[[#This Row],[Lakó-népesség]]*HsgLista[[#This Row],[Lakó-népesség]]</f>
        <v>54289</v>
      </c>
      <c r="AF1183" s="1"/>
      <c r="AG1183" s="4"/>
      <c r="AJ1183" s="8"/>
      <c r="AK1183" s="4"/>
      <c r="AS1183" s="8"/>
      <c r="AT1183" s="4"/>
      <c r="BJ1183" s="1"/>
    </row>
    <row r="1184" spans="1:62" x14ac:dyDescent="0.3">
      <c r="A1184" s="33" t="s">
        <v>876</v>
      </c>
      <c r="B1184" s="31">
        <v>17279</v>
      </c>
      <c r="C1184" s="1" t="s">
        <v>40</v>
      </c>
      <c r="D1184" s="1" t="s">
        <v>112</v>
      </c>
      <c r="E1184" s="1" t="s">
        <v>234</v>
      </c>
      <c r="F1184" s="1" t="s">
        <v>235</v>
      </c>
      <c r="G1184" s="1" t="s">
        <v>236</v>
      </c>
      <c r="H1184" s="1">
        <v>2</v>
      </c>
      <c r="I1184" s="1" t="s">
        <v>38</v>
      </c>
      <c r="J1184" s="4">
        <v>1923</v>
      </c>
      <c r="K1184" s="4">
        <v>1096</v>
      </c>
      <c r="L1184" s="4">
        <v>454</v>
      </c>
      <c r="AA1184" s="12" t="str">
        <f>_xlfn.XLOOKUP(HsgLista[[#This Row],[Lakó-népesség]],hsgméret[limit],hsgméret[név],,-1)</f>
        <v>apró</v>
      </c>
      <c r="AB1184" s="12" t="str">
        <f>IFERROR(_xlfn.XLOOKUP(HsgLista[[#This Row],[Vármegye]],Régiók[Vármegye],Régiók[Régió]),"")</f>
        <v>Dél-Dunántúl</v>
      </c>
      <c r="AC1184" s="12" t="str">
        <f>IFERROR(_xlfn.XLOOKUP(HsgLista[[#This Row],[Vármegye]],Régiók[Vármegye],Régiók[NUTS2]),"")</f>
        <v>HU23</v>
      </c>
      <c r="AD1184" s="12" t="str" cm="1">
        <f t="array" ref="AD1184">_xlfn.XLOOKUP(HsgLista[[#This Row],[Helység jogállása]],_xlfn.ANCHORARRAY($AG$12),$AH$12:$AH$18)</f>
        <v>1 község</v>
      </c>
      <c r="AE1184" s="4">
        <f>HsgLista[[#This Row],[Lakó-népesség]]*HsgLista[[#This Row],[Lakó-népesség]]</f>
        <v>1201216</v>
      </c>
      <c r="AF1184" s="1"/>
      <c r="AG1184" s="4"/>
      <c r="AJ1184" s="8"/>
      <c r="AK1184" s="4"/>
      <c r="AS1184" s="8"/>
      <c r="AT1184" s="4"/>
      <c r="BJ1184" s="1"/>
    </row>
    <row r="1185" spans="1:62" x14ac:dyDescent="0.3">
      <c r="A1185" s="33" t="s">
        <v>1996</v>
      </c>
      <c r="B1185" s="32">
        <v>2307</v>
      </c>
      <c r="C1185" s="1" t="s">
        <v>27</v>
      </c>
      <c r="D1185" s="1" t="s">
        <v>224</v>
      </c>
      <c r="E1185" s="1" t="s">
        <v>639</v>
      </c>
      <c r="F1185" s="1" t="s">
        <v>640</v>
      </c>
      <c r="G1185" s="1" t="s">
        <v>641</v>
      </c>
      <c r="H1185" s="1">
        <v>1</v>
      </c>
      <c r="I1185" s="1" t="s">
        <v>32</v>
      </c>
      <c r="J1185" s="4">
        <v>9504</v>
      </c>
      <c r="K1185" s="4">
        <v>5191</v>
      </c>
      <c r="L1185" s="4">
        <v>2333</v>
      </c>
      <c r="T1185" s="1">
        <v>1</v>
      </c>
      <c r="AA1185" s="12" t="str">
        <f>_xlfn.XLOOKUP(HsgLista[[#This Row],[Lakó-népesség]],hsgméret[limit],hsgméret[név],,-1)</f>
        <v>kicsi</v>
      </c>
      <c r="AB1185" s="12" t="str">
        <f>IFERROR(_xlfn.XLOOKUP(HsgLista[[#This Row],[Vármegye]],Régiók[Vármegye],Régiók[Régió]),"")</f>
        <v>Észak-Alföld</v>
      </c>
      <c r="AC1185" s="12" t="str">
        <f>IFERROR(_xlfn.XLOOKUP(HsgLista[[#This Row],[Vármegye]],Régiók[Vármegye],Régiók[NUTS2]),"")</f>
        <v>HU32</v>
      </c>
      <c r="AD1185" s="12" t="str" cm="1">
        <f t="array" ref="AD1185">_xlfn.XLOOKUP(HsgLista[[#This Row],[Helység jogállása]],_xlfn.ANCHORARRAY($AG$12),$AH$12:$AH$18)</f>
        <v>2 város</v>
      </c>
      <c r="AE1185" s="4">
        <f>HsgLista[[#This Row],[Lakó-népesség]]*HsgLista[[#This Row],[Lakó-népesség]]</f>
        <v>26946481</v>
      </c>
      <c r="AF1185" s="1"/>
      <c r="AG1185" s="4"/>
      <c r="AJ1185" s="8"/>
      <c r="AK1185" s="4"/>
      <c r="AS1185" s="8"/>
      <c r="AT1185" s="4"/>
      <c r="BJ1185" s="1"/>
    </row>
    <row r="1186" spans="1:62" x14ac:dyDescent="0.3">
      <c r="A1186" s="33" t="s">
        <v>1997</v>
      </c>
      <c r="B1186" s="31">
        <v>22965</v>
      </c>
      <c r="C1186" s="1" t="s">
        <v>40</v>
      </c>
      <c r="D1186" s="1" t="s">
        <v>202</v>
      </c>
      <c r="E1186" s="1" t="s">
        <v>278</v>
      </c>
      <c r="F1186" s="1" t="s">
        <v>279</v>
      </c>
      <c r="G1186" s="1" t="s">
        <v>280</v>
      </c>
      <c r="H1186" s="1">
        <v>5</v>
      </c>
      <c r="I1186" s="1" t="s">
        <v>1659</v>
      </c>
      <c r="J1186" s="4">
        <v>760</v>
      </c>
      <c r="K1186" s="4">
        <v>180</v>
      </c>
      <c r="L1186" s="4">
        <v>85</v>
      </c>
      <c r="AA1186" s="12" t="str">
        <f>_xlfn.XLOOKUP(HsgLista[[#This Row],[Lakó-népesség]],hsgméret[limit],hsgméret[név],,-1)</f>
        <v>mikro</v>
      </c>
      <c r="AB1186" s="12" t="str">
        <f>IFERROR(_xlfn.XLOOKUP(HsgLista[[#This Row],[Vármegye]],Régiók[Vármegye],Régiók[Régió]),"")</f>
        <v>Nyugat-Dunántúl</v>
      </c>
      <c r="AC1186" s="12" t="str">
        <f>IFERROR(_xlfn.XLOOKUP(HsgLista[[#This Row],[Vármegye]],Régiók[Vármegye],Régiók[NUTS2]),"")</f>
        <v>HU22</v>
      </c>
      <c r="AD1186" s="12" t="str" cm="1">
        <f t="array" ref="AD1186">_xlfn.XLOOKUP(HsgLista[[#This Row],[Helység jogállása]],_xlfn.ANCHORARRAY($AG$12),$AH$12:$AH$18)</f>
        <v>1 község</v>
      </c>
      <c r="AE1186" s="4">
        <f>HsgLista[[#This Row],[Lakó-népesség]]*HsgLista[[#This Row],[Lakó-népesség]]</f>
        <v>32400</v>
      </c>
      <c r="AF1186" s="1"/>
      <c r="AG1186" s="4"/>
      <c r="AJ1186" s="8"/>
      <c r="AK1186" s="4"/>
      <c r="AS1186" s="8"/>
      <c r="AT1186" s="4"/>
      <c r="BJ1186" s="1"/>
    </row>
    <row r="1187" spans="1:62" x14ac:dyDescent="0.3">
      <c r="A1187" s="33" t="s">
        <v>1998</v>
      </c>
      <c r="B1187" s="31">
        <v>32993</v>
      </c>
      <c r="C1187" s="1" t="s">
        <v>40</v>
      </c>
      <c r="D1187" s="1" t="s">
        <v>52</v>
      </c>
      <c r="E1187" s="1" t="s">
        <v>895</v>
      </c>
      <c r="F1187" s="1" t="s">
        <v>896</v>
      </c>
      <c r="G1187" s="1" t="s">
        <v>897</v>
      </c>
      <c r="H1187" s="1">
        <v>5</v>
      </c>
      <c r="I1187" s="1" t="s">
        <v>939</v>
      </c>
      <c r="J1187" s="4">
        <v>1669</v>
      </c>
      <c r="K1187" s="4">
        <v>437</v>
      </c>
      <c r="L1187" s="4">
        <v>345</v>
      </c>
      <c r="AA1187" s="12" t="str">
        <f>_xlfn.XLOOKUP(HsgLista[[#This Row],[Lakó-népesség]],hsgméret[limit],hsgméret[név],,-1)</f>
        <v>mikro</v>
      </c>
      <c r="AB1187" s="12" t="str">
        <f>IFERROR(_xlfn.XLOOKUP(HsgLista[[#This Row],[Vármegye]],Régiók[Vármegye],Régiók[Régió]),"")</f>
        <v>Észak-Magyarország</v>
      </c>
      <c r="AC1187" s="12" t="str">
        <f>IFERROR(_xlfn.XLOOKUP(HsgLista[[#This Row],[Vármegye]],Régiók[Vármegye],Régiók[NUTS2]),"")</f>
        <v>HU31</v>
      </c>
      <c r="AD1187" s="12" t="str" cm="1">
        <f t="array" ref="AD1187">_xlfn.XLOOKUP(HsgLista[[#This Row],[Helység jogállása]],_xlfn.ANCHORARRAY($AG$12),$AH$12:$AH$18)</f>
        <v>1 község</v>
      </c>
      <c r="AE1187" s="4">
        <f>HsgLista[[#This Row],[Lakó-népesség]]*HsgLista[[#This Row],[Lakó-népesség]]</f>
        <v>190969</v>
      </c>
      <c r="AF1187" s="1"/>
      <c r="AG1187" s="4"/>
      <c r="AJ1187" s="8"/>
      <c r="AK1187" s="4"/>
      <c r="AS1187" s="8"/>
      <c r="AT1187" s="4"/>
      <c r="BJ1187" s="1"/>
    </row>
    <row r="1188" spans="1:62" x14ac:dyDescent="0.3">
      <c r="A1188" s="33" t="s">
        <v>1999</v>
      </c>
      <c r="B1188" s="32">
        <v>4297</v>
      </c>
      <c r="C1188" s="1" t="s">
        <v>40</v>
      </c>
      <c r="D1188" s="1" t="s">
        <v>41</v>
      </c>
      <c r="E1188" s="1" t="s">
        <v>821</v>
      </c>
      <c r="F1188" s="1" t="s">
        <v>822</v>
      </c>
      <c r="G1188" s="1" t="s">
        <v>823</v>
      </c>
      <c r="H1188" s="1">
        <v>5</v>
      </c>
      <c r="I1188" s="1" t="s">
        <v>823</v>
      </c>
      <c r="J1188" s="4">
        <v>951</v>
      </c>
      <c r="K1188" s="4">
        <v>277</v>
      </c>
      <c r="L1188" s="4">
        <v>108</v>
      </c>
      <c r="AA1188" s="12" t="str">
        <f>_xlfn.XLOOKUP(HsgLista[[#This Row],[Lakó-népesség]],hsgméret[limit],hsgméret[név],,-1)</f>
        <v>mikro</v>
      </c>
      <c r="AB1188" s="12" t="str">
        <f>IFERROR(_xlfn.XLOOKUP(HsgLista[[#This Row],[Vármegye]],Régiók[Vármegye],Régiók[Régió]),"")</f>
        <v>Dél-Dunántúl</v>
      </c>
      <c r="AC1188" s="12" t="str">
        <f>IFERROR(_xlfn.XLOOKUP(HsgLista[[#This Row],[Vármegye]],Régiók[Vármegye],Régiók[NUTS2]),"")</f>
        <v>HU23</v>
      </c>
      <c r="AD1188" s="12" t="str" cm="1">
        <f t="array" ref="AD1188">_xlfn.XLOOKUP(HsgLista[[#This Row],[Helység jogállása]],_xlfn.ANCHORARRAY($AG$12),$AH$12:$AH$18)</f>
        <v>1 község</v>
      </c>
      <c r="AE1188" s="4">
        <f>HsgLista[[#This Row],[Lakó-népesség]]*HsgLista[[#This Row],[Lakó-népesség]]</f>
        <v>76729</v>
      </c>
      <c r="AF1188" s="1"/>
      <c r="AG1188" s="4"/>
      <c r="AJ1188" s="8"/>
      <c r="AK1188" s="4"/>
      <c r="AS1188" s="8"/>
      <c r="AT1188" s="4"/>
      <c r="BJ1188" s="1"/>
    </row>
    <row r="1189" spans="1:62" x14ac:dyDescent="0.3">
      <c r="A1189" s="33" t="s">
        <v>2000</v>
      </c>
      <c r="B1189" s="31">
        <v>26453</v>
      </c>
      <c r="C1189" s="1" t="s">
        <v>27</v>
      </c>
      <c r="D1189" s="1" t="s">
        <v>112</v>
      </c>
      <c r="E1189" s="1" t="s">
        <v>234</v>
      </c>
      <c r="F1189" s="1" t="s">
        <v>235</v>
      </c>
      <c r="G1189" s="1" t="s">
        <v>236</v>
      </c>
      <c r="H1189" s="1">
        <v>2</v>
      </c>
      <c r="I1189" s="1" t="s">
        <v>38</v>
      </c>
      <c r="J1189" s="4">
        <v>3974</v>
      </c>
      <c r="K1189" s="4">
        <v>2303</v>
      </c>
      <c r="L1189" s="4">
        <v>937</v>
      </c>
      <c r="T1189" s="1">
        <v>1</v>
      </c>
      <c r="AA1189" s="12" t="str">
        <f>_xlfn.XLOOKUP(HsgLista[[#This Row],[Lakó-népesség]],hsgméret[limit],hsgméret[név],,-1)</f>
        <v>kicsi</v>
      </c>
      <c r="AB1189" s="12" t="str">
        <f>IFERROR(_xlfn.XLOOKUP(HsgLista[[#This Row],[Vármegye]],Régiók[Vármegye],Régiók[Régió]),"")</f>
        <v>Dél-Dunántúl</v>
      </c>
      <c r="AC1189" s="12" t="str">
        <f>IFERROR(_xlfn.XLOOKUP(HsgLista[[#This Row],[Vármegye]],Régiók[Vármegye],Régiók[NUTS2]),"")</f>
        <v>HU23</v>
      </c>
      <c r="AD1189" s="12" t="str" cm="1">
        <f t="array" ref="AD1189">_xlfn.XLOOKUP(HsgLista[[#This Row],[Helység jogállása]],_xlfn.ANCHORARRAY($AG$12),$AH$12:$AH$18)</f>
        <v>2 város</v>
      </c>
      <c r="AE1189" s="4">
        <f>HsgLista[[#This Row],[Lakó-népesség]]*HsgLista[[#This Row],[Lakó-népesség]]</f>
        <v>5303809</v>
      </c>
      <c r="AF1189" s="1"/>
      <c r="AG1189" s="4"/>
      <c r="AJ1189" s="8"/>
      <c r="AK1189" s="4"/>
      <c r="AS1189" s="8"/>
      <c r="AT1189" s="4"/>
      <c r="BJ1189" s="1"/>
    </row>
    <row r="1190" spans="1:62" x14ac:dyDescent="0.3">
      <c r="A1190" s="33" t="s">
        <v>2001</v>
      </c>
      <c r="B1190" s="31">
        <v>12113</v>
      </c>
      <c r="C1190" s="1" t="s">
        <v>40</v>
      </c>
      <c r="D1190" s="1" t="s">
        <v>66</v>
      </c>
      <c r="E1190" s="1" t="s">
        <v>67</v>
      </c>
      <c r="F1190" s="1" t="s">
        <v>68</v>
      </c>
      <c r="G1190" s="1" t="s">
        <v>69</v>
      </c>
      <c r="H1190" s="1">
        <v>2</v>
      </c>
      <c r="I1190" s="1" t="s">
        <v>38</v>
      </c>
      <c r="J1190" s="4">
        <v>3189</v>
      </c>
      <c r="K1190" s="4">
        <v>1312</v>
      </c>
      <c r="L1190" s="4">
        <v>584</v>
      </c>
      <c r="AA1190" s="12" t="str">
        <f>_xlfn.XLOOKUP(HsgLista[[#This Row],[Lakó-népesség]],hsgméret[limit],hsgméret[név],,-1)</f>
        <v>apró</v>
      </c>
      <c r="AB1190" s="12" t="str">
        <f>IFERROR(_xlfn.XLOOKUP(HsgLista[[#This Row],[Vármegye]],Régiók[Vármegye],Régiók[Régió]),"")</f>
        <v>Nyugat-Dunántúl</v>
      </c>
      <c r="AC1190" s="12" t="str">
        <f>IFERROR(_xlfn.XLOOKUP(HsgLista[[#This Row],[Vármegye]],Régiók[Vármegye],Régiók[NUTS2]),"")</f>
        <v>HU22</v>
      </c>
      <c r="AD1190" s="12" t="str" cm="1">
        <f t="array" ref="AD1190">_xlfn.XLOOKUP(HsgLista[[#This Row],[Helység jogállása]],_xlfn.ANCHORARRAY($AG$12),$AH$12:$AH$18)</f>
        <v>1 község</v>
      </c>
      <c r="AE1190" s="4">
        <f>HsgLista[[#This Row],[Lakó-népesség]]*HsgLista[[#This Row],[Lakó-népesség]]</f>
        <v>1721344</v>
      </c>
      <c r="AF1190" s="1"/>
      <c r="AG1190" s="4"/>
      <c r="AJ1190" s="8"/>
      <c r="AK1190" s="4"/>
      <c r="AS1190" s="8"/>
      <c r="AT1190" s="4"/>
      <c r="BJ1190" s="1"/>
    </row>
    <row r="1191" spans="1:62" x14ac:dyDescent="0.3">
      <c r="A1191" s="33" t="s">
        <v>2002</v>
      </c>
      <c r="B1191" s="31">
        <v>21342</v>
      </c>
      <c r="C1191" s="1" t="s">
        <v>40</v>
      </c>
      <c r="D1191" s="1" t="s">
        <v>28</v>
      </c>
      <c r="E1191" s="1" t="s">
        <v>635</v>
      </c>
      <c r="F1191" s="1" t="s">
        <v>636</v>
      </c>
      <c r="G1191" s="1" t="s">
        <v>637</v>
      </c>
      <c r="H1191" s="1">
        <v>5</v>
      </c>
      <c r="I1191" s="1" t="s">
        <v>1766</v>
      </c>
      <c r="J1191" s="4">
        <v>2403</v>
      </c>
      <c r="K1191" s="4">
        <v>1207</v>
      </c>
      <c r="L1191" s="4">
        <v>487</v>
      </c>
      <c r="AA1191" s="12" t="str">
        <f>_xlfn.XLOOKUP(HsgLista[[#This Row],[Lakó-népesség]],hsgméret[limit],hsgméret[név],,-1)</f>
        <v>apró</v>
      </c>
      <c r="AB1191" s="12" t="str">
        <f>IFERROR(_xlfn.XLOOKUP(HsgLista[[#This Row],[Vármegye]],Régiók[Vármegye],Régiók[Régió]),"")</f>
        <v>Közép-Dunántúl</v>
      </c>
      <c r="AC1191" s="12" t="str">
        <f>IFERROR(_xlfn.XLOOKUP(HsgLista[[#This Row],[Vármegye]],Régiók[Vármegye],Régiók[NUTS2]),"")</f>
        <v>HU21</v>
      </c>
      <c r="AD1191" s="12" t="str" cm="1">
        <f t="array" ref="AD1191">_xlfn.XLOOKUP(HsgLista[[#This Row],[Helység jogállása]],_xlfn.ANCHORARRAY($AG$12),$AH$12:$AH$18)</f>
        <v>1 község</v>
      </c>
      <c r="AE1191" s="4">
        <f>HsgLista[[#This Row],[Lakó-népesség]]*HsgLista[[#This Row],[Lakó-népesség]]</f>
        <v>1456849</v>
      </c>
      <c r="AF1191" s="1"/>
      <c r="AG1191" s="4"/>
      <c r="AJ1191" s="8"/>
      <c r="AK1191" s="4"/>
      <c r="AS1191" s="8"/>
      <c r="AT1191" s="4"/>
      <c r="BJ1191" s="1"/>
    </row>
    <row r="1192" spans="1:62" x14ac:dyDescent="0.3">
      <c r="A1192" s="33" t="s">
        <v>2003</v>
      </c>
      <c r="B1192" s="31">
        <v>14100</v>
      </c>
      <c r="C1192" s="1" t="s">
        <v>40</v>
      </c>
      <c r="D1192" s="1" t="s">
        <v>251</v>
      </c>
      <c r="E1192" s="1" t="s">
        <v>836</v>
      </c>
      <c r="F1192" s="1" t="s">
        <v>837</v>
      </c>
      <c r="G1192" s="1" t="s">
        <v>838</v>
      </c>
      <c r="H1192" s="1">
        <v>5</v>
      </c>
      <c r="I1192" s="1" t="s">
        <v>839</v>
      </c>
      <c r="J1192" s="4">
        <v>3773</v>
      </c>
      <c r="K1192" s="4">
        <v>1026</v>
      </c>
      <c r="L1192" s="4">
        <v>514</v>
      </c>
      <c r="T1192" s="1">
        <v>1</v>
      </c>
      <c r="AA1192" s="12" t="str">
        <f>_xlfn.XLOOKUP(HsgLista[[#This Row],[Lakó-népesség]],hsgméret[limit],hsgméret[név],,-1)</f>
        <v>apró</v>
      </c>
      <c r="AB1192" s="12" t="str">
        <f>IFERROR(_xlfn.XLOOKUP(HsgLista[[#This Row],[Vármegye]],Régiók[Vármegye],Régiók[Régió]),"")</f>
        <v>Dél-Dunántúl</v>
      </c>
      <c r="AC1192" s="12" t="str">
        <f>IFERROR(_xlfn.XLOOKUP(HsgLista[[#This Row],[Vármegye]],Régiók[Vármegye],Régiók[NUTS2]),"")</f>
        <v>HU23</v>
      </c>
      <c r="AD1192" s="12" t="str" cm="1">
        <f t="array" ref="AD1192">_xlfn.XLOOKUP(HsgLista[[#This Row],[Helység jogállása]],_xlfn.ANCHORARRAY($AG$12),$AH$12:$AH$18)</f>
        <v>1 község</v>
      </c>
      <c r="AE1192" s="4">
        <f>HsgLista[[#This Row],[Lakó-népesség]]*HsgLista[[#This Row],[Lakó-népesség]]</f>
        <v>1052676</v>
      </c>
      <c r="AF1192" s="1"/>
      <c r="AG1192" s="4"/>
      <c r="AJ1192" s="8"/>
      <c r="AK1192" s="4"/>
      <c r="AS1192" s="8"/>
      <c r="AT1192" s="4"/>
      <c r="BJ1192" s="1"/>
    </row>
    <row r="1193" spans="1:62" x14ac:dyDescent="0.3">
      <c r="A1193" s="33" t="s">
        <v>1093</v>
      </c>
      <c r="B1193" s="32">
        <v>2033</v>
      </c>
      <c r="C1193" s="1" t="s">
        <v>40</v>
      </c>
      <c r="D1193" s="1" t="s">
        <v>251</v>
      </c>
      <c r="E1193" s="1" t="s">
        <v>350</v>
      </c>
      <c r="F1193" s="1" t="s">
        <v>351</v>
      </c>
      <c r="G1193" s="1" t="s">
        <v>352</v>
      </c>
      <c r="H1193" s="1">
        <v>2</v>
      </c>
      <c r="I1193" s="1" t="s">
        <v>38</v>
      </c>
      <c r="J1193" s="4">
        <v>2078</v>
      </c>
      <c r="K1193" s="4">
        <v>1496</v>
      </c>
      <c r="L1193" s="4">
        <v>628</v>
      </c>
      <c r="R1193" s="1">
        <v>1</v>
      </c>
      <c r="AA1193" s="12" t="str">
        <f>_xlfn.XLOOKUP(HsgLista[[#This Row],[Lakó-népesség]],hsgméret[limit],hsgméret[név],,-1)</f>
        <v>apró</v>
      </c>
      <c r="AB1193" s="12" t="str">
        <f>IFERROR(_xlfn.XLOOKUP(HsgLista[[#This Row],[Vármegye]],Régiók[Vármegye],Régiók[Régió]),"")</f>
        <v>Dél-Dunántúl</v>
      </c>
      <c r="AC1193" s="12" t="str">
        <f>IFERROR(_xlfn.XLOOKUP(HsgLista[[#This Row],[Vármegye]],Régiók[Vármegye],Régiók[NUTS2]),"")</f>
        <v>HU23</v>
      </c>
      <c r="AD1193" s="12" t="str" cm="1">
        <f t="array" ref="AD1193">_xlfn.XLOOKUP(HsgLista[[#This Row],[Helység jogállása]],_xlfn.ANCHORARRAY($AG$12),$AH$12:$AH$18)</f>
        <v>1 község</v>
      </c>
      <c r="AE1193" s="4">
        <f>HsgLista[[#This Row],[Lakó-népesség]]*HsgLista[[#This Row],[Lakó-népesség]]</f>
        <v>2238016</v>
      </c>
      <c r="AF1193" s="1"/>
      <c r="AG1193" s="4"/>
      <c r="AJ1193" s="8"/>
      <c r="AK1193" s="4"/>
      <c r="AS1193" s="8"/>
      <c r="AT1193" s="4"/>
      <c r="BJ1193" s="1"/>
    </row>
    <row r="1194" spans="1:62" x14ac:dyDescent="0.3">
      <c r="A1194" s="33" t="s">
        <v>2004</v>
      </c>
      <c r="B1194" s="32">
        <v>6415</v>
      </c>
      <c r="C1194" s="1" t="s">
        <v>40</v>
      </c>
      <c r="D1194" s="1" t="s">
        <v>41</v>
      </c>
      <c r="E1194" s="1" t="s">
        <v>130</v>
      </c>
      <c r="F1194" s="1" t="s">
        <v>131</v>
      </c>
      <c r="G1194" s="1" t="s">
        <v>132</v>
      </c>
      <c r="H1194" s="1">
        <v>5</v>
      </c>
      <c r="I1194" s="1" t="s">
        <v>132</v>
      </c>
      <c r="J1194" s="4">
        <v>1489</v>
      </c>
      <c r="K1194" s="4">
        <v>188</v>
      </c>
      <c r="L1194" s="4">
        <v>87</v>
      </c>
      <c r="T1194" s="1">
        <v>1</v>
      </c>
      <c r="AA1194" s="12" t="str">
        <f>_xlfn.XLOOKUP(HsgLista[[#This Row],[Lakó-népesség]],hsgméret[limit],hsgméret[név],,-1)</f>
        <v>mikro</v>
      </c>
      <c r="AB1194" s="12" t="str">
        <f>IFERROR(_xlfn.XLOOKUP(HsgLista[[#This Row],[Vármegye]],Régiók[Vármegye],Régiók[Régió]),"")</f>
        <v>Dél-Dunántúl</v>
      </c>
      <c r="AC1194" s="12" t="str">
        <f>IFERROR(_xlfn.XLOOKUP(HsgLista[[#This Row],[Vármegye]],Régiók[Vármegye],Régiók[NUTS2]),"")</f>
        <v>HU23</v>
      </c>
      <c r="AD1194" s="12" t="str" cm="1">
        <f t="array" ref="AD1194">_xlfn.XLOOKUP(HsgLista[[#This Row],[Helység jogállása]],_xlfn.ANCHORARRAY($AG$12),$AH$12:$AH$18)</f>
        <v>1 község</v>
      </c>
      <c r="AE1194" s="4">
        <f>HsgLista[[#This Row],[Lakó-népesség]]*HsgLista[[#This Row],[Lakó-népesség]]</f>
        <v>35344</v>
      </c>
      <c r="AF1194" s="1"/>
      <c r="AG1194" s="4"/>
      <c r="AJ1194" s="8"/>
      <c r="AK1194" s="4"/>
      <c r="AS1194" s="8"/>
      <c r="AT1194" s="4"/>
      <c r="BJ1194" s="1"/>
    </row>
    <row r="1195" spans="1:62" x14ac:dyDescent="0.3">
      <c r="A1195" s="33" t="s">
        <v>2005</v>
      </c>
      <c r="B1195" s="31">
        <v>32230</v>
      </c>
      <c r="C1195" s="1" t="s">
        <v>40</v>
      </c>
      <c r="D1195" s="1" t="s">
        <v>75</v>
      </c>
      <c r="E1195" s="1" t="s">
        <v>1049</v>
      </c>
      <c r="F1195" s="1" t="s">
        <v>1050</v>
      </c>
      <c r="G1195" s="1" t="s">
        <v>1051</v>
      </c>
      <c r="H1195" s="1">
        <v>1</v>
      </c>
      <c r="I1195" s="1" t="s">
        <v>32</v>
      </c>
      <c r="J1195" s="4">
        <v>2179</v>
      </c>
      <c r="K1195" s="4">
        <v>3185</v>
      </c>
      <c r="L1195" s="4">
        <v>1155</v>
      </c>
      <c r="T1195" s="1">
        <v>1</v>
      </c>
      <c r="AA1195" s="12" t="str">
        <f>_xlfn.XLOOKUP(HsgLista[[#This Row],[Lakó-népesség]],hsgméret[limit],hsgméret[név],,-1)</f>
        <v>kicsi</v>
      </c>
      <c r="AB1195" s="12" t="str">
        <f>IFERROR(_xlfn.XLOOKUP(HsgLista[[#This Row],[Vármegye]],Régiók[Vármegye],Régiók[Régió]),"")</f>
        <v>Pest</v>
      </c>
      <c r="AC1195" s="12" t="str">
        <f>IFERROR(_xlfn.XLOOKUP(HsgLista[[#This Row],[Vármegye]],Régiók[Vármegye],Régiók[NUTS2]),"")</f>
        <v>HU12</v>
      </c>
      <c r="AD1195" s="12" t="str" cm="1">
        <f t="array" ref="AD1195">_xlfn.XLOOKUP(HsgLista[[#This Row],[Helység jogállása]],_xlfn.ANCHORARRAY($AG$12),$AH$12:$AH$18)</f>
        <v>1 község</v>
      </c>
      <c r="AE1195" s="4">
        <f>HsgLista[[#This Row],[Lakó-népesség]]*HsgLista[[#This Row],[Lakó-népesség]]</f>
        <v>10144225</v>
      </c>
      <c r="AF1195" s="1"/>
      <c r="AG1195" s="4"/>
      <c r="AJ1195" s="8"/>
      <c r="AK1195" s="4"/>
      <c r="AS1195" s="8"/>
      <c r="AT1195" s="4"/>
      <c r="BJ1195" s="1"/>
    </row>
    <row r="1196" spans="1:62" x14ac:dyDescent="0.3">
      <c r="A1196" s="33" t="s">
        <v>2006</v>
      </c>
      <c r="B1196" s="31">
        <v>32179</v>
      </c>
      <c r="C1196" s="1" t="s">
        <v>196</v>
      </c>
      <c r="D1196" s="1" t="s">
        <v>47</v>
      </c>
      <c r="E1196" s="1" t="s">
        <v>191</v>
      </c>
      <c r="F1196" s="1" t="s">
        <v>192</v>
      </c>
      <c r="G1196" s="1" t="s">
        <v>193</v>
      </c>
      <c r="H1196" s="1">
        <v>1</v>
      </c>
      <c r="I1196" s="1" t="s">
        <v>32</v>
      </c>
      <c r="J1196" s="4">
        <v>3481</v>
      </c>
      <c r="K1196" s="4">
        <v>3423</v>
      </c>
      <c r="L1196" s="4">
        <v>1345</v>
      </c>
      <c r="T1196" s="1">
        <v>1</v>
      </c>
      <c r="AA1196" s="12" t="str">
        <f>_xlfn.XLOOKUP(HsgLista[[#This Row],[Lakó-népesség]],hsgméret[limit],hsgméret[név],,-1)</f>
        <v>kicsi</v>
      </c>
      <c r="AB1196" s="12" t="str">
        <f>IFERROR(_xlfn.XLOOKUP(HsgLista[[#This Row],[Vármegye]],Régiók[Vármegye],Régiók[Régió]),"")</f>
        <v>Észak-Magyarország</v>
      </c>
      <c r="AC1196" s="12" t="str">
        <f>IFERROR(_xlfn.XLOOKUP(HsgLista[[#This Row],[Vármegye]],Régiók[Vármegye],Régiók[NUTS2]),"")</f>
        <v>HU31</v>
      </c>
      <c r="AD1196" s="12" t="str" cm="1">
        <f t="array" ref="AD1196">_xlfn.XLOOKUP(HsgLista[[#This Row],[Helység jogállása]],_xlfn.ANCHORARRAY($AG$12),$AH$12:$AH$18)</f>
        <v>1 község</v>
      </c>
      <c r="AE1196" s="4">
        <f>HsgLista[[#This Row],[Lakó-népesség]]*HsgLista[[#This Row],[Lakó-népesség]]</f>
        <v>11716929</v>
      </c>
      <c r="AF1196" s="1"/>
      <c r="AG1196" s="4"/>
      <c r="AJ1196" s="8"/>
      <c r="AK1196" s="4"/>
      <c r="AS1196" s="8"/>
      <c r="AT1196" s="4"/>
      <c r="BJ1196" s="1"/>
    </row>
    <row r="1197" spans="1:62" x14ac:dyDescent="0.3">
      <c r="A1197" s="33" t="s">
        <v>2007</v>
      </c>
      <c r="B1197" s="31">
        <v>23791</v>
      </c>
      <c r="C1197" s="1" t="s">
        <v>40</v>
      </c>
      <c r="D1197" s="1" t="s">
        <v>251</v>
      </c>
      <c r="E1197" s="1" t="s">
        <v>734</v>
      </c>
      <c r="F1197" s="1" t="s">
        <v>735</v>
      </c>
      <c r="G1197" s="1" t="s">
        <v>735</v>
      </c>
      <c r="H1197" s="1">
        <v>5</v>
      </c>
      <c r="I1197" s="1" t="s">
        <v>1394</v>
      </c>
      <c r="J1197" s="4">
        <v>1835</v>
      </c>
      <c r="K1197" s="4">
        <v>117</v>
      </c>
      <c r="L1197" s="4">
        <v>102</v>
      </c>
      <c r="AA1197" s="12" t="str">
        <f>_xlfn.XLOOKUP(HsgLista[[#This Row],[Lakó-népesség]],hsgméret[limit],hsgméret[név],,-1)</f>
        <v>mikro</v>
      </c>
      <c r="AB1197" s="12" t="str">
        <f>IFERROR(_xlfn.XLOOKUP(HsgLista[[#This Row],[Vármegye]],Régiók[Vármegye],Régiók[Régió]),"")</f>
        <v>Dél-Dunántúl</v>
      </c>
      <c r="AC1197" s="12" t="str">
        <f>IFERROR(_xlfn.XLOOKUP(HsgLista[[#This Row],[Vármegye]],Régiók[Vármegye],Régiók[NUTS2]),"")</f>
        <v>HU23</v>
      </c>
      <c r="AD1197" s="12" t="str" cm="1">
        <f t="array" ref="AD1197">_xlfn.XLOOKUP(HsgLista[[#This Row],[Helység jogállása]],_xlfn.ANCHORARRAY($AG$12),$AH$12:$AH$18)</f>
        <v>1 község</v>
      </c>
      <c r="AE1197" s="4">
        <f>HsgLista[[#This Row],[Lakó-népesség]]*HsgLista[[#This Row],[Lakó-népesség]]</f>
        <v>13689</v>
      </c>
      <c r="AF1197" s="1"/>
      <c r="AG1197" s="4"/>
      <c r="AJ1197" s="8"/>
      <c r="AK1197" s="4"/>
      <c r="AS1197" s="8"/>
      <c r="AT1197" s="4"/>
      <c r="BJ1197" s="1"/>
    </row>
    <row r="1198" spans="1:62" x14ac:dyDescent="0.3">
      <c r="A1198" s="33" t="s">
        <v>2008</v>
      </c>
      <c r="B1198" s="31">
        <v>29957</v>
      </c>
      <c r="C1198" s="1" t="s">
        <v>40</v>
      </c>
      <c r="D1198" s="1" t="s">
        <v>95</v>
      </c>
      <c r="E1198" s="1" t="s">
        <v>709</v>
      </c>
      <c r="F1198" s="1" t="s">
        <v>710</v>
      </c>
      <c r="G1198" s="1" t="s">
        <v>711</v>
      </c>
      <c r="H1198" s="1">
        <v>5</v>
      </c>
      <c r="I1198" s="1" t="s">
        <v>712</v>
      </c>
      <c r="J1198" s="4">
        <v>4244</v>
      </c>
      <c r="K1198" s="4">
        <v>968</v>
      </c>
      <c r="L1198" s="4">
        <v>468</v>
      </c>
      <c r="T1198" s="1">
        <v>1</v>
      </c>
      <c r="AA1198" s="12" t="str">
        <f>_xlfn.XLOOKUP(HsgLista[[#This Row],[Lakó-népesség]],hsgméret[limit],hsgméret[név],,-1)</f>
        <v>apró</v>
      </c>
      <c r="AB1198" s="12" t="str">
        <f>IFERROR(_xlfn.XLOOKUP(HsgLista[[#This Row],[Vármegye]],Régiók[Vármegye],Régiók[Régió]),"")</f>
        <v>Nyugat-Dunántúl</v>
      </c>
      <c r="AC1198" s="12" t="str">
        <f>IFERROR(_xlfn.XLOOKUP(HsgLista[[#This Row],[Vármegye]],Régiók[Vármegye],Régiók[NUTS2]),"")</f>
        <v>HU22</v>
      </c>
      <c r="AD1198" s="12" t="str" cm="1">
        <f t="array" ref="AD1198">_xlfn.XLOOKUP(HsgLista[[#This Row],[Helység jogállása]],_xlfn.ANCHORARRAY($AG$12),$AH$12:$AH$18)</f>
        <v>1 község</v>
      </c>
      <c r="AE1198" s="4">
        <f>HsgLista[[#This Row],[Lakó-népesség]]*HsgLista[[#This Row],[Lakó-népesség]]</f>
        <v>937024</v>
      </c>
      <c r="AF1198" s="1"/>
      <c r="AG1198" s="4"/>
      <c r="AJ1198" s="8"/>
      <c r="AK1198" s="4"/>
      <c r="AS1198" s="8"/>
      <c r="AT1198" s="4"/>
      <c r="BJ1198" s="1"/>
    </row>
    <row r="1199" spans="1:62" x14ac:dyDescent="0.3">
      <c r="A1199" s="33" t="s">
        <v>1471</v>
      </c>
      <c r="B1199" s="32">
        <v>8642</v>
      </c>
      <c r="C1199" s="1" t="s">
        <v>40</v>
      </c>
      <c r="D1199" s="1" t="s">
        <v>272</v>
      </c>
      <c r="E1199" s="1" t="s">
        <v>301</v>
      </c>
      <c r="F1199" s="1" t="s">
        <v>302</v>
      </c>
      <c r="G1199" s="1" t="s">
        <v>303</v>
      </c>
      <c r="H1199" s="1">
        <v>2</v>
      </c>
      <c r="I1199" s="1" t="s">
        <v>38</v>
      </c>
      <c r="J1199" s="4">
        <v>3697</v>
      </c>
      <c r="K1199" s="4">
        <v>1665</v>
      </c>
      <c r="L1199" s="4">
        <v>515</v>
      </c>
      <c r="T1199" s="1">
        <v>1</v>
      </c>
      <c r="AA1199" s="12" t="str">
        <f>_xlfn.XLOOKUP(HsgLista[[#This Row],[Lakó-népesség]],hsgméret[limit],hsgméret[név],,-1)</f>
        <v>apró</v>
      </c>
      <c r="AB1199" s="12" t="str">
        <f>IFERROR(_xlfn.XLOOKUP(HsgLista[[#This Row],[Vármegye]],Régiók[Vármegye],Régiók[Régió]),"")</f>
        <v>Észak-Magyarország</v>
      </c>
      <c r="AC1199" s="12" t="str">
        <f>IFERROR(_xlfn.XLOOKUP(HsgLista[[#This Row],[Vármegye]],Régiók[Vármegye],Régiók[NUTS2]),"")</f>
        <v>HU31</v>
      </c>
      <c r="AD1199" s="12" t="str" cm="1">
        <f t="array" ref="AD1199">_xlfn.XLOOKUP(HsgLista[[#This Row],[Helység jogállása]],_xlfn.ANCHORARRAY($AG$12),$AH$12:$AH$18)</f>
        <v>1 község</v>
      </c>
      <c r="AE1199" s="4">
        <f>HsgLista[[#This Row],[Lakó-népesség]]*HsgLista[[#This Row],[Lakó-népesség]]</f>
        <v>2772225</v>
      </c>
      <c r="AF1199" s="1"/>
      <c r="AG1199" s="4"/>
      <c r="AJ1199" s="8"/>
      <c r="AK1199" s="4"/>
      <c r="AS1199" s="8"/>
      <c r="AT1199" s="4"/>
      <c r="BJ1199" s="1"/>
    </row>
    <row r="1200" spans="1:62" x14ac:dyDescent="0.3">
      <c r="A1200" s="33" t="s">
        <v>2009</v>
      </c>
      <c r="B1200" s="32">
        <v>5537</v>
      </c>
      <c r="C1200" s="1" t="s">
        <v>40</v>
      </c>
      <c r="D1200" s="1" t="s">
        <v>202</v>
      </c>
      <c r="E1200" s="1" t="s">
        <v>685</v>
      </c>
      <c r="F1200" s="1" t="s">
        <v>686</v>
      </c>
      <c r="G1200" s="1" t="s">
        <v>687</v>
      </c>
      <c r="H1200" s="1">
        <v>5</v>
      </c>
      <c r="I1200" s="1" t="s">
        <v>1348</v>
      </c>
      <c r="J1200" s="4">
        <v>541</v>
      </c>
      <c r="K1200" s="4">
        <v>108</v>
      </c>
      <c r="L1200" s="4">
        <v>73</v>
      </c>
      <c r="AA1200" s="12" t="str">
        <f>_xlfn.XLOOKUP(HsgLista[[#This Row],[Lakó-népesség]],hsgméret[limit],hsgméret[név],,-1)</f>
        <v>mikro</v>
      </c>
      <c r="AB1200" s="12" t="str">
        <f>IFERROR(_xlfn.XLOOKUP(HsgLista[[#This Row],[Vármegye]],Régiók[Vármegye],Régiók[Régió]),"")</f>
        <v>Nyugat-Dunántúl</v>
      </c>
      <c r="AC1200" s="12" t="str">
        <f>IFERROR(_xlfn.XLOOKUP(HsgLista[[#This Row],[Vármegye]],Régiók[Vármegye],Régiók[NUTS2]),"")</f>
        <v>HU22</v>
      </c>
      <c r="AD1200" s="12" t="str" cm="1">
        <f t="array" ref="AD1200">_xlfn.XLOOKUP(HsgLista[[#This Row],[Helység jogállása]],_xlfn.ANCHORARRAY($AG$12),$AH$12:$AH$18)</f>
        <v>1 község</v>
      </c>
      <c r="AE1200" s="4">
        <f>HsgLista[[#This Row],[Lakó-népesség]]*HsgLista[[#This Row],[Lakó-népesség]]</f>
        <v>11664</v>
      </c>
      <c r="AF1200" s="1"/>
      <c r="AG1200" s="4"/>
      <c r="AJ1200" s="8"/>
      <c r="AK1200" s="4"/>
      <c r="AS1200" s="8"/>
      <c r="AT1200" s="4"/>
      <c r="BJ1200" s="1"/>
    </row>
    <row r="1201" spans="1:62" x14ac:dyDescent="0.3">
      <c r="A1201" s="33" t="s">
        <v>2010</v>
      </c>
      <c r="B1201" s="31">
        <v>31404</v>
      </c>
      <c r="C1201" s="1" t="s">
        <v>196</v>
      </c>
      <c r="D1201" s="1" t="s">
        <v>159</v>
      </c>
      <c r="E1201" s="1" t="s">
        <v>590</v>
      </c>
      <c r="F1201" s="1" t="s">
        <v>591</v>
      </c>
      <c r="G1201" s="1" t="s">
        <v>592</v>
      </c>
      <c r="H1201" s="1">
        <v>1</v>
      </c>
      <c r="I1201" s="1" t="s">
        <v>32</v>
      </c>
      <c r="J1201" s="4">
        <v>5453</v>
      </c>
      <c r="K1201" s="4">
        <v>3424</v>
      </c>
      <c r="L1201" s="4">
        <v>1486</v>
      </c>
      <c r="AA1201" s="12" t="str">
        <f>_xlfn.XLOOKUP(HsgLista[[#This Row],[Lakó-népesség]],hsgméret[limit],hsgméret[név],,-1)</f>
        <v>kicsi</v>
      </c>
      <c r="AB1201" s="12" t="str">
        <f>IFERROR(_xlfn.XLOOKUP(HsgLista[[#This Row],[Vármegye]],Régiók[Vármegye],Régiók[Régió]),"")</f>
        <v>Észak-Alföld</v>
      </c>
      <c r="AC1201" s="12" t="str">
        <f>IFERROR(_xlfn.XLOOKUP(HsgLista[[#This Row],[Vármegye]],Régiók[Vármegye],Régiók[NUTS2]),"")</f>
        <v>HU32</v>
      </c>
      <c r="AD1201" s="12" t="str" cm="1">
        <f t="array" ref="AD1201">_xlfn.XLOOKUP(HsgLista[[#This Row],[Helység jogállása]],_xlfn.ANCHORARRAY($AG$12),$AH$12:$AH$18)</f>
        <v>1 község</v>
      </c>
      <c r="AE1201" s="4">
        <f>HsgLista[[#This Row],[Lakó-népesség]]*HsgLista[[#This Row],[Lakó-népesség]]</f>
        <v>11723776</v>
      </c>
      <c r="AF1201" s="1"/>
      <c r="AG1201" s="4"/>
      <c r="AJ1201" s="8"/>
      <c r="AK1201" s="4"/>
      <c r="AS1201" s="8"/>
      <c r="AT1201" s="4"/>
      <c r="BJ1201" s="1"/>
    </row>
    <row r="1202" spans="1:62" x14ac:dyDescent="0.3">
      <c r="A1202" s="33" t="s">
        <v>2011</v>
      </c>
      <c r="B1202" s="32">
        <v>6105</v>
      </c>
      <c r="C1202" s="1" t="s">
        <v>40</v>
      </c>
      <c r="D1202" s="1" t="s">
        <v>112</v>
      </c>
      <c r="E1202" s="1" t="s">
        <v>431</v>
      </c>
      <c r="F1202" s="1" t="s">
        <v>432</v>
      </c>
      <c r="G1202" s="1" t="s">
        <v>433</v>
      </c>
      <c r="H1202" s="1">
        <v>5</v>
      </c>
      <c r="I1202" s="1" t="s">
        <v>1890</v>
      </c>
      <c r="J1202" s="4">
        <v>4885</v>
      </c>
      <c r="K1202" s="4">
        <v>526</v>
      </c>
      <c r="L1202" s="4">
        <v>234</v>
      </c>
      <c r="T1202" s="1">
        <v>1</v>
      </c>
      <c r="AA1202" s="12" t="str">
        <f>_xlfn.XLOOKUP(HsgLista[[#This Row],[Lakó-népesség]],hsgméret[limit],hsgméret[név],,-1)</f>
        <v>apró</v>
      </c>
      <c r="AB1202" s="12" t="str">
        <f>IFERROR(_xlfn.XLOOKUP(HsgLista[[#This Row],[Vármegye]],Régiók[Vármegye],Régiók[Régió]),"")</f>
        <v>Dél-Dunántúl</v>
      </c>
      <c r="AC1202" s="12" t="str">
        <f>IFERROR(_xlfn.XLOOKUP(HsgLista[[#This Row],[Vármegye]],Régiók[Vármegye],Régiók[NUTS2]),"")</f>
        <v>HU23</v>
      </c>
      <c r="AD1202" s="12" t="str" cm="1">
        <f t="array" ref="AD1202">_xlfn.XLOOKUP(HsgLista[[#This Row],[Helység jogállása]],_xlfn.ANCHORARRAY($AG$12),$AH$12:$AH$18)</f>
        <v>1 község</v>
      </c>
      <c r="AE1202" s="4">
        <f>HsgLista[[#This Row],[Lakó-népesség]]*HsgLista[[#This Row],[Lakó-népesség]]</f>
        <v>276676</v>
      </c>
      <c r="AF1202" s="1"/>
      <c r="AG1202" s="4"/>
      <c r="AJ1202" s="8"/>
      <c r="AK1202" s="4"/>
      <c r="AS1202" s="8"/>
      <c r="AT1202" s="4"/>
      <c r="BJ1202" s="1"/>
    </row>
    <row r="1203" spans="1:62" x14ac:dyDescent="0.3">
      <c r="A1203" s="33" t="s">
        <v>2012</v>
      </c>
      <c r="B1203" s="31">
        <v>27225</v>
      </c>
      <c r="C1203" s="1" t="s">
        <v>40</v>
      </c>
      <c r="D1203" s="1" t="s">
        <v>159</v>
      </c>
      <c r="E1203" s="1" t="s">
        <v>341</v>
      </c>
      <c r="F1203" s="1" t="s">
        <v>342</v>
      </c>
      <c r="G1203" s="1" t="s">
        <v>343</v>
      </c>
      <c r="H1203" s="1">
        <v>2</v>
      </c>
      <c r="I1203" s="1" t="s">
        <v>38</v>
      </c>
      <c r="J1203" s="4">
        <v>3725</v>
      </c>
      <c r="K1203" s="4">
        <v>1723</v>
      </c>
      <c r="L1203" s="4">
        <v>714</v>
      </c>
      <c r="AA1203" s="12" t="str">
        <f>_xlfn.XLOOKUP(HsgLista[[#This Row],[Lakó-népesség]],hsgméret[limit],hsgméret[név],,-1)</f>
        <v>apró</v>
      </c>
      <c r="AB1203" s="12" t="str">
        <f>IFERROR(_xlfn.XLOOKUP(HsgLista[[#This Row],[Vármegye]],Régiók[Vármegye],Régiók[Régió]),"")</f>
        <v>Észak-Alföld</v>
      </c>
      <c r="AC1203" s="12" t="str">
        <f>IFERROR(_xlfn.XLOOKUP(HsgLista[[#This Row],[Vármegye]],Régiók[Vármegye],Régiók[NUTS2]),"")</f>
        <v>HU32</v>
      </c>
      <c r="AD1203" s="12" t="str" cm="1">
        <f t="array" ref="AD1203">_xlfn.XLOOKUP(HsgLista[[#This Row],[Helység jogállása]],_xlfn.ANCHORARRAY($AG$12),$AH$12:$AH$18)</f>
        <v>1 község</v>
      </c>
      <c r="AE1203" s="4">
        <f>HsgLista[[#This Row],[Lakó-népesség]]*HsgLista[[#This Row],[Lakó-népesség]]</f>
        <v>2968729</v>
      </c>
      <c r="AF1203" s="1"/>
      <c r="AG1203" s="4"/>
      <c r="AJ1203" s="8"/>
      <c r="AK1203" s="4"/>
      <c r="AS1203" s="8"/>
      <c r="AT1203" s="4"/>
      <c r="BJ1203" s="1"/>
    </row>
    <row r="1204" spans="1:62" x14ac:dyDescent="0.3">
      <c r="A1204" s="33" t="s">
        <v>2013</v>
      </c>
      <c r="B1204" s="31">
        <v>21500</v>
      </c>
      <c r="C1204" s="1" t="s">
        <v>40</v>
      </c>
      <c r="D1204" s="1" t="s">
        <v>202</v>
      </c>
      <c r="E1204" s="1" t="s">
        <v>284</v>
      </c>
      <c r="F1204" s="1" t="s">
        <v>285</v>
      </c>
      <c r="G1204" s="1" t="s">
        <v>285</v>
      </c>
      <c r="H1204" s="1">
        <v>5</v>
      </c>
      <c r="I1204" s="1" t="s">
        <v>2014</v>
      </c>
      <c r="J1204" s="4">
        <v>1021</v>
      </c>
      <c r="K1204" s="4">
        <v>126</v>
      </c>
      <c r="L1204" s="4">
        <v>88</v>
      </c>
      <c r="AA1204" s="12" t="str">
        <f>_xlfn.XLOOKUP(HsgLista[[#This Row],[Lakó-népesség]],hsgméret[limit],hsgméret[név],,-1)</f>
        <v>mikro</v>
      </c>
      <c r="AB1204" s="12" t="str">
        <f>IFERROR(_xlfn.XLOOKUP(HsgLista[[#This Row],[Vármegye]],Régiók[Vármegye],Régiók[Régió]),"")</f>
        <v>Nyugat-Dunántúl</v>
      </c>
      <c r="AC1204" s="12" t="str">
        <f>IFERROR(_xlfn.XLOOKUP(HsgLista[[#This Row],[Vármegye]],Régiók[Vármegye],Régiók[NUTS2]),"")</f>
        <v>HU22</v>
      </c>
      <c r="AD1204" s="12" t="str" cm="1">
        <f t="array" ref="AD1204">_xlfn.XLOOKUP(HsgLista[[#This Row],[Helység jogállása]],_xlfn.ANCHORARRAY($AG$12),$AH$12:$AH$18)</f>
        <v>1 község</v>
      </c>
      <c r="AE1204" s="4">
        <f>HsgLista[[#This Row],[Lakó-népesség]]*HsgLista[[#This Row],[Lakó-népesség]]</f>
        <v>15876</v>
      </c>
      <c r="AF1204" s="1"/>
      <c r="AG1204" s="4"/>
      <c r="AJ1204" s="8"/>
      <c r="AK1204" s="4"/>
      <c r="AS1204" s="8"/>
      <c r="AT1204" s="4"/>
      <c r="BJ1204" s="1"/>
    </row>
    <row r="1205" spans="1:62" x14ac:dyDescent="0.3">
      <c r="A1205" s="33" t="s">
        <v>683</v>
      </c>
      <c r="B1205" s="32">
        <v>6442</v>
      </c>
      <c r="C1205" s="1" t="s">
        <v>27</v>
      </c>
      <c r="D1205" s="1" t="s">
        <v>140</v>
      </c>
      <c r="E1205" s="1" t="s">
        <v>2015</v>
      </c>
      <c r="F1205" s="1" t="s">
        <v>682</v>
      </c>
      <c r="G1205" s="1" t="s">
        <v>683</v>
      </c>
      <c r="H1205" s="1">
        <v>1</v>
      </c>
      <c r="I1205" s="1" t="s">
        <v>32</v>
      </c>
      <c r="J1205" s="4">
        <v>5318</v>
      </c>
      <c r="K1205" s="4">
        <v>14433</v>
      </c>
      <c r="L1205" s="4">
        <v>7877</v>
      </c>
      <c r="P1205" s="1">
        <v>1</v>
      </c>
      <c r="R1205" s="1">
        <v>1</v>
      </c>
      <c r="T1205" s="1">
        <v>1</v>
      </c>
      <c r="AA1205" s="12" t="str">
        <f>_xlfn.XLOOKUP(HsgLista[[#This Row],[Lakó-népesség]],hsgméret[limit],hsgméret[név],,-1)</f>
        <v>közép</v>
      </c>
      <c r="AB1205" s="12" t="str">
        <f>IFERROR(_xlfn.XLOOKUP(HsgLista[[#This Row],[Vármegye]],Régiók[Vármegye],Régiók[Régió]),"")</f>
        <v>Dél-Alföld</v>
      </c>
      <c r="AC1205" s="12" t="str">
        <f>IFERROR(_xlfn.XLOOKUP(HsgLista[[#This Row],[Vármegye]],Régiók[Vármegye],Régiók[NUTS2]),"")</f>
        <v>HU33</v>
      </c>
      <c r="AD1205" s="12" t="str" cm="1">
        <f t="array" ref="AD1205">_xlfn.XLOOKUP(HsgLista[[#This Row],[Helység jogállása]],_xlfn.ANCHORARRAY($AG$12),$AH$12:$AH$18)</f>
        <v>2 város</v>
      </c>
      <c r="AE1205" s="4">
        <f>HsgLista[[#This Row],[Lakó-népesség]]*HsgLista[[#This Row],[Lakó-népesség]]</f>
        <v>208311489</v>
      </c>
      <c r="AF1205" s="1"/>
      <c r="AG1205" s="4"/>
      <c r="AJ1205" s="8"/>
      <c r="AK1205" s="4"/>
      <c r="AS1205" s="8"/>
      <c r="AT1205" s="4"/>
      <c r="BJ1205" s="1"/>
    </row>
    <row r="1206" spans="1:62" x14ac:dyDescent="0.3">
      <c r="A1206" s="33" t="s">
        <v>2016</v>
      </c>
      <c r="B1206" s="31">
        <v>16683</v>
      </c>
      <c r="C1206" s="1" t="s">
        <v>40</v>
      </c>
      <c r="D1206" s="1" t="s">
        <v>28</v>
      </c>
      <c r="E1206" s="1" t="s">
        <v>29</v>
      </c>
      <c r="F1206" s="1" t="s">
        <v>30</v>
      </c>
      <c r="G1206" s="1" t="s">
        <v>31</v>
      </c>
      <c r="H1206" s="1">
        <v>2</v>
      </c>
      <c r="I1206" s="1" t="s">
        <v>38</v>
      </c>
      <c r="J1206" s="4">
        <v>4779</v>
      </c>
      <c r="K1206" s="4">
        <v>2233</v>
      </c>
      <c r="L1206" s="4">
        <v>874</v>
      </c>
      <c r="AA1206" s="12" t="str">
        <f>_xlfn.XLOOKUP(HsgLista[[#This Row],[Lakó-népesség]],hsgméret[limit],hsgméret[név],,-1)</f>
        <v>kicsi</v>
      </c>
      <c r="AB1206" s="12" t="str">
        <f>IFERROR(_xlfn.XLOOKUP(HsgLista[[#This Row],[Vármegye]],Régiók[Vármegye],Régiók[Régió]),"")</f>
        <v>Közép-Dunántúl</v>
      </c>
      <c r="AC1206" s="12" t="str">
        <f>IFERROR(_xlfn.XLOOKUP(HsgLista[[#This Row],[Vármegye]],Régiók[Vármegye],Régiók[NUTS2]),"")</f>
        <v>HU21</v>
      </c>
      <c r="AD1206" s="12" t="str" cm="1">
        <f t="array" ref="AD1206">_xlfn.XLOOKUP(HsgLista[[#This Row],[Helység jogállása]],_xlfn.ANCHORARRAY($AG$12),$AH$12:$AH$18)</f>
        <v>1 község</v>
      </c>
      <c r="AE1206" s="4">
        <f>HsgLista[[#This Row],[Lakó-népesség]]*HsgLista[[#This Row],[Lakó-népesség]]</f>
        <v>4986289</v>
      </c>
      <c r="AF1206" s="1"/>
      <c r="AG1206" s="4"/>
      <c r="AJ1206" s="8"/>
      <c r="AK1206" s="4"/>
      <c r="AS1206" s="8"/>
      <c r="AT1206" s="4"/>
      <c r="BJ1206" s="1"/>
    </row>
    <row r="1207" spans="1:62" x14ac:dyDescent="0.3">
      <c r="A1207" s="33" t="s">
        <v>309</v>
      </c>
      <c r="B1207" s="32">
        <v>4640</v>
      </c>
      <c r="C1207" s="1" t="s">
        <v>40</v>
      </c>
      <c r="D1207" s="1" t="s">
        <v>95</v>
      </c>
      <c r="E1207" s="1" t="s">
        <v>306</v>
      </c>
      <c r="F1207" s="1" t="s">
        <v>307</v>
      </c>
      <c r="G1207" s="1" t="s">
        <v>308</v>
      </c>
      <c r="H1207" s="1">
        <v>2</v>
      </c>
      <c r="I1207" s="1" t="s">
        <v>38</v>
      </c>
      <c r="J1207" s="4">
        <v>1530</v>
      </c>
      <c r="K1207" s="4">
        <v>408</v>
      </c>
      <c r="L1207" s="4">
        <v>203</v>
      </c>
      <c r="AA1207" s="12" t="str">
        <f>_xlfn.XLOOKUP(HsgLista[[#This Row],[Lakó-népesség]],hsgméret[limit],hsgméret[név],,-1)</f>
        <v>mikro</v>
      </c>
      <c r="AB1207" s="12" t="str">
        <f>IFERROR(_xlfn.XLOOKUP(HsgLista[[#This Row],[Vármegye]],Régiók[Vármegye],Régiók[Régió]),"")</f>
        <v>Nyugat-Dunántúl</v>
      </c>
      <c r="AC1207" s="12" t="str">
        <f>IFERROR(_xlfn.XLOOKUP(HsgLista[[#This Row],[Vármegye]],Régiók[Vármegye],Régiók[NUTS2]),"")</f>
        <v>HU22</v>
      </c>
      <c r="AD1207" s="12" t="str" cm="1">
        <f t="array" ref="AD1207">_xlfn.XLOOKUP(HsgLista[[#This Row],[Helység jogállása]],_xlfn.ANCHORARRAY($AG$12),$AH$12:$AH$18)</f>
        <v>1 község</v>
      </c>
      <c r="AE1207" s="4">
        <f>HsgLista[[#This Row],[Lakó-népesség]]*HsgLista[[#This Row],[Lakó-népesség]]</f>
        <v>166464</v>
      </c>
      <c r="AF1207" s="1"/>
      <c r="AG1207" s="4"/>
      <c r="AJ1207" s="8"/>
      <c r="AK1207" s="4"/>
      <c r="AS1207" s="8"/>
      <c r="AT1207" s="4"/>
      <c r="BJ1207" s="1"/>
    </row>
    <row r="1208" spans="1:62" x14ac:dyDescent="0.3">
      <c r="A1208" s="33" t="s">
        <v>2017</v>
      </c>
      <c r="B1208" s="31">
        <v>19141</v>
      </c>
      <c r="C1208" s="1" t="s">
        <v>40</v>
      </c>
      <c r="D1208" s="1" t="s">
        <v>80</v>
      </c>
      <c r="E1208" s="1" t="s">
        <v>125</v>
      </c>
      <c r="F1208" s="1" t="s">
        <v>126</v>
      </c>
      <c r="G1208" s="1" t="s">
        <v>127</v>
      </c>
      <c r="H1208" s="1">
        <v>5</v>
      </c>
      <c r="I1208" s="1" t="s">
        <v>339</v>
      </c>
      <c r="J1208" s="4">
        <v>2050</v>
      </c>
      <c r="K1208" s="4">
        <v>439</v>
      </c>
      <c r="L1208" s="4">
        <v>172</v>
      </c>
      <c r="T1208" s="1">
        <v>1</v>
      </c>
      <c r="AA1208" s="12" t="str">
        <f>_xlfn.XLOOKUP(HsgLista[[#This Row],[Lakó-népesség]],hsgméret[limit],hsgméret[név],,-1)</f>
        <v>mikro</v>
      </c>
      <c r="AB1208" s="12" t="str">
        <f>IFERROR(_xlfn.XLOOKUP(HsgLista[[#This Row],[Vármegye]],Régiók[Vármegye],Régiók[Régió]),"")</f>
        <v>Közép-Dunántúl</v>
      </c>
      <c r="AC1208" s="12" t="str">
        <f>IFERROR(_xlfn.XLOOKUP(HsgLista[[#This Row],[Vármegye]],Régiók[Vármegye],Régiók[NUTS2]),"")</f>
        <v>HU21</v>
      </c>
      <c r="AD1208" s="12" t="str" cm="1">
        <f t="array" ref="AD1208">_xlfn.XLOOKUP(HsgLista[[#This Row],[Helység jogállása]],_xlfn.ANCHORARRAY($AG$12),$AH$12:$AH$18)</f>
        <v>1 község</v>
      </c>
      <c r="AE1208" s="4">
        <f>HsgLista[[#This Row],[Lakó-népesség]]*HsgLista[[#This Row],[Lakó-népesség]]</f>
        <v>192721</v>
      </c>
      <c r="AF1208" s="1"/>
      <c r="AG1208" s="4"/>
      <c r="AJ1208" s="8"/>
      <c r="AK1208" s="4"/>
      <c r="AS1208" s="8"/>
      <c r="AT1208" s="4"/>
      <c r="BJ1208" s="1"/>
    </row>
    <row r="1209" spans="1:62" x14ac:dyDescent="0.3">
      <c r="A1209" s="33" t="s">
        <v>2018</v>
      </c>
      <c r="B1209" s="32">
        <v>4279</v>
      </c>
      <c r="C1209" s="1" t="s">
        <v>40</v>
      </c>
      <c r="D1209" s="1" t="s">
        <v>216</v>
      </c>
      <c r="E1209" s="1" t="s">
        <v>743</v>
      </c>
      <c r="F1209" s="1" t="s">
        <v>717</v>
      </c>
      <c r="G1209" s="1" t="s">
        <v>216</v>
      </c>
      <c r="H1209" s="1">
        <v>5</v>
      </c>
      <c r="I1209" s="1" t="s">
        <v>2019</v>
      </c>
      <c r="J1209" s="4">
        <v>6048</v>
      </c>
      <c r="K1209" s="4">
        <v>927</v>
      </c>
      <c r="L1209" s="4">
        <v>505</v>
      </c>
      <c r="AA1209" s="12" t="str">
        <f>_xlfn.XLOOKUP(HsgLista[[#This Row],[Lakó-népesség]],hsgméret[limit],hsgméret[név],,-1)</f>
        <v>apró</v>
      </c>
      <c r="AB1209" s="12" t="str">
        <f>IFERROR(_xlfn.XLOOKUP(HsgLista[[#This Row],[Vármegye]],Régiók[Vármegye],Régiók[Régió]),"")</f>
        <v>Dél-Alföld</v>
      </c>
      <c r="AC1209" s="12" t="str">
        <f>IFERROR(_xlfn.XLOOKUP(HsgLista[[#This Row],[Vármegye]],Régiók[Vármegye],Régiók[NUTS2]),"")</f>
        <v>HU33</v>
      </c>
      <c r="AD1209" s="12" t="str" cm="1">
        <f t="array" ref="AD1209">_xlfn.XLOOKUP(HsgLista[[#This Row],[Helység jogállása]],_xlfn.ANCHORARRAY($AG$12),$AH$12:$AH$18)</f>
        <v>1 község</v>
      </c>
      <c r="AE1209" s="4">
        <f>HsgLista[[#This Row],[Lakó-népesség]]*HsgLista[[#This Row],[Lakó-népesség]]</f>
        <v>859329</v>
      </c>
      <c r="AF1209" s="1"/>
      <c r="AG1209" s="4"/>
      <c r="AJ1209" s="8"/>
      <c r="AK1209" s="4"/>
      <c r="AS1209" s="8"/>
      <c r="AT1209" s="4"/>
      <c r="BJ1209" s="1"/>
    </row>
    <row r="1210" spans="1:62" x14ac:dyDescent="0.3">
      <c r="A1210" s="33" t="s">
        <v>2020</v>
      </c>
      <c r="B1210" s="32">
        <v>7764</v>
      </c>
      <c r="C1210" s="1" t="s">
        <v>40</v>
      </c>
      <c r="D1210" s="1" t="s">
        <v>52</v>
      </c>
      <c r="E1210" s="1" t="s">
        <v>149</v>
      </c>
      <c r="F1210" s="1" t="s">
        <v>150</v>
      </c>
      <c r="G1210" s="1" t="s">
        <v>151</v>
      </c>
      <c r="H1210" s="1">
        <v>5</v>
      </c>
      <c r="I1210" s="1" t="s">
        <v>152</v>
      </c>
      <c r="J1210" s="4">
        <v>1378</v>
      </c>
      <c r="K1210" s="4">
        <v>139</v>
      </c>
      <c r="L1210" s="4">
        <v>86</v>
      </c>
      <c r="AA1210" s="12" t="str">
        <f>_xlfn.XLOOKUP(HsgLista[[#This Row],[Lakó-népesség]],hsgméret[limit],hsgméret[név],,-1)</f>
        <v>mikro</v>
      </c>
      <c r="AB1210" s="12" t="str">
        <f>IFERROR(_xlfn.XLOOKUP(HsgLista[[#This Row],[Vármegye]],Régiók[Vármegye],Régiók[Régió]),"")</f>
        <v>Észak-Magyarország</v>
      </c>
      <c r="AC1210" s="12" t="str">
        <f>IFERROR(_xlfn.XLOOKUP(HsgLista[[#This Row],[Vármegye]],Régiók[Vármegye],Régiók[NUTS2]),"")</f>
        <v>HU31</v>
      </c>
      <c r="AD1210" s="12" t="str" cm="1">
        <f t="array" ref="AD1210">_xlfn.XLOOKUP(HsgLista[[#This Row],[Helység jogállása]],_xlfn.ANCHORARRAY($AG$12),$AH$12:$AH$18)</f>
        <v>1 község</v>
      </c>
      <c r="AE1210" s="4">
        <f>HsgLista[[#This Row],[Lakó-népesség]]*HsgLista[[#This Row],[Lakó-népesség]]</f>
        <v>19321</v>
      </c>
      <c r="AF1210" s="1"/>
      <c r="AG1210" s="4"/>
      <c r="AJ1210" s="8"/>
      <c r="AK1210" s="4"/>
      <c r="AS1210" s="8"/>
      <c r="AT1210" s="4"/>
      <c r="BJ1210" s="1"/>
    </row>
    <row r="1211" spans="1:62" x14ac:dyDescent="0.3">
      <c r="A1211" s="33" t="s">
        <v>2021</v>
      </c>
      <c r="B1211" s="32">
        <v>2671</v>
      </c>
      <c r="C1211" s="1" t="s">
        <v>40</v>
      </c>
      <c r="D1211" s="1" t="s">
        <v>159</v>
      </c>
      <c r="E1211" s="1" t="s">
        <v>1492</v>
      </c>
      <c r="F1211" s="1" t="s">
        <v>1493</v>
      </c>
      <c r="G1211" s="1" t="s">
        <v>1494</v>
      </c>
      <c r="H1211" s="1">
        <v>1</v>
      </c>
      <c r="I1211" s="1" t="s">
        <v>32</v>
      </c>
      <c r="J1211" s="4">
        <v>4162</v>
      </c>
      <c r="K1211" s="4">
        <v>1883</v>
      </c>
      <c r="L1211" s="4">
        <v>819</v>
      </c>
      <c r="T1211" s="1">
        <v>1</v>
      </c>
      <c r="AA1211" s="12" t="str">
        <f>_xlfn.XLOOKUP(HsgLista[[#This Row],[Lakó-népesség]],hsgméret[limit],hsgméret[név],,-1)</f>
        <v>apró</v>
      </c>
      <c r="AB1211" s="12" t="str">
        <f>IFERROR(_xlfn.XLOOKUP(HsgLista[[#This Row],[Vármegye]],Régiók[Vármegye],Régiók[Régió]),"")</f>
        <v>Észak-Alföld</v>
      </c>
      <c r="AC1211" s="12" t="str">
        <f>IFERROR(_xlfn.XLOOKUP(HsgLista[[#This Row],[Vármegye]],Régiók[Vármegye],Régiók[NUTS2]),"")</f>
        <v>HU32</v>
      </c>
      <c r="AD1211" s="12" t="str" cm="1">
        <f t="array" ref="AD1211">_xlfn.XLOOKUP(HsgLista[[#This Row],[Helység jogállása]],_xlfn.ANCHORARRAY($AG$12),$AH$12:$AH$18)</f>
        <v>1 község</v>
      </c>
      <c r="AE1211" s="4">
        <f>HsgLista[[#This Row],[Lakó-népesség]]*HsgLista[[#This Row],[Lakó-népesség]]</f>
        <v>3545689</v>
      </c>
      <c r="AF1211" s="1"/>
      <c r="AG1211" s="4"/>
      <c r="AJ1211" s="8"/>
      <c r="AK1211" s="4"/>
      <c r="AS1211" s="8"/>
      <c r="AT1211" s="4"/>
      <c r="BJ1211" s="1"/>
    </row>
    <row r="1212" spans="1:62" x14ac:dyDescent="0.3">
      <c r="A1212" s="33" t="s">
        <v>2022</v>
      </c>
      <c r="B1212" s="31">
        <v>25742</v>
      </c>
      <c r="C1212" s="1" t="s">
        <v>40</v>
      </c>
      <c r="D1212" s="1" t="s">
        <v>52</v>
      </c>
      <c r="E1212" s="1" t="s">
        <v>244</v>
      </c>
      <c r="F1212" s="1" t="s">
        <v>245</v>
      </c>
      <c r="G1212" s="1" t="s">
        <v>246</v>
      </c>
      <c r="H1212" s="1">
        <v>5</v>
      </c>
      <c r="I1212" s="1" t="s">
        <v>1074</v>
      </c>
      <c r="J1212" s="4">
        <v>921</v>
      </c>
      <c r="K1212" s="4">
        <v>58</v>
      </c>
      <c r="L1212" s="4">
        <v>46</v>
      </c>
      <c r="AA1212" s="12" t="str">
        <f>_xlfn.XLOOKUP(HsgLista[[#This Row],[Lakó-népesség]],hsgméret[limit],hsgméret[név],,-1)</f>
        <v>mikro</v>
      </c>
      <c r="AB1212" s="12" t="str">
        <f>IFERROR(_xlfn.XLOOKUP(HsgLista[[#This Row],[Vármegye]],Régiók[Vármegye],Régiók[Régió]),"")</f>
        <v>Észak-Magyarország</v>
      </c>
      <c r="AC1212" s="12" t="str">
        <f>IFERROR(_xlfn.XLOOKUP(HsgLista[[#This Row],[Vármegye]],Régiók[Vármegye],Régiók[NUTS2]),"")</f>
        <v>HU31</v>
      </c>
      <c r="AD1212" s="12" t="str" cm="1">
        <f t="array" ref="AD1212">_xlfn.XLOOKUP(HsgLista[[#This Row],[Helység jogállása]],_xlfn.ANCHORARRAY($AG$12),$AH$12:$AH$18)</f>
        <v>1 község</v>
      </c>
      <c r="AE1212" s="4">
        <f>HsgLista[[#This Row],[Lakó-népesség]]*HsgLista[[#This Row],[Lakó-népesség]]</f>
        <v>3364</v>
      </c>
      <c r="AF1212" s="1"/>
      <c r="AG1212" s="4"/>
      <c r="AJ1212" s="8"/>
      <c r="AK1212" s="4"/>
      <c r="AS1212" s="8"/>
      <c r="AT1212" s="4"/>
      <c r="BJ1212" s="1"/>
    </row>
    <row r="1213" spans="1:62" x14ac:dyDescent="0.3">
      <c r="A1213" s="33" t="s">
        <v>2023</v>
      </c>
      <c r="B1213" s="32">
        <v>5272</v>
      </c>
      <c r="C1213" s="1" t="s">
        <v>40</v>
      </c>
      <c r="D1213" s="1" t="s">
        <v>112</v>
      </c>
      <c r="E1213" s="1" t="s">
        <v>324</v>
      </c>
      <c r="F1213" s="1" t="s">
        <v>325</v>
      </c>
      <c r="G1213" s="1" t="s">
        <v>326</v>
      </c>
      <c r="H1213" s="1">
        <v>5</v>
      </c>
      <c r="I1213" s="1" t="s">
        <v>705</v>
      </c>
      <c r="J1213" s="4">
        <v>1452</v>
      </c>
      <c r="K1213" s="4">
        <v>413</v>
      </c>
      <c r="L1213" s="4">
        <v>214</v>
      </c>
      <c r="AA1213" s="12" t="str">
        <f>_xlfn.XLOOKUP(HsgLista[[#This Row],[Lakó-népesség]],hsgméret[limit],hsgméret[név],,-1)</f>
        <v>mikro</v>
      </c>
      <c r="AB1213" s="12" t="str">
        <f>IFERROR(_xlfn.XLOOKUP(HsgLista[[#This Row],[Vármegye]],Régiók[Vármegye],Régiók[Régió]),"")</f>
        <v>Dél-Dunántúl</v>
      </c>
      <c r="AC1213" s="12" t="str">
        <f>IFERROR(_xlfn.XLOOKUP(HsgLista[[#This Row],[Vármegye]],Régiók[Vármegye],Régiók[NUTS2]),"")</f>
        <v>HU23</v>
      </c>
      <c r="AD1213" s="12" t="str" cm="1">
        <f t="array" ref="AD1213">_xlfn.XLOOKUP(HsgLista[[#This Row],[Helység jogállása]],_xlfn.ANCHORARRAY($AG$12),$AH$12:$AH$18)</f>
        <v>1 község</v>
      </c>
      <c r="AE1213" s="4">
        <f>HsgLista[[#This Row],[Lakó-népesség]]*HsgLista[[#This Row],[Lakó-népesség]]</f>
        <v>170569</v>
      </c>
      <c r="AF1213" s="1"/>
      <c r="AG1213" s="4"/>
      <c r="AJ1213" s="8"/>
      <c r="AK1213" s="4"/>
      <c r="AS1213" s="8"/>
      <c r="AT1213" s="4"/>
      <c r="BJ1213" s="1"/>
    </row>
    <row r="1214" spans="1:62" x14ac:dyDescent="0.3">
      <c r="A1214" s="33" t="s">
        <v>2024</v>
      </c>
      <c r="B1214" s="32">
        <v>4473</v>
      </c>
      <c r="C1214" s="1" t="s">
        <v>40</v>
      </c>
      <c r="D1214" s="1" t="s">
        <v>202</v>
      </c>
      <c r="E1214" s="1" t="s">
        <v>284</v>
      </c>
      <c r="F1214" s="1" t="s">
        <v>285</v>
      </c>
      <c r="G1214" s="1" t="s">
        <v>285</v>
      </c>
      <c r="H1214" s="1">
        <v>5</v>
      </c>
      <c r="I1214" s="1" t="s">
        <v>2025</v>
      </c>
      <c r="J1214" s="4">
        <v>420</v>
      </c>
      <c r="K1214" s="4">
        <v>120</v>
      </c>
      <c r="L1214" s="4">
        <v>81</v>
      </c>
      <c r="AA1214" s="12" t="str">
        <f>_xlfn.XLOOKUP(HsgLista[[#This Row],[Lakó-népesség]],hsgméret[limit],hsgméret[név],,-1)</f>
        <v>mikro</v>
      </c>
      <c r="AB1214" s="12" t="str">
        <f>IFERROR(_xlfn.XLOOKUP(HsgLista[[#This Row],[Vármegye]],Régiók[Vármegye],Régiók[Régió]),"")</f>
        <v>Nyugat-Dunántúl</v>
      </c>
      <c r="AC1214" s="12" t="str">
        <f>IFERROR(_xlfn.XLOOKUP(HsgLista[[#This Row],[Vármegye]],Régiók[Vármegye],Régiók[NUTS2]),"")</f>
        <v>HU22</v>
      </c>
      <c r="AD1214" s="12" t="str" cm="1">
        <f t="array" ref="AD1214">_xlfn.XLOOKUP(HsgLista[[#This Row],[Helység jogállása]],_xlfn.ANCHORARRAY($AG$12),$AH$12:$AH$18)</f>
        <v>1 község</v>
      </c>
      <c r="AE1214" s="4">
        <f>HsgLista[[#This Row],[Lakó-népesség]]*HsgLista[[#This Row],[Lakó-népesség]]</f>
        <v>14400</v>
      </c>
      <c r="AF1214" s="1"/>
      <c r="AG1214" s="4"/>
      <c r="AJ1214" s="8"/>
      <c r="AK1214" s="4"/>
      <c r="AS1214" s="8"/>
      <c r="AT1214" s="4"/>
      <c r="BJ1214" s="1"/>
    </row>
    <row r="1215" spans="1:62" x14ac:dyDescent="0.3">
      <c r="A1215" s="33" t="s">
        <v>2026</v>
      </c>
      <c r="B1215" s="31">
        <v>14553</v>
      </c>
      <c r="C1215" s="1" t="s">
        <v>40</v>
      </c>
      <c r="D1215" s="1" t="s">
        <v>80</v>
      </c>
      <c r="E1215" s="1" t="s">
        <v>81</v>
      </c>
      <c r="F1215" s="1" t="s">
        <v>82</v>
      </c>
      <c r="G1215" s="1" t="s">
        <v>83</v>
      </c>
      <c r="H1215" s="1">
        <v>5</v>
      </c>
      <c r="I1215" s="1" t="s">
        <v>1816</v>
      </c>
      <c r="J1215" s="4">
        <v>1396</v>
      </c>
      <c r="K1215" s="4">
        <v>451</v>
      </c>
      <c r="L1215" s="4">
        <v>211</v>
      </c>
      <c r="T1215" s="1">
        <v>1</v>
      </c>
      <c r="AA1215" s="12" t="str">
        <f>_xlfn.XLOOKUP(HsgLista[[#This Row],[Lakó-népesség]],hsgméret[limit],hsgméret[név],,-1)</f>
        <v>mikro</v>
      </c>
      <c r="AB1215" s="12" t="str">
        <f>IFERROR(_xlfn.XLOOKUP(HsgLista[[#This Row],[Vármegye]],Régiók[Vármegye],Régiók[Régió]),"")</f>
        <v>Közép-Dunántúl</v>
      </c>
      <c r="AC1215" s="12" t="str">
        <f>IFERROR(_xlfn.XLOOKUP(HsgLista[[#This Row],[Vármegye]],Régiók[Vármegye],Régiók[NUTS2]),"")</f>
        <v>HU21</v>
      </c>
      <c r="AD1215" s="12" t="str" cm="1">
        <f t="array" ref="AD1215">_xlfn.XLOOKUP(HsgLista[[#This Row],[Helység jogállása]],_xlfn.ANCHORARRAY($AG$12),$AH$12:$AH$18)</f>
        <v>1 község</v>
      </c>
      <c r="AE1215" s="4">
        <f>HsgLista[[#This Row],[Lakó-népesség]]*HsgLista[[#This Row],[Lakó-népesség]]</f>
        <v>203401</v>
      </c>
      <c r="AF1215" s="1"/>
      <c r="AG1215" s="4"/>
      <c r="AJ1215" s="8"/>
      <c r="AK1215" s="4"/>
      <c r="AS1215" s="8"/>
      <c r="AT1215" s="4"/>
      <c r="BJ1215" s="1"/>
    </row>
    <row r="1216" spans="1:62" x14ac:dyDescent="0.3">
      <c r="A1216" s="33" t="s">
        <v>194</v>
      </c>
      <c r="B1216" s="31">
        <v>15307</v>
      </c>
      <c r="C1216" s="1" t="s">
        <v>40</v>
      </c>
      <c r="D1216" s="1" t="s">
        <v>47</v>
      </c>
      <c r="E1216" s="1" t="s">
        <v>191</v>
      </c>
      <c r="F1216" s="1" t="s">
        <v>192</v>
      </c>
      <c r="G1216" s="1" t="s">
        <v>193</v>
      </c>
      <c r="H1216" s="1">
        <v>2</v>
      </c>
      <c r="I1216" s="1" t="s">
        <v>38</v>
      </c>
      <c r="J1216" s="4">
        <v>2151</v>
      </c>
      <c r="K1216" s="4">
        <v>1417</v>
      </c>
      <c r="L1216" s="4">
        <v>554</v>
      </c>
      <c r="R1216" s="1">
        <v>1</v>
      </c>
      <c r="T1216" s="1">
        <v>1</v>
      </c>
      <c r="AA1216" s="12" t="str">
        <f>_xlfn.XLOOKUP(HsgLista[[#This Row],[Lakó-népesség]],hsgméret[limit],hsgméret[név],,-1)</f>
        <v>apró</v>
      </c>
      <c r="AB1216" s="12" t="str">
        <f>IFERROR(_xlfn.XLOOKUP(HsgLista[[#This Row],[Vármegye]],Régiók[Vármegye],Régiók[Régió]),"")</f>
        <v>Észak-Magyarország</v>
      </c>
      <c r="AC1216" s="12" t="str">
        <f>IFERROR(_xlfn.XLOOKUP(HsgLista[[#This Row],[Vármegye]],Régiók[Vármegye],Régiók[NUTS2]),"")</f>
        <v>HU31</v>
      </c>
      <c r="AD1216" s="12" t="str" cm="1">
        <f t="array" ref="AD1216">_xlfn.XLOOKUP(HsgLista[[#This Row],[Helység jogállása]],_xlfn.ANCHORARRAY($AG$12),$AH$12:$AH$18)</f>
        <v>1 község</v>
      </c>
      <c r="AE1216" s="4">
        <f>HsgLista[[#This Row],[Lakó-népesség]]*HsgLista[[#This Row],[Lakó-népesség]]</f>
        <v>2007889</v>
      </c>
      <c r="AF1216" s="1"/>
      <c r="AG1216" s="4"/>
      <c r="AJ1216" s="8"/>
      <c r="AK1216" s="4"/>
      <c r="AS1216" s="8"/>
      <c r="AT1216" s="4"/>
      <c r="BJ1216" s="1"/>
    </row>
    <row r="1217" spans="1:62" x14ac:dyDescent="0.3">
      <c r="A1217" s="33" t="s">
        <v>2027</v>
      </c>
      <c r="B1217" s="31">
        <v>21926</v>
      </c>
      <c r="C1217" s="1" t="s">
        <v>40</v>
      </c>
      <c r="D1217" s="1" t="s">
        <v>28</v>
      </c>
      <c r="E1217" s="1" t="s">
        <v>2028</v>
      </c>
      <c r="F1217" s="1" t="s">
        <v>1643</v>
      </c>
      <c r="G1217" s="1" t="s">
        <v>1641</v>
      </c>
      <c r="H1217" s="1">
        <v>2</v>
      </c>
      <c r="I1217" s="1" t="s">
        <v>38</v>
      </c>
      <c r="J1217" s="4">
        <v>4150</v>
      </c>
      <c r="K1217" s="4">
        <v>4099</v>
      </c>
      <c r="L1217" s="4">
        <v>1695</v>
      </c>
      <c r="AA1217" s="12" t="str">
        <f>_xlfn.XLOOKUP(HsgLista[[#This Row],[Lakó-népesség]],hsgméret[limit],hsgméret[név],,-1)</f>
        <v>kicsi</v>
      </c>
      <c r="AB1217" s="12" t="str">
        <f>IFERROR(_xlfn.XLOOKUP(HsgLista[[#This Row],[Vármegye]],Régiók[Vármegye],Régiók[Régió]),"")</f>
        <v>Közép-Dunántúl</v>
      </c>
      <c r="AC1217" s="12" t="str">
        <f>IFERROR(_xlfn.XLOOKUP(HsgLista[[#This Row],[Vármegye]],Régiók[Vármegye],Régiók[NUTS2]),"")</f>
        <v>HU21</v>
      </c>
      <c r="AD1217" s="12" t="str" cm="1">
        <f t="array" ref="AD1217">_xlfn.XLOOKUP(HsgLista[[#This Row],[Helység jogállása]],_xlfn.ANCHORARRAY($AG$12),$AH$12:$AH$18)</f>
        <v>1 község</v>
      </c>
      <c r="AE1217" s="4">
        <f>HsgLista[[#This Row],[Lakó-népesség]]*HsgLista[[#This Row],[Lakó-népesség]]</f>
        <v>16801801</v>
      </c>
      <c r="AF1217" s="1"/>
      <c r="AG1217" s="4"/>
      <c r="AJ1217" s="8"/>
      <c r="AK1217" s="4"/>
      <c r="AS1217" s="8"/>
      <c r="AT1217" s="4"/>
      <c r="BJ1217" s="1"/>
    </row>
    <row r="1218" spans="1:62" x14ac:dyDescent="0.3">
      <c r="A1218" s="33" t="s">
        <v>705</v>
      </c>
      <c r="B1218" s="31">
        <v>33394</v>
      </c>
      <c r="C1218" s="1" t="s">
        <v>40</v>
      </c>
      <c r="D1218" s="1" t="s">
        <v>112</v>
      </c>
      <c r="E1218" s="1" t="s">
        <v>324</v>
      </c>
      <c r="F1218" s="1" t="s">
        <v>325</v>
      </c>
      <c r="G1218" s="1" t="s">
        <v>326</v>
      </c>
      <c r="H1218" s="1">
        <v>2</v>
      </c>
      <c r="I1218" s="1" t="s">
        <v>38</v>
      </c>
      <c r="J1218" s="4">
        <v>2237</v>
      </c>
      <c r="K1218" s="4">
        <v>601</v>
      </c>
      <c r="L1218" s="4">
        <v>334</v>
      </c>
      <c r="AA1218" s="12" t="str">
        <f>_xlfn.XLOOKUP(HsgLista[[#This Row],[Lakó-népesség]],hsgméret[limit],hsgméret[név],,-1)</f>
        <v>apró</v>
      </c>
      <c r="AB1218" s="12" t="str">
        <f>IFERROR(_xlfn.XLOOKUP(HsgLista[[#This Row],[Vármegye]],Régiók[Vármegye],Régiók[Régió]),"")</f>
        <v>Dél-Dunántúl</v>
      </c>
      <c r="AC1218" s="12" t="str">
        <f>IFERROR(_xlfn.XLOOKUP(HsgLista[[#This Row],[Vármegye]],Régiók[Vármegye],Régiók[NUTS2]),"")</f>
        <v>HU23</v>
      </c>
      <c r="AD1218" s="12" t="str" cm="1">
        <f t="array" ref="AD1218">_xlfn.XLOOKUP(HsgLista[[#This Row],[Helység jogállása]],_xlfn.ANCHORARRAY($AG$12),$AH$12:$AH$18)</f>
        <v>1 község</v>
      </c>
      <c r="AE1218" s="4">
        <f>HsgLista[[#This Row],[Lakó-népesség]]*HsgLista[[#This Row],[Lakó-népesség]]</f>
        <v>361201</v>
      </c>
      <c r="AF1218" s="1"/>
      <c r="AG1218" s="4"/>
      <c r="AJ1218" s="8"/>
      <c r="AK1218" s="4"/>
      <c r="AS1218" s="8"/>
      <c r="AT1218" s="4"/>
      <c r="BJ1218" s="1"/>
    </row>
    <row r="1219" spans="1:62" x14ac:dyDescent="0.3">
      <c r="A1219" s="33" t="s">
        <v>2029</v>
      </c>
      <c r="B1219" s="32">
        <v>9098</v>
      </c>
      <c r="C1219" s="1" t="s">
        <v>40</v>
      </c>
      <c r="D1219" s="1" t="s">
        <v>112</v>
      </c>
      <c r="E1219" s="1" t="s">
        <v>234</v>
      </c>
      <c r="F1219" s="1" t="s">
        <v>235</v>
      </c>
      <c r="G1219" s="1" t="s">
        <v>236</v>
      </c>
      <c r="H1219" s="1">
        <v>5</v>
      </c>
      <c r="I1219" s="1" t="s">
        <v>1961</v>
      </c>
      <c r="J1219" s="4">
        <v>2726</v>
      </c>
      <c r="K1219" s="4">
        <v>1482</v>
      </c>
      <c r="L1219" s="4">
        <v>586</v>
      </c>
      <c r="R1219" s="1">
        <v>1</v>
      </c>
      <c r="T1219" s="1">
        <v>1</v>
      </c>
      <c r="AA1219" s="12" t="str">
        <f>_xlfn.XLOOKUP(HsgLista[[#This Row],[Lakó-népesség]],hsgméret[limit],hsgméret[név],,-1)</f>
        <v>apró</v>
      </c>
      <c r="AB1219" s="12" t="str">
        <f>IFERROR(_xlfn.XLOOKUP(HsgLista[[#This Row],[Vármegye]],Régiók[Vármegye],Régiók[Régió]),"")</f>
        <v>Dél-Dunántúl</v>
      </c>
      <c r="AC1219" s="12" t="str">
        <f>IFERROR(_xlfn.XLOOKUP(HsgLista[[#This Row],[Vármegye]],Régiók[Vármegye],Régiók[NUTS2]),"")</f>
        <v>HU23</v>
      </c>
      <c r="AD1219" s="12" t="str" cm="1">
        <f t="array" ref="AD1219">_xlfn.XLOOKUP(HsgLista[[#This Row],[Helység jogállása]],_xlfn.ANCHORARRAY($AG$12),$AH$12:$AH$18)</f>
        <v>1 község</v>
      </c>
      <c r="AE1219" s="4">
        <f>HsgLista[[#This Row],[Lakó-népesség]]*HsgLista[[#This Row],[Lakó-népesség]]</f>
        <v>2196324</v>
      </c>
      <c r="AF1219" s="1"/>
      <c r="AG1219" s="4"/>
      <c r="AJ1219" s="8"/>
      <c r="AK1219" s="4"/>
      <c r="AS1219" s="8"/>
      <c r="AT1219" s="4"/>
      <c r="BJ1219" s="1"/>
    </row>
    <row r="1220" spans="1:62" x14ac:dyDescent="0.3">
      <c r="A1220" s="33" t="s">
        <v>2030</v>
      </c>
      <c r="B1220" s="31">
        <v>28811</v>
      </c>
      <c r="C1220" s="1" t="s">
        <v>40</v>
      </c>
      <c r="D1220" s="1" t="s">
        <v>112</v>
      </c>
      <c r="E1220" s="1" t="s">
        <v>234</v>
      </c>
      <c r="F1220" s="1" t="s">
        <v>235</v>
      </c>
      <c r="G1220" s="1" t="s">
        <v>236</v>
      </c>
      <c r="H1220" s="1">
        <v>5</v>
      </c>
      <c r="I1220" s="1" t="s">
        <v>666</v>
      </c>
      <c r="J1220" s="4">
        <v>1107</v>
      </c>
      <c r="K1220" s="4">
        <v>77</v>
      </c>
      <c r="L1220" s="4">
        <v>37</v>
      </c>
      <c r="AA1220" s="12" t="str">
        <f>_xlfn.XLOOKUP(HsgLista[[#This Row],[Lakó-népesség]],hsgméret[limit],hsgméret[név],,-1)</f>
        <v>mikro</v>
      </c>
      <c r="AB1220" s="12" t="str">
        <f>IFERROR(_xlfn.XLOOKUP(HsgLista[[#This Row],[Vármegye]],Régiók[Vármegye],Régiók[Régió]),"")</f>
        <v>Dél-Dunántúl</v>
      </c>
      <c r="AC1220" s="12" t="str">
        <f>IFERROR(_xlfn.XLOOKUP(HsgLista[[#This Row],[Vármegye]],Régiók[Vármegye],Régiók[NUTS2]),"")</f>
        <v>HU23</v>
      </c>
      <c r="AD1220" s="12" t="str" cm="1">
        <f t="array" ref="AD1220">_xlfn.XLOOKUP(HsgLista[[#This Row],[Helység jogállása]],_xlfn.ANCHORARRAY($AG$12),$AH$12:$AH$18)</f>
        <v>1 község</v>
      </c>
      <c r="AE1220" s="4">
        <f>HsgLista[[#This Row],[Lakó-népesség]]*HsgLista[[#This Row],[Lakó-népesség]]</f>
        <v>5929</v>
      </c>
      <c r="AF1220" s="1"/>
      <c r="AG1220" s="4"/>
      <c r="AJ1220" s="8"/>
      <c r="AK1220" s="4"/>
      <c r="AS1220" s="8"/>
      <c r="AT1220" s="4"/>
      <c r="BJ1220" s="1"/>
    </row>
    <row r="1221" spans="1:62" x14ac:dyDescent="0.3">
      <c r="A1221" s="33" t="s">
        <v>2031</v>
      </c>
      <c r="B1221" s="31">
        <v>25867</v>
      </c>
      <c r="C1221" s="1" t="s">
        <v>40</v>
      </c>
      <c r="D1221" s="1" t="s">
        <v>112</v>
      </c>
      <c r="E1221" s="1" t="s">
        <v>234</v>
      </c>
      <c r="F1221" s="1" t="s">
        <v>235</v>
      </c>
      <c r="G1221" s="1" t="s">
        <v>236</v>
      </c>
      <c r="H1221" s="1">
        <v>5</v>
      </c>
      <c r="I1221" s="1" t="s">
        <v>666</v>
      </c>
      <c r="J1221" s="4">
        <v>1148</v>
      </c>
      <c r="K1221" s="4">
        <v>451</v>
      </c>
      <c r="L1221" s="4">
        <v>163</v>
      </c>
      <c r="AA1221" s="12" t="str">
        <f>_xlfn.XLOOKUP(HsgLista[[#This Row],[Lakó-népesség]],hsgméret[limit],hsgméret[név],,-1)</f>
        <v>mikro</v>
      </c>
      <c r="AB1221" s="12" t="str">
        <f>IFERROR(_xlfn.XLOOKUP(HsgLista[[#This Row],[Vármegye]],Régiók[Vármegye],Régiók[Régió]),"")</f>
        <v>Dél-Dunántúl</v>
      </c>
      <c r="AC1221" s="12" t="str">
        <f>IFERROR(_xlfn.XLOOKUP(HsgLista[[#This Row],[Vármegye]],Régiók[Vármegye],Régiók[NUTS2]),"")</f>
        <v>HU23</v>
      </c>
      <c r="AD1221" s="12" t="str" cm="1">
        <f t="array" ref="AD1221">_xlfn.XLOOKUP(HsgLista[[#This Row],[Helység jogállása]],_xlfn.ANCHORARRAY($AG$12),$AH$12:$AH$18)</f>
        <v>1 község</v>
      </c>
      <c r="AE1221" s="4">
        <f>HsgLista[[#This Row],[Lakó-népesség]]*HsgLista[[#This Row],[Lakó-népesség]]</f>
        <v>203401</v>
      </c>
      <c r="AF1221" s="1"/>
      <c r="AG1221" s="4"/>
      <c r="AJ1221" s="8"/>
      <c r="AK1221" s="4"/>
      <c r="AS1221" s="8"/>
      <c r="AT1221" s="4"/>
      <c r="BJ1221" s="1"/>
    </row>
    <row r="1222" spans="1:62" x14ac:dyDescent="0.3">
      <c r="A1222" s="33" t="s">
        <v>2032</v>
      </c>
      <c r="B1222" s="31">
        <v>12663</v>
      </c>
      <c r="C1222" s="1" t="s">
        <v>40</v>
      </c>
      <c r="D1222" s="1" t="s">
        <v>112</v>
      </c>
      <c r="E1222" s="1" t="s">
        <v>234</v>
      </c>
      <c r="F1222" s="1" t="s">
        <v>235</v>
      </c>
      <c r="G1222" s="1" t="s">
        <v>236</v>
      </c>
      <c r="H1222" s="1">
        <v>5</v>
      </c>
      <c r="I1222" s="1" t="s">
        <v>666</v>
      </c>
      <c r="J1222" s="4">
        <v>1980</v>
      </c>
      <c r="K1222" s="4">
        <v>318</v>
      </c>
      <c r="L1222" s="4">
        <v>124</v>
      </c>
      <c r="T1222" s="1">
        <v>1</v>
      </c>
      <c r="AA1222" s="12" t="str">
        <f>_xlfn.XLOOKUP(HsgLista[[#This Row],[Lakó-népesség]],hsgméret[limit],hsgméret[név],,-1)</f>
        <v>mikro</v>
      </c>
      <c r="AB1222" s="12" t="str">
        <f>IFERROR(_xlfn.XLOOKUP(HsgLista[[#This Row],[Vármegye]],Régiók[Vármegye],Régiók[Régió]),"")</f>
        <v>Dél-Dunántúl</v>
      </c>
      <c r="AC1222" s="12" t="str">
        <f>IFERROR(_xlfn.XLOOKUP(HsgLista[[#This Row],[Vármegye]],Régiók[Vármegye],Régiók[NUTS2]),"")</f>
        <v>HU23</v>
      </c>
      <c r="AD1222" s="12" t="str" cm="1">
        <f t="array" ref="AD1222">_xlfn.XLOOKUP(HsgLista[[#This Row],[Helység jogállása]],_xlfn.ANCHORARRAY($AG$12),$AH$12:$AH$18)</f>
        <v>1 község</v>
      </c>
      <c r="AE1222" s="4">
        <f>HsgLista[[#This Row],[Lakó-népesség]]*HsgLista[[#This Row],[Lakó-népesség]]</f>
        <v>101124</v>
      </c>
      <c r="AF1222" s="1"/>
      <c r="AG1222" s="4"/>
      <c r="AJ1222" s="8"/>
      <c r="AK1222" s="4"/>
      <c r="AS1222" s="8"/>
      <c r="AT1222" s="4"/>
      <c r="BJ1222" s="1"/>
    </row>
    <row r="1223" spans="1:62" x14ac:dyDescent="0.3">
      <c r="A1223" s="33" t="s">
        <v>1961</v>
      </c>
      <c r="B1223" s="31">
        <v>18227</v>
      </c>
      <c r="C1223" s="1" t="s">
        <v>40</v>
      </c>
      <c r="D1223" s="1" t="s">
        <v>112</v>
      </c>
      <c r="E1223" s="1" t="s">
        <v>234</v>
      </c>
      <c r="F1223" s="1" t="s">
        <v>235</v>
      </c>
      <c r="G1223" s="1" t="s">
        <v>236</v>
      </c>
      <c r="H1223" s="1">
        <v>2</v>
      </c>
      <c r="I1223" s="1" t="s">
        <v>38</v>
      </c>
      <c r="J1223" s="4">
        <v>1398</v>
      </c>
      <c r="K1223" s="4">
        <v>2317</v>
      </c>
      <c r="L1223" s="4">
        <v>868</v>
      </c>
      <c r="T1223" s="1">
        <v>1</v>
      </c>
      <c r="AA1223" s="12" t="str">
        <f>_xlfn.XLOOKUP(HsgLista[[#This Row],[Lakó-népesség]],hsgméret[limit],hsgméret[név],,-1)</f>
        <v>kicsi</v>
      </c>
      <c r="AB1223" s="12" t="str">
        <f>IFERROR(_xlfn.XLOOKUP(HsgLista[[#This Row],[Vármegye]],Régiók[Vármegye],Régiók[Régió]),"")</f>
        <v>Dél-Dunántúl</v>
      </c>
      <c r="AC1223" s="12" t="str">
        <f>IFERROR(_xlfn.XLOOKUP(HsgLista[[#This Row],[Vármegye]],Régiók[Vármegye],Régiók[NUTS2]),"")</f>
        <v>HU23</v>
      </c>
      <c r="AD1223" s="12" t="str" cm="1">
        <f t="array" ref="AD1223">_xlfn.XLOOKUP(HsgLista[[#This Row],[Helység jogállása]],_xlfn.ANCHORARRAY($AG$12),$AH$12:$AH$18)</f>
        <v>1 község</v>
      </c>
      <c r="AE1223" s="4">
        <f>HsgLista[[#This Row],[Lakó-népesség]]*HsgLista[[#This Row],[Lakó-népesség]]</f>
        <v>5368489</v>
      </c>
      <c r="AF1223" s="1"/>
      <c r="AG1223" s="4"/>
      <c r="AJ1223" s="8"/>
      <c r="AK1223" s="4"/>
      <c r="AS1223" s="8"/>
      <c r="AT1223" s="4"/>
      <c r="BJ1223" s="1"/>
    </row>
    <row r="1224" spans="1:62" x14ac:dyDescent="0.3">
      <c r="A1224" s="33" t="s">
        <v>2033</v>
      </c>
      <c r="B1224" s="31">
        <v>23296</v>
      </c>
      <c r="C1224" s="1" t="s">
        <v>40</v>
      </c>
      <c r="D1224" s="1" t="s">
        <v>251</v>
      </c>
      <c r="E1224" s="1" t="s">
        <v>421</v>
      </c>
      <c r="F1224" s="1" t="s">
        <v>422</v>
      </c>
      <c r="G1224" s="1" t="s">
        <v>423</v>
      </c>
      <c r="H1224" s="1">
        <v>5</v>
      </c>
      <c r="I1224" s="1" t="s">
        <v>1255</v>
      </c>
      <c r="J1224" s="4">
        <v>1980</v>
      </c>
      <c r="K1224" s="4">
        <v>807</v>
      </c>
      <c r="L1224" s="4">
        <v>360</v>
      </c>
      <c r="AA1224" s="12" t="str">
        <f>_xlfn.XLOOKUP(HsgLista[[#This Row],[Lakó-népesség]],hsgméret[limit],hsgméret[név],,-1)</f>
        <v>apró</v>
      </c>
      <c r="AB1224" s="12" t="str">
        <f>IFERROR(_xlfn.XLOOKUP(HsgLista[[#This Row],[Vármegye]],Régiók[Vármegye],Régiók[Régió]),"")</f>
        <v>Dél-Dunántúl</v>
      </c>
      <c r="AC1224" s="12" t="str">
        <f>IFERROR(_xlfn.XLOOKUP(HsgLista[[#This Row],[Vármegye]],Régiók[Vármegye],Régiók[NUTS2]),"")</f>
        <v>HU23</v>
      </c>
      <c r="AD1224" s="12" t="str" cm="1">
        <f t="array" ref="AD1224">_xlfn.XLOOKUP(HsgLista[[#This Row],[Helység jogállása]],_xlfn.ANCHORARRAY($AG$12),$AH$12:$AH$18)</f>
        <v>1 község</v>
      </c>
      <c r="AE1224" s="4">
        <f>HsgLista[[#This Row],[Lakó-népesség]]*HsgLista[[#This Row],[Lakó-népesség]]</f>
        <v>651249</v>
      </c>
      <c r="AF1224" s="1"/>
      <c r="AG1224" s="4"/>
      <c r="AJ1224" s="8"/>
      <c r="AK1224" s="4"/>
      <c r="AS1224" s="8"/>
      <c r="AT1224" s="4"/>
      <c r="BJ1224" s="1"/>
    </row>
    <row r="1225" spans="1:62" x14ac:dyDescent="0.3">
      <c r="A1225" s="33" t="s">
        <v>2034</v>
      </c>
      <c r="B1225" s="31">
        <v>15732</v>
      </c>
      <c r="C1225" s="1" t="s">
        <v>40</v>
      </c>
      <c r="D1225" s="1" t="s">
        <v>112</v>
      </c>
      <c r="E1225" s="1" t="s">
        <v>234</v>
      </c>
      <c r="F1225" s="1" t="s">
        <v>235</v>
      </c>
      <c r="G1225" s="1" t="s">
        <v>236</v>
      </c>
      <c r="H1225" s="1">
        <v>5</v>
      </c>
      <c r="I1225" s="1" t="s">
        <v>1961</v>
      </c>
      <c r="J1225" s="4">
        <v>893</v>
      </c>
      <c r="K1225" s="4">
        <v>792</v>
      </c>
      <c r="L1225" s="4">
        <v>275</v>
      </c>
      <c r="AA1225" s="12" t="str">
        <f>_xlfn.XLOOKUP(HsgLista[[#This Row],[Lakó-népesség]],hsgméret[limit],hsgméret[név],,-1)</f>
        <v>apró</v>
      </c>
      <c r="AB1225" s="12" t="str">
        <f>IFERROR(_xlfn.XLOOKUP(HsgLista[[#This Row],[Vármegye]],Régiók[Vármegye],Régiók[Régió]),"")</f>
        <v>Dél-Dunántúl</v>
      </c>
      <c r="AC1225" s="12" t="str">
        <f>IFERROR(_xlfn.XLOOKUP(HsgLista[[#This Row],[Vármegye]],Régiók[Vármegye],Régiók[NUTS2]),"")</f>
        <v>HU23</v>
      </c>
      <c r="AD1225" s="12" t="str" cm="1">
        <f t="array" ref="AD1225">_xlfn.XLOOKUP(HsgLista[[#This Row],[Helység jogállása]],_xlfn.ANCHORARRAY($AG$12),$AH$12:$AH$18)</f>
        <v>1 község</v>
      </c>
      <c r="AE1225" s="4">
        <f>HsgLista[[#This Row],[Lakó-népesség]]*HsgLista[[#This Row],[Lakó-népesség]]</f>
        <v>627264</v>
      </c>
      <c r="AF1225" s="1"/>
      <c r="AG1225" s="4"/>
      <c r="AJ1225" s="8"/>
      <c r="AK1225" s="4"/>
      <c r="AS1225" s="8"/>
      <c r="AT1225" s="4"/>
      <c r="BJ1225" s="1"/>
    </row>
    <row r="1226" spans="1:62" x14ac:dyDescent="0.3">
      <c r="A1226" s="33" t="s">
        <v>236</v>
      </c>
      <c r="B1226" s="31">
        <v>20473</v>
      </c>
      <c r="C1226" s="1" t="s">
        <v>719</v>
      </c>
      <c r="D1226" s="1" t="s">
        <v>112</v>
      </c>
      <c r="E1226" s="1" t="s">
        <v>2035</v>
      </c>
      <c r="F1226" s="1" t="s">
        <v>235</v>
      </c>
      <c r="G1226" s="1" t="s">
        <v>236</v>
      </c>
      <c r="H1226" s="1">
        <v>1</v>
      </c>
      <c r="I1226" s="1" t="s">
        <v>32</v>
      </c>
      <c r="J1226" s="4">
        <v>11359</v>
      </c>
      <c r="K1226" s="4">
        <v>58830</v>
      </c>
      <c r="L1226" s="4">
        <v>30762</v>
      </c>
      <c r="P1226" s="1">
        <v>1</v>
      </c>
      <c r="Q1226" s="1">
        <v>1</v>
      </c>
      <c r="R1226" s="1">
        <v>1</v>
      </c>
      <c r="T1226" s="1">
        <v>1</v>
      </c>
      <c r="AA1226" s="12" t="str">
        <f>_xlfn.XLOOKUP(HsgLista[[#This Row],[Lakó-népesség]],hsgméret[limit],hsgméret[név],,-1)</f>
        <v>nagy</v>
      </c>
      <c r="AB1226" s="12" t="str">
        <f>IFERROR(_xlfn.XLOOKUP(HsgLista[[#This Row],[Vármegye]],Régiók[Vármegye],Régiók[Régió]),"")</f>
        <v>Dél-Dunántúl</v>
      </c>
      <c r="AC1226" s="12" t="str">
        <f>IFERROR(_xlfn.XLOOKUP(HsgLista[[#This Row],[Vármegye]],Régiók[Vármegye],Régiók[NUTS2]),"")</f>
        <v>HU23</v>
      </c>
      <c r="AD1226" s="12" t="str" cm="1">
        <f t="array" ref="AD1226">_xlfn.XLOOKUP(HsgLista[[#This Row],[Helység jogállása]],_xlfn.ANCHORARRAY($AG$12),$AH$12:$AH$18)</f>
        <v>3 m.j.város</v>
      </c>
      <c r="AE1226" s="4">
        <f>HsgLista[[#This Row],[Lakó-népesség]]*HsgLista[[#This Row],[Lakó-népesség]]</f>
        <v>3460968900</v>
      </c>
      <c r="AF1226" s="1"/>
      <c r="AG1226" s="4"/>
      <c r="AJ1226" s="8"/>
      <c r="AK1226" s="4"/>
      <c r="AS1226" s="8"/>
      <c r="AT1226" s="4"/>
      <c r="BJ1226" s="1"/>
    </row>
    <row r="1227" spans="1:62" x14ac:dyDescent="0.3">
      <c r="A1227" s="33" t="s">
        <v>2036</v>
      </c>
      <c r="B1227" s="31">
        <v>18962</v>
      </c>
      <c r="C1227" s="1" t="s">
        <v>40</v>
      </c>
      <c r="D1227" s="1" t="s">
        <v>251</v>
      </c>
      <c r="E1227" s="1" t="s">
        <v>421</v>
      </c>
      <c r="F1227" s="1" t="s">
        <v>422</v>
      </c>
      <c r="G1227" s="1" t="s">
        <v>423</v>
      </c>
      <c r="H1227" s="1">
        <v>5</v>
      </c>
      <c r="I1227" s="1" t="s">
        <v>1339</v>
      </c>
      <c r="J1227" s="4">
        <v>1562</v>
      </c>
      <c r="K1227" s="4">
        <v>1534</v>
      </c>
      <c r="L1227" s="4">
        <v>670</v>
      </c>
      <c r="R1227" s="1">
        <v>1</v>
      </c>
      <c r="AA1227" s="12" t="str">
        <f>_xlfn.XLOOKUP(HsgLista[[#This Row],[Lakó-népesség]],hsgméret[limit],hsgméret[név],,-1)</f>
        <v>apró</v>
      </c>
      <c r="AB1227" s="12" t="str">
        <f>IFERROR(_xlfn.XLOOKUP(HsgLista[[#This Row],[Vármegye]],Régiók[Vármegye],Régiók[Régió]),"")</f>
        <v>Dél-Dunántúl</v>
      </c>
      <c r="AC1227" s="12" t="str">
        <f>IFERROR(_xlfn.XLOOKUP(HsgLista[[#This Row],[Vármegye]],Régiók[Vármegye],Régiók[NUTS2]),"")</f>
        <v>HU23</v>
      </c>
      <c r="AD1227" s="12" t="str" cm="1">
        <f t="array" ref="AD1227">_xlfn.XLOOKUP(HsgLista[[#This Row],[Helység jogállása]],_xlfn.ANCHORARRAY($AG$12),$AH$12:$AH$18)</f>
        <v>1 község</v>
      </c>
      <c r="AE1227" s="4">
        <f>HsgLista[[#This Row],[Lakó-népesség]]*HsgLista[[#This Row],[Lakó-népesség]]</f>
        <v>2353156</v>
      </c>
      <c r="AF1227" s="1"/>
      <c r="AG1227" s="4"/>
      <c r="AJ1227" s="8"/>
      <c r="AK1227" s="4"/>
      <c r="AS1227" s="8"/>
      <c r="AT1227" s="4"/>
      <c r="BJ1227" s="1"/>
    </row>
    <row r="1228" spans="1:62" x14ac:dyDescent="0.3">
      <c r="A1228" s="33" t="s">
        <v>2037</v>
      </c>
      <c r="B1228" s="32">
        <v>6424</v>
      </c>
      <c r="C1228" s="1" t="s">
        <v>40</v>
      </c>
      <c r="D1228" s="1" t="s">
        <v>112</v>
      </c>
      <c r="E1228" s="1" t="s">
        <v>234</v>
      </c>
      <c r="F1228" s="1" t="s">
        <v>235</v>
      </c>
      <c r="G1228" s="1" t="s">
        <v>236</v>
      </c>
      <c r="H1228" s="1">
        <v>5</v>
      </c>
      <c r="I1228" s="1" t="s">
        <v>876</v>
      </c>
      <c r="J1228" s="4">
        <v>885</v>
      </c>
      <c r="K1228" s="4">
        <v>971</v>
      </c>
      <c r="L1228" s="4">
        <v>371</v>
      </c>
      <c r="T1228" s="1">
        <v>1</v>
      </c>
      <c r="AA1228" s="12" t="str">
        <f>_xlfn.XLOOKUP(HsgLista[[#This Row],[Lakó-népesség]],hsgméret[limit],hsgméret[név],,-1)</f>
        <v>apró</v>
      </c>
      <c r="AB1228" s="12" t="str">
        <f>IFERROR(_xlfn.XLOOKUP(HsgLista[[#This Row],[Vármegye]],Régiók[Vármegye],Régiók[Régió]),"")</f>
        <v>Dél-Dunántúl</v>
      </c>
      <c r="AC1228" s="12" t="str">
        <f>IFERROR(_xlfn.XLOOKUP(HsgLista[[#This Row],[Vármegye]],Régiók[Vármegye],Régiók[NUTS2]),"")</f>
        <v>HU23</v>
      </c>
      <c r="AD1228" s="12" t="str" cm="1">
        <f t="array" ref="AD1228">_xlfn.XLOOKUP(HsgLista[[#This Row],[Helység jogállása]],_xlfn.ANCHORARRAY($AG$12),$AH$12:$AH$18)</f>
        <v>1 község</v>
      </c>
      <c r="AE1228" s="4">
        <f>HsgLista[[#This Row],[Lakó-népesség]]*HsgLista[[#This Row],[Lakó-népesség]]</f>
        <v>942841</v>
      </c>
      <c r="AF1228" s="1"/>
      <c r="AG1228" s="4"/>
      <c r="AJ1228" s="8"/>
      <c r="AK1228" s="4"/>
      <c r="AS1228" s="8"/>
      <c r="AT1228" s="4"/>
      <c r="BJ1228" s="1"/>
    </row>
    <row r="1229" spans="1:62" x14ac:dyDescent="0.3">
      <c r="A1229" s="33" t="s">
        <v>2038</v>
      </c>
      <c r="B1229" s="31">
        <v>14270</v>
      </c>
      <c r="C1229" s="1" t="s">
        <v>40</v>
      </c>
      <c r="D1229" s="1" t="s">
        <v>80</v>
      </c>
      <c r="E1229" s="1" t="s">
        <v>691</v>
      </c>
      <c r="F1229" s="1" t="s">
        <v>692</v>
      </c>
      <c r="G1229" s="1" t="s">
        <v>693</v>
      </c>
      <c r="H1229" s="1">
        <v>5</v>
      </c>
      <c r="I1229" s="1" t="s">
        <v>693</v>
      </c>
      <c r="J1229" s="4">
        <v>3370</v>
      </c>
      <c r="K1229" s="4">
        <v>735</v>
      </c>
      <c r="L1229" s="4">
        <v>322</v>
      </c>
      <c r="AA1229" s="12" t="str">
        <f>_xlfn.XLOOKUP(HsgLista[[#This Row],[Lakó-népesség]],hsgméret[limit],hsgméret[név],,-1)</f>
        <v>apró</v>
      </c>
      <c r="AB1229" s="12" t="str">
        <f>IFERROR(_xlfn.XLOOKUP(HsgLista[[#This Row],[Vármegye]],Régiók[Vármegye],Régiók[Régió]),"")</f>
        <v>Közép-Dunántúl</v>
      </c>
      <c r="AC1229" s="12" t="str">
        <f>IFERROR(_xlfn.XLOOKUP(HsgLista[[#This Row],[Vármegye]],Régiók[Vármegye],Régiók[NUTS2]),"")</f>
        <v>HU21</v>
      </c>
      <c r="AD1229" s="12" t="str" cm="1">
        <f t="array" ref="AD1229">_xlfn.XLOOKUP(HsgLista[[#This Row],[Helység jogállása]],_xlfn.ANCHORARRAY($AG$12),$AH$12:$AH$18)</f>
        <v>1 község</v>
      </c>
      <c r="AE1229" s="4">
        <f>HsgLista[[#This Row],[Lakó-népesség]]*HsgLista[[#This Row],[Lakó-népesség]]</f>
        <v>540225</v>
      </c>
      <c r="AF1229" s="1"/>
      <c r="AG1229" s="4"/>
      <c r="AJ1229" s="8"/>
      <c r="AK1229" s="4"/>
      <c r="AS1229" s="8"/>
      <c r="AT1229" s="4"/>
      <c r="BJ1229" s="1"/>
    </row>
    <row r="1230" spans="1:62" x14ac:dyDescent="0.3">
      <c r="A1230" s="33" t="s">
        <v>2039</v>
      </c>
      <c r="B1230" s="32">
        <v>5634</v>
      </c>
      <c r="C1230" s="1" t="s">
        <v>40</v>
      </c>
      <c r="D1230" s="1" t="s">
        <v>80</v>
      </c>
      <c r="E1230" s="1" t="s">
        <v>81</v>
      </c>
      <c r="F1230" s="1" t="s">
        <v>82</v>
      </c>
      <c r="G1230" s="1" t="s">
        <v>83</v>
      </c>
      <c r="H1230" s="1">
        <v>5</v>
      </c>
      <c r="I1230" s="1" t="s">
        <v>455</v>
      </c>
      <c r="J1230" s="4">
        <v>1173</v>
      </c>
      <c r="K1230" s="4">
        <v>482</v>
      </c>
      <c r="L1230" s="4">
        <v>209</v>
      </c>
      <c r="AA1230" s="12" t="str">
        <f>_xlfn.XLOOKUP(HsgLista[[#This Row],[Lakó-népesség]],hsgméret[limit],hsgméret[név],,-1)</f>
        <v>mikro</v>
      </c>
      <c r="AB1230" s="12" t="str">
        <f>IFERROR(_xlfn.XLOOKUP(HsgLista[[#This Row],[Vármegye]],Régiók[Vármegye],Régiók[Régió]),"")</f>
        <v>Közép-Dunántúl</v>
      </c>
      <c r="AC1230" s="12" t="str">
        <f>IFERROR(_xlfn.XLOOKUP(HsgLista[[#This Row],[Vármegye]],Régiók[Vármegye],Régiók[NUTS2]),"")</f>
        <v>HU21</v>
      </c>
      <c r="AD1230" s="12" t="str" cm="1">
        <f t="array" ref="AD1230">_xlfn.XLOOKUP(HsgLista[[#This Row],[Helység jogállása]],_xlfn.ANCHORARRAY($AG$12),$AH$12:$AH$18)</f>
        <v>1 község</v>
      </c>
      <c r="AE1230" s="4">
        <f>HsgLista[[#This Row],[Lakó-népesség]]*HsgLista[[#This Row],[Lakó-népesség]]</f>
        <v>232324</v>
      </c>
      <c r="AF1230" s="1"/>
      <c r="AG1230" s="4"/>
      <c r="AJ1230" s="8"/>
      <c r="AK1230" s="4"/>
      <c r="AS1230" s="8"/>
      <c r="AT1230" s="4"/>
      <c r="BJ1230" s="1"/>
    </row>
    <row r="1231" spans="1:62" x14ac:dyDescent="0.3">
      <c r="A1231" s="33" t="s">
        <v>156</v>
      </c>
      <c r="B1231" s="31">
        <v>28334</v>
      </c>
      <c r="C1231" s="1" t="s">
        <v>27</v>
      </c>
      <c r="D1231" s="1" t="s">
        <v>66</v>
      </c>
      <c r="E1231" s="1" t="s">
        <v>2040</v>
      </c>
      <c r="F1231" s="1" t="s">
        <v>155</v>
      </c>
      <c r="G1231" s="1" t="s">
        <v>156</v>
      </c>
      <c r="H1231" s="1">
        <v>1</v>
      </c>
      <c r="I1231" s="1" t="s">
        <v>32</v>
      </c>
      <c r="J1231" s="4">
        <v>9605</v>
      </c>
      <c r="K1231" s="4">
        <v>10024</v>
      </c>
      <c r="L1231" s="4">
        <v>4608</v>
      </c>
      <c r="T1231" s="1">
        <v>1</v>
      </c>
      <c r="AA1231" s="12" t="str">
        <f>_xlfn.XLOOKUP(HsgLista[[#This Row],[Lakó-népesség]],hsgméret[limit],hsgméret[név],,-1)</f>
        <v>közép</v>
      </c>
      <c r="AB1231" s="12" t="str">
        <f>IFERROR(_xlfn.XLOOKUP(HsgLista[[#This Row],[Vármegye]],Régiók[Vármegye],Régiók[Régió]),"")</f>
        <v>Nyugat-Dunántúl</v>
      </c>
      <c r="AC1231" s="12" t="str">
        <f>IFERROR(_xlfn.XLOOKUP(HsgLista[[#This Row],[Vármegye]],Régiók[Vármegye],Régiók[NUTS2]),"")</f>
        <v>HU22</v>
      </c>
      <c r="AD1231" s="12" t="str" cm="1">
        <f t="array" ref="AD1231">_xlfn.XLOOKUP(HsgLista[[#This Row],[Helység jogállása]],_xlfn.ANCHORARRAY($AG$12),$AH$12:$AH$18)</f>
        <v>2 város</v>
      </c>
      <c r="AE1231" s="4">
        <f>HsgLista[[#This Row],[Lakó-népesség]]*HsgLista[[#This Row],[Lakó-népesség]]</f>
        <v>100480576</v>
      </c>
      <c r="AF1231" s="1"/>
      <c r="AG1231" s="4"/>
      <c r="AJ1231" s="8"/>
      <c r="AK1231" s="4"/>
      <c r="AS1231" s="8"/>
      <c r="AT1231" s="4"/>
      <c r="BJ1231" s="1"/>
    </row>
    <row r="1232" spans="1:62" x14ac:dyDescent="0.3">
      <c r="A1232" s="33" t="s">
        <v>2041</v>
      </c>
      <c r="B1232" s="32">
        <v>5351</v>
      </c>
      <c r="C1232" s="1" t="s">
        <v>40</v>
      </c>
      <c r="D1232" s="1" t="s">
        <v>112</v>
      </c>
      <c r="E1232" s="1" t="s">
        <v>324</v>
      </c>
      <c r="F1232" s="1" t="s">
        <v>325</v>
      </c>
      <c r="G1232" s="1" t="s">
        <v>326</v>
      </c>
      <c r="H1232" s="1">
        <v>5</v>
      </c>
      <c r="I1232" s="1" t="s">
        <v>928</v>
      </c>
      <c r="J1232" s="4">
        <v>537</v>
      </c>
      <c r="K1232" s="4">
        <v>42</v>
      </c>
      <c r="L1232" s="4">
        <v>42</v>
      </c>
      <c r="AA1232" s="12" t="str">
        <f>_xlfn.XLOOKUP(HsgLista[[#This Row],[Lakó-népesség]],hsgméret[limit],hsgméret[név],,-1)</f>
        <v>mikro</v>
      </c>
      <c r="AB1232" s="12" t="str">
        <f>IFERROR(_xlfn.XLOOKUP(HsgLista[[#This Row],[Vármegye]],Régiók[Vármegye],Régiók[Régió]),"")</f>
        <v>Dél-Dunántúl</v>
      </c>
      <c r="AC1232" s="12" t="str">
        <f>IFERROR(_xlfn.XLOOKUP(HsgLista[[#This Row],[Vármegye]],Régiók[Vármegye],Régiók[NUTS2]),"")</f>
        <v>HU23</v>
      </c>
      <c r="AD1232" s="12" t="str" cm="1">
        <f t="array" ref="AD1232">_xlfn.XLOOKUP(HsgLista[[#This Row],[Helység jogállása]],_xlfn.ANCHORARRAY($AG$12),$AH$12:$AH$18)</f>
        <v>1 község</v>
      </c>
      <c r="AE1232" s="4">
        <f>HsgLista[[#This Row],[Lakó-népesség]]*HsgLista[[#This Row],[Lakó-népesség]]</f>
        <v>1764</v>
      </c>
      <c r="AF1232" s="1"/>
      <c r="AG1232" s="4"/>
      <c r="AJ1232" s="8"/>
      <c r="AK1232" s="4"/>
      <c r="AS1232" s="8"/>
      <c r="AT1232" s="4"/>
      <c r="BJ1232" s="1"/>
    </row>
    <row r="1233" spans="1:62" x14ac:dyDescent="0.3">
      <c r="A1233" s="33" t="s">
        <v>2042</v>
      </c>
      <c r="B1233" s="32">
        <v>5935</v>
      </c>
      <c r="C1233" s="1" t="s">
        <v>40</v>
      </c>
      <c r="D1233" s="1" t="s">
        <v>47</v>
      </c>
      <c r="E1233" s="1" t="s">
        <v>48</v>
      </c>
      <c r="F1233" s="1" t="s">
        <v>49</v>
      </c>
      <c r="G1233" s="1" t="s">
        <v>50</v>
      </c>
      <c r="H1233" s="1">
        <v>2</v>
      </c>
      <c r="I1233" s="1" t="s">
        <v>38</v>
      </c>
      <c r="J1233" s="4">
        <v>3160</v>
      </c>
      <c r="K1233" s="4">
        <v>2800</v>
      </c>
      <c r="L1233" s="4">
        <v>1247</v>
      </c>
      <c r="T1233" s="1">
        <v>1</v>
      </c>
      <c r="AA1233" s="12" t="str">
        <f>_xlfn.XLOOKUP(HsgLista[[#This Row],[Lakó-népesség]],hsgméret[limit],hsgméret[név],,-1)</f>
        <v>kicsi</v>
      </c>
      <c r="AB1233" s="12" t="str">
        <f>IFERROR(_xlfn.XLOOKUP(HsgLista[[#This Row],[Vármegye]],Régiók[Vármegye],Régiók[Régió]),"")</f>
        <v>Észak-Magyarország</v>
      </c>
      <c r="AC1233" s="12" t="str">
        <f>IFERROR(_xlfn.XLOOKUP(HsgLista[[#This Row],[Vármegye]],Régiók[Vármegye],Régiók[NUTS2]),"")</f>
        <v>HU31</v>
      </c>
      <c r="AD1233" s="12" t="str" cm="1">
        <f t="array" ref="AD1233">_xlfn.XLOOKUP(HsgLista[[#This Row],[Helység jogállása]],_xlfn.ANCHORARRAY($AG$12),$AH$12:$AH$18)</f>
        <v>1 község</v>
      </c>
      <c r="AE1233" s="4">
        <f>HsgLista[[#This Row],[Lakó-népesség]]*HsgLista[[#This Row],[Lakó-népesség]]</f>
        <v>7840000</v>
      </c>
      <c r="AF1233" s="1"/>
      <c r="AG1233" s="4"/>
      <c r="AJ1233" s="8"/>
      <c r="AK1233" s="4"/>
      <c r="AS1233" s="8"/>
      <c r="AT1233" s="4"/>
      <c r="BJ1233" s="1"/>
    </row>
    <row r="1234" spans="1:62" x14ac:dyDescent="0.3">
      <c r="A1234" s="33" t="s">
        <v>2043</v>
      </c>
      <c r="B1234" s="32">
        <v>5263</v>
      </c>
      <c r="C1234" s="1" t="s">
        <v>40</v>
      </c>
      <c r="D1234" s="1" t="s">
        <v>112</v>
      </c>
      <c r="E1234" s="1" t="s">
        <v>554</v>
      </c>
      <c r="F1234" s="1" t="s">
        <v>555</v>
      </c>
      <c r="G1234" s="1" t="s">
        <v>556</v>
      </c>
      <c r="H1234" s="1">
        <v>2</v>
      </c>
      <c r="I1234" s="1" t="s">
        <v>38</v>
      </c>
      <c r="J1234" s="4">
        <v>5238</v>
      </c>
      <c r="K1234" s="4">
        <v>1433</v>
      </c>
      <c r="L1234" s="4">
        <v>815</v>
      </c>
      <c r="T1234" s="1">
        <v>1</v>
      </c>
      <c r="AA1234" s="12" t="str">
        <f>_xlfn.XLOOKUP(HsgLista[[#This Row],[Lakó-népesség]],hsgméret[limit],hsgméret[név],,-1)</f>
        <v>apró</v>
      </c>
      <c r="AB1234" s="12" t="str">
        <f>IFERROR(_xlfn.XLOOKUP(HsgLista[[#This Row],[Vármegye]],Régiók[Vármegye],Régiók[Régió]),"")</f>
        <v>Dél-Dunántúl</v>
      </c>
      <c r="AC1234" s="12" t="str">
        <f>IFERROR(_xlfn.XLOOKUP(HsgLista[[#This Row],[Vármegye]],Régiók[Vármegye],Régiók[NUTS2]),"")</f>
        <v>HU23</v>
      </c>
      <c r="AD1234" s="12" t="str" cm="1">
        <f t="array" ref="AD1234">_xlfn.XLOOKUP(HsgLista[[#This Row],[Helység jogállása]],_xlfn.ANCHORARRAY($AG$12),$AH$12:$AH$18)</f>
        <v>1 község</v>
      </c>
      <c r="AE1234" s="4">
        <f>HsgLista[[#This Row],[Lakó-népesség]]*HsgLista[[#This Row],[Lakó-népesség]]</f>
        <v>2053489</v>
      </c>
      <c r="AF1234" s="1"/>
      <c r="AG1234" s="4"/>
      <c r="AJ1234" s="8"/>
      <c r="AK1234" s="4"/>
      <c r="AS1234" s="8"/>
      <c r="AT1234" s="4"/>
      <c r="BJ1234" s="1"/>
    </row>
    <row r="1235" spans="1:62" x14ac:dyDescent="0.3">
      <c r="A1235" s="33" t="s">
        <v>2044</v>
      </c>
      <c r="B1235" s="31">
        <v>10913</v>
      </c>
      <c r="C1235" s="1" t="s">
        <v>40</v>
      </c>
      <c r="D1235" s="1" t="s">
        <v>95</v>
      </c>
      <c r="E1235" s="1" t="s">
        <v>850</v>
      </c>
      <c r="F1235" s="1" t="s">
        <v>851</v>
      </c>
      <c r="G1235" s="1" t="s">
        <v>852</v>
      </c>
      <c r="H1235" s="1">
        <v>5</v>
      </c>
      <c r="I1235" s="1" t="s">
        <v>853</v>
      </c>
      <c r="J1235" s="4">
        <v>1035</v>
      </c>
      <c r="K1235" s="4">
        <v>200</v>
      </c>
      <c r="L1235" s="4">
        <v>101</v>
      </c>
      <c r="AA1235" s="12" t="str">
        <f>_xlfn.XLOOKUP(HsgLista[[#This Row],[Lakó-népesség]],hsgméret[limit],hsgméret[név],,-1)</f>
        <v>mikro</v>
      </c>
      <c r="AB1235" s="12" t="str">
        <f>IFERROR(_xlfn.XLOOKUP(HsgLista[[#This Row],[Vármegye]],Régiók[Vármegye],Régiók[Régió]),"")</f>
        <v>Nyugat-Dunántúl</v>
      </c>
      <c r="AC1235" s="12" t="str">
        <f>IFERROR(_xlfn.XLOOKUP(HsgLista[[#This Row],[Vármegye]],Régiók[Vármegye],Régiók[NUTS2]),"")</f>
        <v>HU22</v>
      </c>
      <c r="AD1235" s="12" t="str" cm="1">
        <f t="array" ref="AD1235">_xlfn.XLOOKUP(HsgLista[[#This Row],[Helység jogállása]],_xlfn.ANCHORARRAY($AG$12),$AH$12:$AH$18)</f>
        <v>1 község</v>
      </c>
      <c r="AE1235" s="4">
        <f>HsgLista[[#This Row],[Lakó-népesség]]*HsgLista[[#This Row],[Lakó-népesség]]</f>
        <v>40000</v>
      </c>
      <c r="AF1235" s="1"/>
      <c r="AG1235" s="4"/>
      <c r="AJ1235" s="8"/>
      <c r="AK1235" s="4"/>
      <c r="AS1235" s="8"/>
      <c r="AT1235" s="4"/>
      <c r="BJ1235" s="1"/>
    </row>
    <row r="1236" spans="1:62" x14ac:dyDescent="0.3">
      <c r="A1236" s="33" t="s">
        <v>2045</v>
      </c>
      <c r="B1236" s="32">
        <v>8749</v>
      </c>
      <c r="C1236" s="1" t="s">
        <v>40</v>
      </c>
      <c r="D1236" s="1" t="s">
        <v>80</v>
      </c>
      <c r="E1236" s="1" t="s">
        <v>125</v>
      </c>
      <c r="F1236" s="1" t="s">
        <v>126</v>
      </c>
      <c r="G1236" s="1" t="s">
        <v>127</v>
      </c>
      <c r="H1236" s="1">
        <v>5</v>
      </c>
      <c r="I1236" s="1" t="s">
        <v>339</v>
      </c>
      <c r="J1236" s="4">
        <v>711</v>
      </c>
      <c r="K1236" s="4">
        <v>273</v>
      </c>
      <c r="L1236" s="4">
        <v>134</v>
      </c>
      <c r="AA1236" s="12" t="str">
        <f>_xlfn.XLOOKUP(HsgLista[[#This Row],[Lakó-népesség]],hsgméret[limit],hsgméret[név],,-1)</f>
        <v>mikro</v>
      </c>
      <c r="AB1236" s="12" t="str">
        <f>IFERROR(_xlfn.XLOOKUP(HsgLista[[#This Row],[Vármegye]],Régiók[Vármegye],Régiók[Régió]),"")</f>
        <v>Közép-Dunántúl</v>
      </c>
      <c r="AC1236" s="12" t="str">
        <f>IFERROR(_xlfn.XLOOKUP(HsgLista[[#This Row],[Vármegye]],Régiók[Vármegye],Régiók[NUTS2]),"")</f>
        <v>HU21</v>
      </c>
      <c r="AD1236" s="12" t="str" cm="1">
        <f t="array" ref="AD1236">_xlfn.XLOOKUP(HsgLista[[#This Row],[Helység jogállása]],_xlfn.ANCHORARRAY($AG$12),$AH$12:$AH$18)</f>
        <v>1 község</v>
      </c>
      <c r="AE1236" s="4">
        <f>HsgLista[[#This Row],[Lakó-népesség]]*HsgLista[[#This Row],[Lakó-népesség]]</f>
        <v>74529</v>
      </c>
      <c r="AF1236" s="1"/>
      <c r="AG1236" s="4"/>
      <c r="AJ1236" s="8"/>
      <c r="AK1236" s="4"/>
      <c r="AS1236" s="8"/>
      <c r="AT1236" s="4"/>
      <c r="BJ1236" s="1"/>
    </row>
    <row r="1237" spans="1:62" x14ac:dyDescent="0.3">
      <c r="A1237" s="33" t="s">
        <v>2046</v>
      </c>
      <c r="B1237" s="31">
        <v>18625</v>
      </c>
      <c r="C1237" s="1" t="s">
        <v>40</v>
      </c>
      <c r="D1237" s="1" t="s">
        <v>272</v>
      </c>
      <c r="E1237" s="1" t="s">
        <v>653</v>
      </c>
      <c r="F1237" s="1" t="s">
        <v>654</v>
      </c>
      <c r="G1237" s="1" t="s">
        <v>655</v>
      </c>
      <c r="H1237" s="1">
        <v>2</v>
      </c>
      <c r="I1237" s="1" t="s">
        <v>38</v>
      </c>
      <c r="J1237" s="4">
        <v>1254</v>
      </c>
      <c r="K1237" s="4">
        <v>1391</v>
      </c>
      <c r="L1237" s="4">
        <v>624</v>
      </c>
      <c r="T1237" s="1">
        <v>1</v>
      </c>
      <c r="AA1237" s="12" t="str">
        <f>_xlfn.XLOOKUP(HsgLista[[#This Row],[Lakó-népesség]],hsgméret[limit],hsgméret[név],,-1)</f>
        <v>apró</v>
      </c>
      <c r="AB1237" s="12" t="str">
        <f>IFERROR(_xlfn.XLOOKUP(HsgLista[[#This Row],[Vármegye]],Régiók[Vármegye],Régiók[Régió]),"")</f>
        <v>Észak-Magyarország</v>
      </c>
      <c r="AC1237" s="12" t="str">
        <f>IFERROR(_xlfn.XLOOKUP(HsgLista[[#This Row],[Vármegye]],Régiók[Vármegye],Régiók[NUTS2]),"")</f>
        <v>HU31</v>
      </c>
      <c r="AD1237" s="12" t="str" cm="1">
        <f t="array" ref="AD1237">_xlfn.XLOOKUP(HsgLista[[#This Row],[Helység jogállása]],_xlfn.ANCHORARRAY($AG$12),$AH$12:$AH$18)</f>
        <v>1 község</v>
      </c>
      <c r="AE1237" s="4">
        <f>HsgLista[[#This Row],[Lakó-népesség]]*HsgLista[[#This Row],[Lakó-népesség]]</f>
        <v>1934881</v>
      </c>
      <c r="AF1237" s="1"/>
      <c r="AG1237" s="4"/>
      <c r="AJ1237" s="8"/>
      <c r="AK1237" s="4"/>
      <c r="AS1237" s="8"/>
      <c r="AT1237" s="4"/>
      <c r="BJ1237" s="1"/>
    </row>
    <row r="1238" spans="1:62" x14ac:dyDescent="0.3">
      <c r="A1238" s="33" t="s">
        <v>2047</v>
      </c>
      <c r="B1238" s="31">
        <v>25548</v>
      </c>
      <c r="C1238" s="1" t="s">
        <v>40</v>
      </c>
      <c r="D1238" s="1" t="s">
        <v>272</v>
      </c>
      <c r="E1238" s="1" t="s">
        <v>653</v>
      </c>
      <c r="F1238" s="1" t="s">
        <v>654</v>
      </c>
      <c r="G1238" s="1" t="s">
        <v>655</v>
      </c>
      <c r="H1238" s="1">
        <v>5</v>
      </c>
      <c r="I1238" s="1" t="s">
        <v>2048</v>
      </c>
      <c r="J1238" s="4">
        <v>2314</v>
      </c>
      <c r="K1238" s="4">
        <v>676</v>
      </c>
      <c r="L1238" s="4">
        <v>379</v>
      </c>
      <c r="AA1238" s="12" t="str">
        <f>_xlfn.XLOOKUP(HsgLista[[#This Row],[Lakó-népesség]],hsgméret[limit],hsgméret[név],,-1)</f>
        <v>apró</v>
      </c>
      <c r="AB1238" s="12" t="str">
        <f>IFERROR(_xlfn.XLOOKUP(HsgLista[[#This Row],[Vármegye]],Régiók[Vármegye],Régiók[Régió]),"")</f>
        <v>Észak-Magyarország</v>
      </c>
      <c r="AC1238" s="12" t="str">
        <f>IFERROR(_xlfn.XLOOKUP(HsgLista[[#This Row],[Vármegye]],Régiók[Vármegye],Régiók[NUTS2]),"")</f>
        <v>HU31</v>
      </c>
      <c r="AD1238" s="12" t="str" cm="1">
        <f t="array" ref="AD1238">_xlfn.XLOOKUP(HsgLista[[#This Row],[Helység jogállása]],_xlfn.ANCHORARRAY($AG$12),$AH$12:$AH$18)</f>
        <v>1 község</v>
      </c>
      <c r="AE1238" s="4">
        <f>HsgLista[[#This Row],[Lakó-népesség]]*HsgLista[[#This Row],[Lakó-népesség]]</f>
        <v>456976</v>
      </c>
      <c r="AF1238" s="1"/>
      <c r="AG1238" s="4"/>
      <c r="AJ1238" s="8"/>
      <c r="AK1238" s="4"/>
      <c r="AS1238" s="8"/>
      <c r="AT1238" s="4"/>
      <c r="BJ1238" s="1"/>
    </row>
    <row r="1239" spans="1:62" x14ac:dyDescent="0.3">
      <c r="A1239" s="33" t="s">
        <v>2049</v>
      </c>
      <c r="B1239" s="32">
        <v>8855</v>
      </c>
      <c r="C1239" s="1" t="s">
        <v>40</v>
      </c>
      <c r="D1239" s="1" t="s">
        <v>272</v>
      </c>
      <c r="E1239" s="1" t="s">
        <v>653</v>
      </c>
      <c r="F1239" s="1" t="s">
        <v>654</v>
      </c>
      <c r="G1239" s="1" t="s">
        <v>655</v>
      </c>
      <c r="H1239" s="1">
        <v>5</v>
      </c>
      <c r="I1239" s="1" t="s">
        <v>2046</v>
      </c>
      <c r="J1239" s="4">
        <v>3168</v>
      </c>
      <c r="K1239" s="4">
        <v>1638</v>
      </c>
      <c r="L1239" s="4">
        <v>798</v>
      </c>
      <c r="T1239" s="1">
        <v>1</v>
      </c>
      <c r="AA1239" s="12" t="str">
        <f>_xlfn.XLOOKUP(HsgLista[[#This Row],[Lakó-népesség]],hsgméret[limit],hsgméret[név],,-1)</f>
        <v>apró</v>
      </c>
      <c r="AB1239" s="12" t="str">
        <f>IFERROR(_xlfn.XLOOKUP(HsgLista[[#This Row],[Vármegye]],Régiók[Vármegye],Régiók[Régió]),"")</f>
        <v>Észak-Magyarország</v>
      </c>
      <c r="AC1239" s="12" t="str">
        <f>IFERROR(_xlfn.XLOOKUP(HsgLista[[#This Row],[Vármegye]],Régiók[Vármegye],Régiók[NUTS2]),"")</f>
        <v>HU31</v>
      </c>
      <c r="AD1239" s="12" t="str" cm="1">
        <f t="array" ref="AD1239">_xlfn.XLOOKUP(HsgLista[[#This Row],[Helység jogállása]],_xlfn.ANCHORARRAY($AG$12),$AH$12:$AH$18)</f>
        <v>1 község</v>
      </c>
      <c r="AE1239" s="4">
        <f>HsgLista[[#This Row],[Lakó-népesség]]*HsgLista[[#This Row],[Lakó-népesség]]</f>
        <v>2683044</v>
      </c>
      <c r="AF1239" s="1"/>
      <c r="AG1239" s="4"/>
      <c r="AJ1239" s="8"/>
      <c r="AK1239" s="4"/>
      <c r="AS1239" s="8"/>
      <c r="AT1239" s="4"/>
      <c r="BJ1239" s="1"/>
    </row>
    <row r="1240" spans="1:62" x14ac:dyDescent="0.3">
      <c r="A1240" s="33" t="s">
        <v>2048</v>
      </c>
      <c r="B1240" s="31">
        <v>21041</v>
      </c>
      <c r="C1240" s="1" t="s">
        <v>40</v>
      </c>
      <c r="D1240" s="1" t="s">
        <v>272</v>
      </c>
      <c r="E1240" s="1" t="s">
        <v>653</v>
      </c>
      <c r="F1240" s="1" t="s">
        <v>654</v>
      </c>
      <c r="G1240" s="1" t="s">
        <v>655</v>
      </c>
      <c r="H1240" s="1">
        <v>2</v>
      </c>
      <c r="I1240" s="1" t="s">
        <v>38</v>
      </c>
      <c r="J1240" s="4">
        <v>1935</v>
      </c>
      <c r="K1240" s="4">
        <v>2419</v>
      </c>
      <c r="L1240" s="4">
        <v>1037</v>
      </c>
      <c r="T1240" s="1">
        <v>1</v>
      </c>
      <c r="AA1240" s="12" t="str">
        <f>_xlfn.XLOOKUP(HsgLista[[#This Row],[Lakó-népesség]],hsgméret[limit],hsgméret[név],,-1)</f>
        <v>kicsi</v>
      </c>
      <c r="AB1240" s="12" t="str">
        <f>IFERROR(_xlfn.XLOOKUP(HsgLista[[#This Row],[Vármegye]],Régiók[Vármegye],Régiók[Régió]),"")</f>
        <v>Észak-Magyarország</v>
      </c>
      <c r="AC1240" s="12" t="str">
        <f>IFERROR(_xlfn.XLOOKUP(HsgLista[[#This Row],[Vármegye]],Régiók[Vármegye],Régiók[NUTS2]),"")</f>
        <v>HU31</v>
      </c>
      <c r="AD1240" s="12" t="str" cm="1">
        <f t="array" ref="AD1240">_xlfn.XLOOKUP(HsgLista[[#This Row],[Helység jogállása]],_xlfn.ANCHORARRAY($AG$12),$AH$12:$AH$18)</f>
        <v>1 község</v>
      </c>
      <c r="AE1240" s="4">
        <f>HsgLista[[#This Row],[Lakó-népesség]]*HsgLista[[#This Row],[Lakó-népesség]]</f>
        <v>5851561</v>
      </c>
      <c r="AF1240" s="1"/>
      <c r="AG1240" s="4"/>
      <c r="AJ1240" s="8"/>
      <c r="AK1240" s="4"/>
      <c r="AS1240" s="8"/>
      <c r="AT1240" s="4"/>
      <c r="BJ1240" s="1"/>
    </row>
    <row r="1241" spans="1:62" x14ac:dyDescent="0.3">
      <c r="A1241" s="33" t="s">
        <v>2050</v>
      </c>
      <c r="B1241" s="31">
        <v>26897</v>
      </c>
      <c r="C1241" s="1" t="s">
        <v>40</v>
      </c>
      <c r="D1241" s="1" t="s">
        <v>272</v>
      </c>
      <c r="E1241" s="1" t="s">
        <v>653</v>
      </c>
      <c r="F1241" s="1" t="s">
        <v>654</v>
      </c>
      <c r="G1241" s="1" t="s">
        <v>655</v>
      </c>
      <c r="H1241" s="1">
        <v>5</v>
      </c>
      <c r="I1241" s="1" t="s">
        <v>2051</v>
      </c>
      <c r="J1241" s="4">
        <v>2139</v>
      </c>
      <c r="K1241" s="4">
        <v>1185</v>
      </c>
      <c r="L1241" s="4">
        <v>413</v>
      </c>
      <c r="T1241" s="1">
        <v>1</v>
      </c>
      <c r="AA1241" s="12" t="str">
        <f>_xlfn.XLOOKUP(HsgLista[[#This Row],[Lakó-népesség]],hsgméret[limit],hsgméret[név],,-1)</f>
        <v>apró</v>
      </c>
      <c r="AB1241" s="12" t="str">
        <f>IFERROR(_xlfn.XLOOKUP(HsgLista[[#This Row],[Vármegye]],Régiók[Vármegye],Régiók[Régió]),"")</f>
        <v>Észak-Magyarország</v>
      </c>
      <c r="AC1241" s="12" t="str">
        <f>IFERROR(_xlfn.XLOOKUP(HsgLista[[#This Row],[Vármegye]],Régiók[Vármegye],Régiók[NUTS2]),"")</f>
        <v>HU31</v>
      </c>
      <c r="AD1241" s="12" t="str" cm="1">
        <f t="array" ref="AD1241">_xlfn.XLOOKUP(HsgLista[[#This Row],[Helység jogállása]],_xlfn.ANCHORARRAY($AG$12),$AH$12:$AH$18)</f>
        <v>1 község</v>
      </c>
      <c r="AE1241" s="4">
        <f>HsgLista[[#This Row],[Lakó-népesség]]*HsgLista[[#This Row],[Lakó-népesség]]</f>
        <v>1404225</v>
      </c>
      <c r="AF1241" s="1"/>
      <c r="AG1241" s="4"/>
      <c r="AJ1241" s="8"/>
      <c r="AK1241" s="4"/>
      <c r="AS1241" s="8"/>
      <c r="AT1241" s="4"/>
      <c r="BJ1241" s="1"/>
    </row>
    <row r="1242" spans="1:62" x14ac:dyDescent="0.3">
      <c r="A1242" s="33" t="s">
        <v>2052</v>
      </c>
      <c r="B1242" s="32">
        <v>5999</v>
      </c>
      <c r="C1242" s="1" t="s">
        <v>40</v>
      </c>
      <c r="D1242" s="1" t="s">
        <v>41</v>
      </c>
      <c r="E1242" s="1" t="s">
        <v>841</v>
      </c>
      <c r="F1242" s="1" t="s">
        <v>842</v>
      </c>
      <c r="G1242" s="1" t="s">
        <v>843</v>
      </c>
      <c r="H1242" s="1">
        <v>5</v>
      </c>
      <c r="I1242" s="1" t="s">
        <v>844</v>
      </c>
      <c r="J1242" s="4">
        <v>802</v>
      </c>
      <c r="K1242" s="4">
        <v>315</v>
      </c>
      <c r="L1242" s="4">
        <v>152</v>
      </c>
      <c r="T1242" s="1">
        <v>1</v>
      </c>
      <c r="AA1242" s="12" t="str">
        <f>_xlfn.XLOOKUP(HsgLista[[#This Row],[Lakó-népesség]],hsgméret[limit],hsgméret[név],,-1)</f>
        <v>mikro</v>
      </c>
      <c r="AB1242" s="12" t="str">
        <f>IFERROR(_xlfn.XLOOKUP(HsgLista[[#This Row],[Vármegye]],Régiók[Vármegye],Régiók[Régió]),"")</f>
        <v>Dél-Dunántúl</v>
      </c>
      <c r="AC1242" s="12" t="str">
        <f>IFERROR(_xlfn.XLOOKUP(HsgLista[[#This Row],[Vármegye]],Régiók[Vármegye],Régiók[NUTS2]),"")</f>
        <v>HU23</v>
      </c>
      <c r="AD1242" s="12" t="str" cm="1">
        <f t="array" ref="AD1242">_xlfn.XLOOKUP(HsgLista[[#This Row],[Helység jogállása]],_xlfn.ANCHORARRAY($AG$12),$AH$12:$AH$18)</f>
        <v>1 község</v>
      </c>
      <c r="AE1242" s="4">
        <f>HsgLista[[#This Row],[Lakó-népesség]]*HsgLista[[#This Row],[Lakó-népesség]]</f>
        <v>99225</v>
      </c>
      <c r="AF1242" s="1"/>
      <c r="AG1242" s="4"/>
      <c r="AJ1242" s="8"/>
      <c r="AK1242" s="4"/>
      <c r="AS1242" s="8"/>
      <c r="AT1242" s="4"/>
      <c r="BJ1242" s="1"/>
    </row>
    <row r="1243" spans="1:62" x14ac:dyDescent="0.3">
      <c r="A1243" s="33" t="s">
        <v>768</v>
      </c>
      <c r="B1243" s="32">
        <v>4923</v>
      </c>
      <c r="C1243" s="1" t="s">
        <v>27</v>
      </c>
      <c r="D1243" s="1" t="s">
        <v>34</v>
      </c>
      <c r="E1243" s="1" t="s">
        <v>2053</v>
      </c>
      <c r="F1243" s="1" t="s">
        <v>767</v>
      </c>
      <c r="G1243" s="1" t="s">
        <v>768</v>
      </c>
      <c r="H1243" s="1">
        <v>1</v>
      </c>
      <c r="I1243" s="1" t="s">
        <v>32</v>
      </c>
      <c r="J1243" s="4">
        <v>36863</v>
      </c>
      <c r="K1243" s="4">
        <v>18270</v>
      </c>
      <c r="L1243" s="4">
        <v>8102</v>
      </c>
      <c r="T1243" s="1">
        <v>1</v>
      </c>
      <c r="AA1243" s="12" t="str">
        <f>_xlfn.XLOOKUP(HsgLista[[#This Row],[Lakó-népesség]],hsgméret[limit],hsgméret[név],,-1)</f>
        <v>közép</v>
      </c>
      <c r="AB1243" s="12" t="str">
        <f>IFERROR(_xlfn.XLOOKUP(HsgLista[[#This Row],[Vármegye]],Régiók[Vármegye],Régiók[Régió]),"")</f>
        <v>Észak-Alföld</v>
      </c>
      <c r="AC1243" s="12" t="str">
        <f>IFERROR(_xlfn.XLOOKUP(HsgLista[[#This Row],[Vármegye]],Régiók[Vármegye],Régiók[NUTS2]),"")</f>
        <v>HU32</v>
      </c>
      <c r="AD1243" s="12" t="str" cm="1">
        <f t="array" ref="AD1243">_xlfn.XLOOKUP(HsgLista[[#This Row],[Helység jogállása]],_xlfn.ANCHORARRAY($AG$12),$AH$12:$AH$18)</f>
        <v>2 város</v>
      </c>
      <c r="AE1243" s="4">
        <f>HsgLista[[#This Row],[Lakó-népesség]]*HsgLista[[#This Row],[Lakó-népesség]]</f>
        <v>333792900</v>
      </c>
      <c r="AF1243" s="1"/>
      <c r="AG1243" s="4"/>
      <c r="AJ1243" s="8"/>
      <c r="AK1243" s="4"/>
      <c r="AS1243" s="8"/>
      <c r="AT1243" s="4"/>
      <c r="BJ1243" s="1"/>
    </row>
    <row r="1244" spans="1:62" x14ac:dyDescent="0.3">
      <c r="A1244" s="33" t="s">
        <v>2054</v>
      </c>
      <c r="B1244" s="31">
        <v>21218</v>
      </c>
      <c r="C1244" s="1" t="s">
        <v>40</v>
      </c>
      <c r="D1244" s="1" t="s">
        <v>52</v>
      </c>
      <c r="E1244" s="1" t="s">
        <v>878</v>
      </c>
      <c r="F1244" s="1" t="s">
        <v>879</v>
      </c>
      <c r="G1244" s="1" t="s">
        <v>880</v>
      </c>
      <c r="H1244" s="1">
        <v>2</v>
      </c>
      <c r="I1244" s="1" t="s">
        <v>38</v>
      </c>
      <c r="J1244" s="4">
        <v>4370</v>
      </c>
      <c r="K1244" s="4">
        <v>1567</v>
      </c>
      <c r="L1244" s="4">
        <v>643</v>
      </c>
      <c r="T1244" s="1">
        <v>1</v>
      </c>
      <c r="AA1244" s="12" t="str">
        <f>_xlfn.XLOOKUP(HsgLista[[#This Row],[Lakó-népesség]],hsgméret[limit],hsgméret[név],,-1)</f>
        <v>apró</v>
      </c>
      <c r="AB1244" s="12" t="str">
        <f>IFERROR(_xlfn.XLOOKUP(HsgLista[[#This Row],[Vármegye]],Régiók[Vármegye],Régiók[Régió]),"")</f>
        <v>Észak-Magyarország</v>
      </c>
      <c r="AC1244" s="12" t="str">
        <f>IFERROR(_xlfn.XLOOKUP(HsgLista[[#This Row],[Vármegye]],Régiók[Vármegye],Régiók[NUTS2]),"")</f>
        <v>HU31</v>
      </c>
      <c r="AD1244" s="12" t="str" cm="1">
        <f t="array" ref="AD1244">_xlfn.XLOOKUP(HsgLista[[#This Row],[Helység jogállása]],_xlfn.ANCHORARRAY($AG$12),$AH$12:$AH$18)</f>
        <v>1 község</v>
      </c>
      <c r="AE1244" s="4">
        <f>HsgLista[[#This Row],[Lakó-népesség]]*HsgLista[[#This Row],[Lakó-népesség]]</f>
        <v>2455489</v>
      </c>
      <c r="AF1244" s="1"/>
      <c r="AG1244" s="4"/>
      <c r="AJ1244" s="8"/>
      <c r="AK1244" s="4"/>
      <c r="AS1244" s="8"/>
      <c r="AT1244" s="4"/>
      <c r="BJ1244" s="1"/>
    </row>
    <row r="1245" spans="1:62" x14ac:dyDescent="0.3">
      <c r="A1245" s="33" t="s">
        <v>2055</v>
      </c>
      <c r="B1245" s="31">
        <v>24794</v>
      </c>
      <c r="C1245" s="1" t="s">
        <v>40</v>
      </c>
      <c r="D1245" s="1" t="s">
        <v>216</v>
      </c>
      <c r="E1245" s="1" t="s">
        <v>727</v>
      </c>
      <c r="F1245" s="1" t="s">
        <v>728</v>
      </c>
      <c r="G1245" s="1" t="s">
        <v>729</v>
      </c>
      <c r="H1245" s="1">
        <v>5</v>
      </c>
      <c r="I1245" s="1" t="s">
        <v>2056</v>
      </c>
      <c r="J1245" s="4">
        <v>4279</v>
      </c>
      <c r="K1245" s="4">
        <v>503</v>
      </c>
      <c r="L1245" s="4">
        <v>338</v>
      </c>
      <c r="X1245" s="1">
        <v>1</v>
      </c>
      <c r="AA1245" s="12" t="str">
        <f>_xlfn.XLOOKUP(HsgLista[[#This Row],[Lakó-népesség]],hsgméret[limit],hsgméret[név],,-1)</f>
        <v>apró</v>
      </c>
      <c r="AB1245" s="12" t="str">
        <f>IFERROR(_xlfn.XLOOKUP(HsgLista[[#This Row],[Vármegye]],Régiók[Vármegye],Régiók[Régió]),"")</f>
        <v>Dél-Alföld</v>
      </c>
      <c r="AC1245" s="12" t="str">
        <f>IFERROR(_xlfn.XLOOKUP(HsgLista[[#This Row],[Vármegye]],Régiók[Vármegye],Régiók[NUTS2]),"")</f>
        <v>HU33</v>
      </c>
      <c r="AD1245" s="12" t="str" cm="1">
        <f t="array" ref="AD1245">_xlfn.XLOOKUP(HsgLista[[#This Row],[Helység jogállása]],_xlfn.ANCHORARRAY($AG$12),$AH$12:$AH$18)</f>
        <v>1 község</v>
      </c>
      <c r="AE1245" s="4">
        <f>HsgLista[[#This Row],[Lakó-népesség]]*HsgLista[[#This Row],[Lakó-népesség]]</f>
        <v>253009</v>
      </c>
      <c r="AF1245" s="1"/>
      <c r="AG1245" s="4"/>
      <c r="AJ1245" s="8"/>
      <c r="AK1245" s="4"/>
      <c r="AS1245" s="8"/>
      <c r="AT1245" s="4"/>
      <c r="BJ1245" s="1"/>
    </row>
    <row r="1246" spans="1:62" x14ac:dyDescent="0.3">
      <c r="A1246" s="33" t="s">
        <v>2057</v>
      </c>
      <c r="B1246" s="31">
        <v>12177</v>
      </c>
      <c r="C1246" s="1" t="s">
        <v>40</v>
      </c>
      <c r="D1246" s="1" t="s">
        <v>216</v>
      </c>
      <c r="E1246" s="1" t="s">
        <v>723</v>
      </c>
      <c r="F1246" s="1" t="s">
        <v>724</v>
      </c>
      <c r="G1246" s="1" t="s">
        <v>725</v>
      </c>
      <c r="H1246" s="1">
        <v>5</v>
      </c>
      <c r="I1246" s="1" t="s">
        <v>1113</v>
      </c>
      <c r="J1246" s="4">
        <v>7658</v>
      </c>
      <c r="K1246" s="4">
        <v>736</v>
      </c>
      <c r="L1246" s="4">
        <v>404</v>
      </c>
      <c r="AA1246" s="12" t="str">
        <f>_xlfn.XLOOKUP(HsgLista[[#This Row],[Lakó-népesség]],hsgméret[limit],hsgméret[név],,-1)</f>
        <v>apró</v>
      </c>
      <c r="AB1246" s="12" t="str">
        <f>IFERROR(_xlfn.XLOOKUP(HsgLista[[#This Row],[Vármegye]],Régiók[Vármegye],Régiók[Régió]),"")</f>
        <v>Dél-Alföld</v>
      </c>
      <c r="AC1246" s="12" t="str">
        <f>IFERROR(_xlfn.XLOOKUP(HsgLista[[#This Row],[Vármegye]],Régiók[Vármegye],Régiók[NUTS2]),"")</f>
        <v>HU33</v>
      </c>
      <c r="AD1246" s="12" t="str" cm="1">
        <f t="array" ref="AD1246">_xlfn.XLOOKUP(HsgLista[[#This Row],[Helység jogállása]],_xlfn.ANCHORARRAY($AG$12),$AH$12:$AH$18)</f>
        <v>1 község</v>
      </c>
      <c r="AE1246" s="4">
        <f>HsgLista[[#This Row],[Lakó-népesség]]*HsgLista[[#This Row],[Lakó-népesség]]</f>
        <v>541696</v>
      </c>
      <c r="AF1246" s="1"/>
      <c r="AG1246" s="4"/>
      <c r="AJ1246" s="8"/>
      <c r="AK1246" s="4"/>
      <c r="AS1246" s="8"/>
      <c r="AT1246" s="4"/>
      <c r="BJ1246" s="1"/>
    </row>
    <row r="1247" spans="1:62" x14ac:dyDescent="0.3">
      <c r="A1247" s="33" t="s">
        <v>2058</v>
      </c>
      <c r="B1247" s="31">
        <v>18041</v>
      </c>
      <c r="C1247" s="1" t="s">
        <v>40</v>
      </c>
      <c r="D1247" s="1" t="s">
        <v>202</v>
      </c>
      <c r="E1247" s="1" t="s">
        <v>268</v>
      </c>
      <c r="F1247" s="1" t="s">
        <v>269</v>
      </c>
      <c r="G1247" s="1" t="s">
        <v>270</v>
      </c>
      <c r="H1247" s="1">
        <v>2</v>
      </c>
      <c r="I1247" s="1" t="s">
        <v>38</v>
      </c>
      <c r="J1247" s="4">
        <v>1421</v>
      </c>
      <c r="K1247" s="4">
        <v>748</v>
      </c>
      <c r="L1247" s="4">
        <v>356</v>
      </c>
      <c r="AA1247" s="12" t="str">
        <f>_xlfn.XLOOKUP(HsgLista[[#This Row],[Lakó-népesség]],hsgméret[limit],hsgméret[név],,-1)</f>
        <v>apró</v>
      </c>
      <c r="AB1247" s="12" t="str">
        <f>IFERROR(_xlfn.XLOOKUP(HsgLista[[#This Row],[Vármegye]],Régiók[Vármegye],Régiók[Régió]),"")</f>
        <v>Nyugat-Dunántúl</v>
      </c>
      <c r="AC1247" s="12" t="str">
        <f>IFERROR(_xlfn.XLOOKUP(HsgLista[[#This Row],[Vármegye]],Régiók[Vármegye],Régiók[NUTS2]),"")</f>
        <v>HU22</v>
      </c>
      <c r="AD1247" s="12" t="str" cm="1">
        <f t="array" ref="AD1247">_xlfn.XLOOKUP(HsgLista[[#This Row],[Helység jogállása]],_xlfn.ANCHORARRAY($AG$12),$AH$12:$AH$18)</f>
        <v>1 község</v>
      </c>
      <c r="AE1247" s="4">
        <f>HsgLista[[#This Row],[Lakó-népesség]]*HsgLista[[#This Row],[Lakó-népesség]]</f>
        <v>559504</v>
      </c>
      <c r="AF1247" s="1"/>
      <c r="AG1247" s="4"/>
      <c r="AJ1247" s="8"/>
      <c r="AK1247" s="4"/>
      <c r="AS1247" s="8"/>
      <c r="AT1247" s="4"/>
      <c r="BJ1247" s="1"/>
    </row>
    <row r="1248" spans="1:62" x14ac:dyDescent="0.3">
      <c r="A1248" s="33" t="s">
        <v>2059</v>
      </c>
      <c r="B1248" s="31">
        <v>34351</v>
      </c>
      <c r="C1248" s="1" t="s">
        <v>40</v>
      </c>
      <c r="D1248" s="1" t="s">
        <v>66</v>
      </c>
      <c r="E1248" s="1" t="s">
        <v>403</v>
      </c>
      <c r="F1248" s="1" t="s">
        <v>404</v>
      </c>
      <c r="G1248" s="1" t="s">
        <v>405</v>
      </c>
      <c r="H1248" s="1">
        <v>5</v>
      </c>
      <c r="I1248" s="1" t="s">
        <v>406</v>
      </c>
      <c r="J1248" s="4">
        <v>1124</v>
      </c>
      <c r="K1248" s="4">
        <v>419</v>
      </c>
      <c r="L1248" s="4">
        <v>166</v>
      </c>
      <c r="AA1248" s="12" t="str">
        <f>_xlfn.XLOOKUP(HsgLista[[#This Row],[Lakó-népesség]],hsgméret[limit],hsgméret[név],,-1)</f>
        <v>mikro</v>
      </c>
      <c r="AB1248" s="12" t="str">
        <f>IFERROR(_xlfn.XLOOKUP(HsgLista[[#This Row],[Vármegye]],Régiók[Vármegye],Régiók[Régió]),"")</f>
        <v>Nyugat-Dunántúl</v>
      </c>
      <c r="AC1248" s="12" t="str">
        <f>IFERROR(_xlfn.XLOOKUP(HsgLista[[#This Row],[Vármegye]],Régiók[Vármegye],Régiók[NUTS2]),"")</f>
        <v>HU22</v>
      </c>
      <c r="AD1248" s="12" t="str" cm="1">
        <f t="array" ref="AD1248">_xlfn.XLOOKUP(HsgLista[[#This Row],[Helység jogállása]],_xlfn.ANCHORARRAY($AG$12),$AH$12:$AH$18)</f>
        <v>1 község</v>
      </c>
      <c r="AE1248" s="4">
        <f>HsgLista[[#This Row],[Lakó-népesség]]*HsgLista[[#This Row],[Lakó-népesség]]</f>
        <v>175561</v>
      </c>
      <c r="AF1248" s="1"/>
      <c r="AG1248" s="4"/>
      <c r="AJ1248" s="8"/>
      <c r="AK1248" s="4"/>
      <c r="AS1248" s="8"/>
      <c r="AT1248" s="4"/>
      <c r="BJ1248" s="1"/>
    </row>
    <row r="1249" spans="1:62" x14ac:dyDescent="0.3">
      <c r="A1249" s="33" t="s">
        <v>2060</v>
      </c>
      <c r="B1249" s="31">
        <v>30508</v>
      </c>
      <c r="C1249" s="1" t="s">
        <v>40</v>
      </c>
      <c r="D1249" s="1" t="s">
        <v>52</v>
      </c>
      <c r="E1249" s="1" t="s">
        <v>878</v>
      </c>
      <c r="F1249" s="1" t="s">
        <v>879</v>
      </c>
      <c r="G1249" s="1" t="s">
        <v>880</v>
      </c>
      <c r="H1249" s="1">
        <v>5</v>
      </c>
      <c r="I1249" s="1" t="s">
        <v>881</v>
      </c>
      <c r="J1249" s="4">
        <v>1532</v>
      </c>
      <c r="K1249" s="4">
        <v>517</v>
      </c>
      <c r="L1249" s="4">
        <v>206</v>
      </c>
      <c r="T1249" s="1">
        <v>1</v>
      </c>
      <c r="AA1249" s="12" t="str">
        <f>_xlfn.XLOOKUP(HsgLista[[#This Row],[Lakó-népesség]],hsgméret[limit],hsgméret[név],,-1)</f>
        <v>apró</v>
      </c>
      <c r="AB1249" s="12" t="str">
        <f>IFERROR(_xlfn.XLOOKUP(HsgLista[[#This Row],[Vármegye]],Régiók[Vármegye],Régiók[Régió]),"")</f>
        <v>Észak-Magyarország</v>
      </c>
      <c r="AC1249" s="12" t="str">
        <f>IFERROR(_xlfn.XLOOKUP(HsgLista[[#This Row],[Vármegye]],Régiók[Vármegye],Régiók[NUTS2]),"")</f>
        <v>HU31</v>
      </c>
      <c r="AD1249" s="12" t="str" cm="1">
        <f t="array" ref="AD1249">_xlfn.XLOOKUP(HsgLista[[#This Row],[Helység jogállása]],_xlfn.ANCHORARRAY($AG$12),$AH$12:$AH$18)</f>
        <v>1 község</v>
      </c>
      <c r="AE1249" s="4">
        <f>HsgLista[[#This Row],[Lakó-népesség]]*HsgLista[[#This Row],[Lakó-népesség]]</f>
        <v>267289</v>
      </c>
      <c r="AF1249" s="1"/>
      <c r="AG1249" s="4"/>
      <c r="AJ1249" s="8"/>
      <c r="AK1249" s="4"/>
      <c r="AS1249" s="8"/>
      <c r="AT1249" s="4"/>
      <c r="BJ1249" s="1"/>
    </row>
    <row r="1250" spans="1:62" x14ac:dyDescent="0.3">
      <c r="A1250" s="33" t="s">
        <v>2061</v>
      </c>
      <c r="B1250" s="31">
        <v>30696</v>
      </c>
      <c r="C1250" s="1" t="s">
        <v>196</v>
      </c>
      <c r="D1250" s="1" t="s">
        <v>75</v>
      </c>
      <c r="E1250" s="1" t="s">
        <v>457</v>
      </c>
      <c r="F1250" s="1" t="s">
        <v>410</v>
      </c>
      <c r="G1250" s="1" t="s">
        <v>408</v>
      </c>
      <c r="H1250" s="1">
        <v>2</v>
      </c>
      <c r="I1250" s="1" t="s">
        <v>38</v>
      </c>
      <c r="J1250" s="4">
        <v>2913</v>
      </c>
      <c r="K1250" s="4">
        <v>5981</v>
      </c>
      <c r="L1250" s="4">
        <v>2061</v>
      </c>
      <c r="AA1250" s="12" t="str">
        <f>_xlfn.XLOOKUP(HsgLista[[#This Row],[Lakó-népesség]],hsgméret[limit],hsgméret[név],,-1)</f>
        <v>kicsi</v>
      </c>
      <c r="AB1250" s="12" t="str">
        <f>IFERROR(_xlfn.XLOOKUP(HsgLista[[#This Row],[Vármegye]],Régiók[Vármegye],Régiók[Régió]),"")</f>
        <v>Pest</v>
      </c>
      <c r="AC1250" s="12" t="str">
        <f>IFERROR(_xlfn.XLOOKUP(HsgLista[[#This Row],[Vármegye]],Régiók[Vármegye],Régiók[NUTS2]),"")</f>
        <v>HU12</v>
      </c>
      <c r="AD1250" s="12" t="str" cm="1">
        <f t="array" ref="AD1250">_xlfn.XLOOKUP(HsgLista[[#This Row],[Helység jogállása]],_xlfn.ANCHORARRAY($AG$12),$AH$12:$AH$18)</f>
        <v>1 község</v>
      </c>
      <c r="AE1250" s="4">
        <f>HsgLista[[#This Row],[Lakó-népesség]]*HsgLista[[#This Row],[Lakó-népesség]]</f>
        <v>35772361</v>
      </c>
      <c r="AF1250" s="1"/>
      <c r="AG1250" s="4"/>
      <c r="AJ1250" s="8"/>
      <c r="AK1250" s="4"/>
      <c r="AS1250" s="8"/>
      <c r="AT1250" s="4"/>
      <c r="BJ1250" s="1"/>
    </row>
    <row r="1251" spans="1:62" x14ac:dyDescent="0.3">
      <c r="A1251" s="33" t="s">
        <v>2062</v>
      </c>
      <c r="B1251" s="31">
        <v>17464</v>
      </c>
      <c r="C1251" s="1" t="s">
        <v>40</v>
      </c>
      <c r="D1251" s="1" t="s">
        <v>41</v>
      </c>
      <c r="E1251" s="1" t="s">
        <v>289</v>
      </c>
      <c r="F1251" s="1" t="s">
        <v>290</v>
      </c>
      <c r="G1251" s="1" t="s">
        <v>291</v>
      </c>
      <c r="H1251" s="1">
        <v>5</v>
      </c>
      <c r="I1251" s="1" t="s">
        <v>1131</v>
      </c>
      <c r="J1251" s="4">
        <v>1329</v>
      </c>
      <c r="K1251" s="4">
        <v>279</v>
      </c>
      <c r="L1251" s="4">
        <v>133</v>
      </c>
      <c r="P1251" s="1">
        <v>1</v>
      </c>
      <c r="AA1251" s="12" t="str">
        <f>_xlfn.XLOOKUP(HsgLista[[#This Row],[Lakó-népesség]],hsgméret[limit],hsgméret[név],,-1)</f>
        <v>mikro</v>
      </c>
      <c r="AB1251" s="12" t="str">
        <f>IFERROR(_xlfn.XLOOKUP(HsgLista[[#This Row],[Vármegye]],Régiók[Vármegye],Régiók[Régió]),"")</f>
        <v>Dél-Dunántúl</v>
      </c>
      <c r="AC1251" s="12" t="str">
        <f>IFERROR(_xlfn.XLOOKUP(HsgLista[[#This Row],[Vármegye]],Régiók[Vármegye],Régiók[NUTS2]),"")</f>
        <v>HU23</v>
      </c>
      <c r="AD1251" s="12" t="str" cm="1">
        <f t="array" ref="AD1251">_xlfn.XLOOKUP(HsgLista[[#This Row],[Helység jogállása]],_xlfn.ANCHORARRAY($AG$12),$AH$12:$AH$18)</f>
        <v>1 község</v>
      </c>
      <c r="AE1251" s="4">
        <f>HsgLista[[#This Row],[Lakó-népesség]]*HsgLista[[#This Row],[Lakó-népesség]]</f>
        <v>77841</v>
      </c>
      <c r="AF1251" s="1"/>
      <c r="AG1251" s="4"/>
      <c r="AJ1251" s="8"/>
      <c r="AK1251" s="4"/>
      <c r="AS1251" s="8"/>
      <c r="AT1251" s="4"/>
      <c r="BJ1251" s="1"/>
    </row>
    <row r="1252" spans="1:62" x14ac:dyDescent="0.3">
      <c r="A1252" s="33" t="s">
        <v>2063</v>
      </c>
      <c r="B1252" s="31">
        <v>30605</v>
      </c>
      <c r="C1252" s="1" t="s">
        <v>40</v>
      </c>
      <c r="D1252" s="1" t="s">
        <v>140</v>
      </c>
      <c r="E1252" s="1" t="s">
        <v>169</v>
      </c>
      <c r="F1252" s="1" t="s">
        <v>170</v>
      </c>
      <c r="G1252" s="1" t="s">
        <v>171</v>
      </c>
      <c r="H1252" s="1">
        <v>5</v>
      </c>
      <c r="I1252" s="1" t="s">
        <v>2064</v>
      </c>
      <c r="J1252" s="4">
        <v>5828</v>
      </c>
      <c r="K1252" s="4">
        <v>937</v>
      </c>
      <c r="L1252" s="4">
        <v>489</v>
      </c>
      <c r="AA1252" s="12" t="str">
        <f>_xlfn.XLOOKUP(HsgLista[[#This Row],[Lakó-népesség]],hsgméret[limit],hsgméret[név],,-1)</f>
        <v>apró</v>
      </c>
      <c r="AB1252" s="12" t="str">
        <f>IFERROR(_xlfn.XLOOKUP(HsgLista[[#This Row],[Vármegye]],Régiók[Vármegye],Régiók[Régió]),"")</f>
        <v>Dél-Alföld</v>
      </c>
      <c r="AC1252" s="12" t="str">
        <f>IFERROR(_xlfn.XLOOKUP(HsgLista[[#This Row],[Vármegye]],Régiók[Vármegye],Régiók[NUTS2]),"")</f>
        <v>HU33</v>
      </c>
      <c r="AD1252" s="12" t="str" cm="1">
        <f t="array" ref="AD1252">_xlfn.XLOOKUP(HsgLista[[#This Row],[Helység jogállása]],_xlfn.ANCHORARRAY($AG$12),$AH$12:$AH$18)</f>
        <v>1 község</v>
      </c>
      <c r="AE1252" s="4">
        <f>HsgLista[[#This Row],[Lakó-népesség]]*HsgLista[[#This Row],[Lakó-népesség]]</f>
        <v>877969</v>
      </c>
      <c r="AF1252" s="1"/>
      <c r="AG1252" s="4"/>
      <c r="AJ1252" s="8"/>
      <c r="AK1252" s="4"/>
      <c r="AS1252" s="8"/>
      <c r="AT1252" s="4"/>
      <c r="BJ1252" s="1"/>
    </row>
    <row r="1253" spans="1:62" x14ac:dyDescent="0.3">
      <c r="A1253" s="33" t="s">
        <v>2065</v>
      </c>
      <c r="B1253" s="32">
        <v>8411</v>
      </c>
      <c r="C1253" s="1" t="s">
        <v>40</v>
      </c>
      <c r="D1253" s="1" t="s">
        <v>112</v>
      </c>
      <c r="E1253" s="1" t="s">
        <v>431</v>
      </c>
      <c r="F1253" s="1" t="s">
        <v>432</v>
      </c>
      <c r="G1253" s="1" t="s">
        <v>433</v>
      </c>
      <c r="H1253" s="1">
        <v>5</v>
      </c>
      <c r="I1253" s="1" t="s">
        <v>1263</v>
      </c>
      <c r="J1253" s="4">
        <v>1308</v>
      </c>
      <c r="K1253" s="4">
        <v>240</v>
      </c>
      <c r="L1253" s="4">
        <v>93</v>
      </c>
      <c r="P1253" s="1">
        <v>1</v>
      </c>
      <c r="AA1253" s="12" t="str">
        <f>_xlfn.XLOOKUP(HsgLista[[#This Row],[Lakó-népesség]],hsgméret[limit],hsgméret[név],,-1)</f>
        <v>mikro</v>
      </c>
      <c r="AB1253" s="12" t="str">
        <f>IFERROR(_xlfn.XLOOKUP(HsgLista[[#This Row],[Vármegye]],Régiók[Vármegye],Régiók[Régió]),"")</f>
        <v>Dél-Dunántúl</v>
      </c>
      <c r="AC1253" s="12" t="str">
        <f>IFERROR(_xlfn.XLOOKUP(HsgLista[[#This Row],[Vármegye]],Régiók[Vármegye],Régiók[NUTS2]),"")</f>
        <v>HU23</v>
      </c>
      <c r="AD1253" s="12" t="str" cm="1">
        <f t="array" ref="AD1253">_xlfn.XLOOKUP(HsgLista[[#This Row],[Helység jogállása]],_xlfn.ANCHORARRAY($AG$12),$AH$12:$AH$18)</f>
        <v>1 község</v>
      </c>
      <c r="AE1253" s="4">
        <f>HsgLista[[#This Row],[Lakó-népesség]]*HsgLista[[#This Row],[Lakó-népesség]]</f>
        <v>57600</v>
      </c>
      <c r="AF1253" s="1"/>
      <c r="AG1253" s="4"/>
      <c r="AJ1253" s="8"/>
      <c r="AK1253" s="4"/>
      <c r="AS1253" s="8"/>
      <c r="AT1253" s="4"/>
      <c r="BJ1253" s="1"/>
    </row>
    <row r="1254" spans="1:62" x14ac:dyDescent="0.3">
      <c r="A1254" s="33" t="s">
        <v>2066</v>
      </c>
      <c r="B1254" s="31">
        <v>22752</v>
      </c>
      <c r="C1254" s="1" t="s">
        <v>40</v>
      </c>
      <c r="D1254" s="1" t="s">
        <v>216</v>
      </c>
      <c r="E1254" s="1" t="s">
        <v>217</v>
      </c>
      <c r="F1254" s="1" t="s">
        <v>218</v>
      </c>
      <c r="G1254" s="1" t="s">
        <v>219</v>
      </c>
      <c r="H1254" s="1">
        <v>2</v>
      </c>
      <c r="I1254" s="1" t="s">
        <v>38</v>
      </c>
      <c r="J1254" s="4">
        <v>3357</v>
      </c>
      <c r="K1254" s="4">
        <v>1620</v>
      </c>
      <c r="L1254" s="4">
        <v>860</v>
      </c>
      <c r="AA1254" s="12" t="str">
        <f>_xlfn.XLOOKUP(HsgLista[[#This Row],[Lakó-népesség]],hsgméret[limit],hsgméret[név],,-1)</f>
        <v>apró</v>
      </c>
      <c r="AB1254" s="12" t="str">
        <f>IFERROR(_xlfn.XLOOKUP(HsgLista[[#This Row],[Vármegye]],Régiók[Vármegye],Régiók[Régió]),"")</f>
        <v>Dél-Alföld</v>
      </c>
      <c r="AC1254" s="12" t="str">
        <f>IFERROR(_xlfn.XLOOKUP(HsgLista[[#This Row],[Vármegye]],Régiók[Vármegye],Régiók[NUTS2]),"")</f>
        <v>HU33</v>
      </c>
      <c r="AD1254" s="12" t="str" cm="1">
        <f t="array" ref="AD1254">_xlfn.XLOOKUP(HsgLista[[#This Row],[Helység jogállása]],_xlfn.ANCHORARRAY($AG$12),$AH$12:$AH$18)</f>
        <v>1 község</v>
      </c>
      <c r="AE1254" s="4">
        <f>HsgLista[[#This Row],[Lakó-népesség]]*HsgLista[[#This Row],[Lakó-népesség]]</f>
        <v>2624400</v>
      </c>
      <c r="AF1254" s="1"/>
      <c r="AG1254" s="4"/>
      <c r="AJ1254" s="8"/>
      <c r="AK1254" s="4"/>
      <c r="AS1254" s="8"/>
      <c r="AT1254" s="4"/>
      <c r="BJ1254" s="1"/>
    </row>
    <row r="1255" spans="1:62" x14ac:dyDescent="0.3">
      <c r="A1255" s="33" t="s">
        <v>2067</v>
      </c>
      <c r="B1255" s="31">
        <v>34193</v>
      </c>
      <c r="C1255" s="1" t="s">
        <v>40</v>
      </c>
      <c r="D1255" s="1" t="s">
        <v>112</v>
      </c>
      <c r="E1255" s="1" t="s">
        <v>479</v>
      </c>
      <c r="F1255" s="1" t="s">
        <v>480</v>
      </c>
      <c r="G1255" s="1" t="s">
        <v>481</v>
      </c>
      <c r="H1255" s="1">
        <v>5</v>
      </c>
      <c r="I1255" s="1" t="s">
        <v>920</v>
      </c>
      <c r="J1255" s="4">
        <v>2248</v>
      </c>
      <c r="K1255" s="4">
        <v>83</v>
      </c>
      <c r="L1255" s="4">
        <v>66</v>
      </c>
      <c r="AA1255" s="12" t="str">
        <f>_xlfn.XLOOKUP(HsgLista[[#This Row],[Lakó-népesség]],hsgméret[limit],hsgméret[név],,-1)</f>
        <v>mikro</v>
      </c>
      <c r="AB1255" s="12" t="str">
        <f>IFERROR(_xlfn.XLOOKUP(HsgLista[[#This Row],[Vármegye]],Régiók[Vármegye],Régiók[Régió]),"")</f>
        <v>Dél-Dunántúl</v>
      </c>
      <c r="AC1255" s="12" t="str">
        <f>IFERROR(_xlfn.XLOOKUP(HsgLista[[#This Row],[Vármegye]],Régiók[Vármegye],Régiók[NUTS2]),"")</f>
        <v>HU23</v>
      </c>
      <c r="AD1255" s="12" t="str" cm="1">
        <f t="array" ref="AD1255">_xlfn.XLOOKUP(HsgLista[[#This Row],[Helység jogállása]],_xlfn.ANCHORARRAY($AG$12),$AH$12:$AH$18)</f>
        <v>1 község</v>
      </c>
      <c r="AE1255" s="4">
        <f>HsgLista[[#This Row],[Lakó-népesség]]*HsgLista[[#This Row],[Lakó-népesség]]</f>
        <v>6889</v>
      </c>
      <c r="AF1255" s="1"/>
      <c r="AG1255" s="4"/>
      <c r="AJ1255" s="8"/>
      <c r="AK1255" s="4"/>
      <c r="AS1255" s="8"/>
      <c r="AT1255" s="4"/>
      <c r="BJ1255" s="1"/>
    </row>
    <row r="1256" spans="1:62" x14ac:dyDescent="0.3">
      <c r="A1256" s="33" t="s">
        <v>2068</v>
      </c>
      <c r="B1256" s="32">
        <v>6965</v>
      </c>
      <c r="C1256" s="1" t="s">
        <v>40</v>
      </c>
      <c r="D1256" s="1" t="s">
        <v>41</v>
      </c>
      <c r="E1256" s="1" t="s">
        <v>208</v>
      </c>
      <c r="F1256" s="1" t="s">
        <v>209</v>
      </c>
      <c r="G1256" s="1" t="s">
        <v>210</v>
      </c>
      <c r="H1256" s="1">
        <v>5</v>
      </c>
      <c r="I1256" s="1" t="s">
        <v>615</v>
      </c>
      <c r="J1256" s="4">
        <v>439</v>
      </c>
      <c r="K1256" s="4">
        <v>130</v>
      </c>
      <c r="L1256" s="4">
        <v>53</v>
      </c>
      <c r="AA1256" s="12" t="str">
        <f>_xlfn.XLOOKUP(HsgLista[[#This Row],[Lakó-népesség]],hsgméret[limit],hsgméret[név],,-1)</f>
        <v>mikro</v>
      </c>
      <c r="AB1256" s="12" t="str">
        <f>IFERROR(_xlfn.XLOOKUP(HsgLista[[#This Row],[Vármegye]],Régiók[Vármegye],Régiók[Régió]),"")</f>
        <v>Dél-Dunántúl</v>
      </c>
      <c r="AC1256" s="12" t="str">
        <f>IFERROR(_xlfn.XLOOKUP(HsgLista[[#This Row],[Vármegye]],Régiók[Vármegye],Régiók[NUTS2]),"")</f>
        <v>HU23</v>
      </c>
      <c r="AD1256" s="12" t="str" cm="1">
        <f t="array" ref="AD1256">_xlfn.XLOOKUP(HsgLista[[#This Row],[Helység jogállása]],_xlfn.ANCHORARRAY($AG$12),$AH$12:$AH$18)</f>
        <v>1 község</v>
      </c>
      <c r="AE1256" s="4">
        <f>HsgLista[[#This Row],[Lakó-népesség]]*HsgLista[[#This Row],[Lakó-népesség]]</f>
        <v>16900</v>
      </c>
      <c r="AF1256" s="1"/>
      <c r="AG1256" s="4"/>
      <c r="AJ1256" s="8"/>
      <c r="AK1256" s="4"/>
      <c r="AS1256" s="8"/>
      <c r="AT1256" s="4"/>
      <c r="BJ1256" s="1"/>
    </row>
    <row r="1257" spans="1:62" x14ac:dyDescent="0.3">
      <c r="A1257" s="33" t="s">
        <v>2069</v>
      </c>
      <c r="B1257" s="31">
        <v>26620</v>
      </c>
      <c r="C1257" s="1" t="s">
        <v>40</v>
      </c>
      <c r="D1257" s="1" t="s">
        <v>95</v>
      </c>
      <c r="E1257" s="1" t="s">
        <v>471</v>
      </c>
      <c r="F1257" s="1" t="s">
        <v>472</v>
      </c>
      <c r="G1257" s="1" t="s">
        <v>473</v>
      </c>
      <c r="H1257" s="1">
        <v>5</v>
      </c>
      <c r="I1257" s="1" t="s">
        <v>1262</v>
      </c>
      <c r="J1257" s="4">
        <v>481</v>
      </c>
      <c r="K1257" s="4">
        <v>321</v>
      </c>
      <c r="L1257" s="4">
        <v>163</v>
      </c>
      <c r="AA1257" s="12" t="str">
        <f>_xlfn.XLOOKUP(HsgLista[[#This Row],[Lakó-népesség]],hsgméret[limit],hsgméret[név],,-1)</f>
        <v>mikro</v>
      </c>
      <c r="AB1257" s="12" t="str">
        <f>IFERROR(_xlfn.XLOOKUP(HsgLista[[#This Row],[Vármegye]],Régiók[Vármegye],Régiók[Régió]),"")</f>
        <v>Nyugat-Dunántúl</v>
      </c>
      <c r="AC1257" s="12" t="str">
        <f>IFERROR(_xlfn.XLOOKUP(HsgLista[[#This Row],[Vármegye]],Régiók[Vármegye],Régiók[NUTS2]),"")</f>
        <v>HU22</v>
      </c>
      <c r="AD1257" s="12" t="str" cm="1">
        <f t="array" ref="AD1257">_xlfn.XLOOKUP(HsgLista[[#This Row],[Helység jogállása]],_xlfn.ANCHORARRAY($AG$12),$AH$12:$AH$18)</f>
        <v>1 község</v>
      </c>
      <c r="AE1257" s="4">
        <f>HsgLista[[#This Row],[Lakó-népesség]]*HsgLista[[#This Row],[Lakó-népesség]]</f>
        <v>103041</v>
      </c>
      <c r="AF1257" s="1"/>
      <c r="AG1257" s="4"/>
      <c r="AJ1257" s="8"/>
      <c r="AK1257" s="4"/>
      <c r="AS1257" s="8"/>
      <c r="AT1257" s="4"/>
      <c r="BJ1257" s="1"/>
    </row>
    <row r="1258" spans="1:62" x14ac:dyDescent="0.3">
      <c r="A1258" s="33" t="s">
        <v>2070</v>
      </c>
      <c r="B1258" s="31">
        <v>19132</v>
      </c>
      <c r="C1258" s="1" t="s">
        <v>40</v>
      </c>
      <c r="D1258" s="1" t="s">
        <v>41</v>
      </c>
      <c r="E1258" s="1" t="s">
        <v>356</v>
      </c>
      <c r="F1258" s="1" t="s">
        <v>357</v>
      </c>
      <c r="G1258" s="1" t="s">
        <v>358</v>
      </c>
      <c r="H1258" s="1">
        <v>5</v>
      </c>
      <c r="I1258" s="1" t="s">
        <v>1469</v>
      </c>
      <c r="J1258" s="4">
        <v>875</v>
      </c>
      <c r="K1258" s="4">
        <v>280</v>
      </c>
      <c r="L1258" s="4">
        <v>140</v>
      </c>
      <c r="P1258" s="1">
        <v>1</v>
      </c>
      <c r="R1258" s="1">
        <v>1</v>
      </c>
      <c r="AA1258" s="12" t="str">
        <f>_xlfn.XLOOKUP(HsgLista[[#This Row],[Lakó-népesség]],hsgméret[limit],hsgméret[név],,-1)</f>
        <v>mikro</v>
      </c>
      <c r="AB1258" s="12" t="str">
        <f>IFERROR(_xlfn.XLOOKUP(HsgLista[[#This Row],[Vármegye]],Régiók[Vármegye],Régiók[Régió]),"")</f>
        <v>Dél-Dunántúl</v>
      </c>
      <c r="AC1258" s="12" t="str">
        <f>IFERROR(_xlfn.XLOOKUP(HsgLista[[#This Row],[Vármegye]],Régiók[Vármegye],Régiók[NUTS2]),"")</f>
        <v>HU23</v>
      </c>
      <c r="AD1258" s="12" t="str" cm="1">
        <f t="array" ref="AD1258">_xlfn.XLOOKUP(HsgLista[[#This Row],[Helység jogállása]],_xlfn.ANCHORARRAY($AG$12),$AH$12:$AH$18)</f>
        <v>1 község</v>
      </c>
      <c r="AE1258" s="4">
        <f>HsgLista[[#This Row],[Lakó-népesség]]*HsgLista[[#This Row],[Lakó-népesség]]</f>
        <v>78400</v>
      </c>
      <c r="AF1258" s="1"/>
      <c r="AG1258" s="4"/>
      <c r="AJ1258" s="8"/>
      <c r="AK1258" s="4"/>
      <c r="AS1258" s="8"/>
      <c r="AT1258" s="4"/>
      <c r="BJ1258" s="1"/>
    </row>
    <row r="1259" spans="1:62" x14ac:dyDescent="0.3">
      <c r="A1259" s="33" t="s">
        <v>447</v>
      </c>
      <c r="B1259" s="31">
        <v>11280</v>
      </c>
      <c r="C1259" s="1" t="s">
        <v>40</v>
      </c>
      <c r="D1259" s="1" t="s">
        <v>140</v>
      </c>
      <c r="E1259" s="1" t="s">
        <v>445</v>
      </c>
      <c r="F1259" s="1" t="s">
        <v>443</v>
      </c>
      <c r="G1259" s="1" t="s">
        <v>441</v>
      </c>
      <c r="H1259" s="1">
        <v>2</v>
      </c>
      <c r="I1259" s="1" t="s">
        <v>38</v>
      </c>
      <c r="J1259" s="4">
        <v>7109</v>
      </c>
      <c r="K1259" s="4">
        <v>1502</v>
      </c>
      <c r="L1259" s="4">
        <v>855</v>
      </c>
      <c r="P1259" s="1">
        <v>1</v>
      </c>
      <c r="R1259" s="1">
        <v>1</v>
      </c>
      <c r="AA1259" s="12" t="str">
        <f>_xlfn.XLOOKUP(HsgLista[[#This Row],[Lakó-népesség]],hsgméret[limit],hsgméret[név],,-1)</f>
        <v>apró</v>
      </c>
      <c r="AB1259" s="12" t="str">
        <f>IFERROR(_xlfn.XLOOKUP(HsgLista[[#This Row],[Vármegye]],Régiók[Vármegye],Régiók[Régió]),"")</f>
        <v>Dél-Alföld</v>
      </c>
      <c r="AC1259" s="12" t="str">
        <f>IFERROR(_xlfn.XLOOKUP(HsgLista[[#This Row],[Vármegye]],Régiók[Vármegye],Régiók[NUTS2]),"")</f>
        <v>HU33</v>
      </c>
      <c r="AD1259" s="12" t="str" cm="1">
        <f t="array" ref="AD1259">_xlfn.XLOOKUP(HsgLista[[#This Row],[Helység jogállása]],_xlfn.ANCHORARRAY($AG$12),$AH$12:$AH$18)</f>
        <v>1 község</v>
      </c>
      <c r="AE1259" s="4">
        <f>HsgLista[[#This Row],[Lakó-népesség]]*HsgLista[[#This Row],[Lakó-népesség]]</f>
        <v>2256004</v>
      </c>
      <c r="AF1259" s="1"/>
      <c r="AG1259" s="4"/>
      <c r="AJ1259" s="8"/>
      <c r="AK1259" s="4"/>
      <c r="AS1259" s="8"/>
      <c r="AT1259" s="4"/>
      <c r="BJ1259" s="1"/>
    </row>
    <row r="1260" spans="1:62" x14ac:dyDescent="0.3">
      <c r="A1260" s="33" t="s">
        <v>2071</v>
      </c>
      <c r="B1260" s="31">
        <v>27827</v>
      </c>
      <c r="C1260" s="1" t="s">
        <v>40</v>
      </c>
      <c r="D1260" s="1" t="s">
        <v>75</v>
      </c>
      <c r="E1260" s="1" t="s">
        <v>755</v>
      </c>
      <c r="F1260" s="1" t="s">
        <v>756</v>
      </c>
      <c r="G1260" s="1" t="s">
        <v>757</v>
      </c>
      <c r="H1260" s="1">
        <v>5</v>
      </c>
      <c r="I1260" s="1" t="s">
        <v>2072</v>
      </c>
      <c r="J1260" s="4">
        <v>1131</v>
      </c>
      <c r="K1260" s="4">
        <v>631</v>
      </c>
      <c r="L1260" s="4">
        <v>298</v>
      </c>
      <c r="AA1260" s="12" t="str">
        <f>_xlfn.XLOOKUP(HsgLista[[#This Row],[Lakó-népesség]],hsgméret[limit],hsgméret[név],,-1)</f>
        <v>apró</v>
      </c>
      <c r="AB1260" s="12" t="str">
        <f>IFERROR(_xlfn.XLOOKUP(HsgLista[[#This Row],[Vármegye]],Régiók[Vármegye],Régiók[Régió]),"")</f>
        <v>Pest</v>
      </c>
      <c r="AC1260" s="12" t="str">
        <f>IFERROR(_xlfn.XLOOKUP(HsgLista[[#This Row],[Vármegye]],Régiók[Vármegye],Régiók[NUTS2]),"")</f>
        <v>HU12</v>
      </c>
      <c r="AD1260" s="12" t="str" cm="1">
        <f t="array" ref="AD1260">_xlfn.XLOOKUP(HsgLista[[#This Row],[Helység jogállása]],_xlfn.ANCHORARRAY($AG$12),$AH$12:$AH$18)</f>
        <v>1 község</v>
      </c>
      <c r="AE1260" s="4">
        <f>HsgLista[[#This Row],[Lakó-népesség]]*HsgLista[[#This Row],[Lakó-népesség]]</f>
        <v>398161</v>
      </c>
      <c r="AF1260" s="1"/>
      <c r="AG1260" s="4"/>
      <c r="AJ1260" s="8"/>
      <c r="AK1260" s="4"/>
      <c r="AS1260" s="8"/>
      <c r="AT1260" s="4"/>
      <c r="BJ1260" s="1"/>
    </row>
    <row r="1261" spans="1:62" x14ac:dyDescent="0.3">
      <c r="A1261" s="33" t="s">
        <v>2073</v>
      </c>
      <c r="B1261" s="31">
        <v>32063</v>
      </c>
      <c r="C1261" s="1" t="s">
        <v>40</v>
      </c>
      <c r="D1261" s="1" t="s">
        <v>202</v>
      </c>
      <c r="E1261" s="1" t="s">
        <v>203</v>
      </c>
      <c r="F1261" s="1" t="s">
        <v>204</v>
      </c>
      <c r="G1261" s="1" t="s">
        <v>205</v>
      </c>
      <c r="H1261" s="1">
        <v>5</v>
      </c>
      <c r="I1261" s="1" t="s">
        <v>438</v>
      </c>
      <c r="J1261" s="4">
        <v>664</v>
      </c>
      <c r="K1261" s="4">
        <v>241</v>
      </c>
      <c r="L1261" s="4">
        <v>100</v>
      </c>
      <c r="AA1261" s="12" t="str">
        <f>_xlfn.XLOOKUP(HsgLista[[#This Row],[Lakó-népesség]],hsgméret[limit],hsgméret[név],,-1)</f>
        <v>mikro</v>
      </c>
      <c r="AB1261" s="12" t="str">
        <f>IFERROR(_xlfn.XLOOKUP(HsgLista[[#This Row],[Vármegye]],Régiók[Vármegye],Régiók[Régió]),"")</f>
        <v>Nyugat-Dunántúl</v>
      </c>
      <c r="AC1261" s="12" t="str">
        <f>IFERROR(_xlfn.XLOOKUP(HsgLista[[#This Row],[Vármegye]],Régiók[Vármegye],Régiók[NUTS2]),"")</f>
        <v>HU22</v>
      </c>
      <c r="AD1261" s="12" t="str" cm="1">
        <f t="array" ref="AD1261">_xlfn.XLOOKUP(HsgLista[[#This Row],[Helység jogállása]],_xlfn.ANCHORARRAY($AG$12),$AH$12:$AH$18)</f>
        <v>1 község</v>
      </c>
      <c r="AE1261" s="4">
        <f>HsgLista[[#This Row],[Lakó-népesség]]*HsgLista[[#This Row],[Lakó-népesség]]</f>
        <v>58081</v>
      </c>
      <c r="AF1261" s="1"/>
      <c r="AG1261" s="4"/>
      <c r="AJ1261" s="8"/>
      <c r="AK1261" s="4"/>
      <c r="AS1261" s="8"/>
      <c r="AT1261" s="4"/>
      <c r="BJ1261" s="1"/>
    </row>
    <row r="1262" spans="1:62" x14ac:dyDescent="0.3">
      <c r="A1262" s="33" t="s">
        <v>2074</v>
      </c>
      <c r="B1262" s="31">
        <v>28389</v>
      </c>
      <c r="C1262" s="1" t="s">
        <v>40</v>
      </c>
      <c r="D1262" s="1" t="s">
        <v>272</v>
      </c>
      <c r="E1262" s="1" t="s">
        <v>653</v>
      </c>
      <c r="F1262" s="1" t="s">
        <v>654</v>
      </c>
      <c r="G1262" s="1" t="s">
        <v>655</v>
      </c>
      <c r="H1262" s="1">
        <v>2</v>
      </c>
      <c r="I1262" s="1" t="s">
        <v>38</v>
      </c>
      <c r="J1262" s="4">
        <v>3039</v>
      </c>
      <c r="K1262" s="4">
        <v>1603</v>
      </c>
      <c r="L1262" s="4">
        <v>759</v>
      </c>
      <c r="T1262" s="1">
        <v>1</v>
      </c>
      <c r="AA1262" s="12" t="str">
        <f>_xlfn.XLOOKUP(HsgLista[[#This Row],[Lakó-népesség]],hsgméret[limit],hsgméret[név],,-1)</f>
        <v>apró</v>
      </c>
      <c r="AB1262" s="12" t="str">
        <f>IFERROR(_xlfn.XLOOKUP(HsgLista[[#This Row],[Vármegye]],Régiók[Vármegye],Régiók[Régió]),"")</f>
        <v>Észak-Magyarország</v>
      </c>
      <c r="AC1262" s="12" t="str">
        <f>IFERROR(_xlfn.XLOOKUP(HsgLista[[#This Row],[Vármegye]],Régiók[Vármegye],Régiók[NUTS2]),"")</f>
        <v>HU31</v>
      </c>
      <c r="AD1262" s="12" t="str" cm="1">
        <f t="array" ref="AD1262">_xlfn.XLOOKUP(HsgLista[[#This Row],[Helység jogállása]],_xlfn.ANCHORARRAY($AG$12),$AH$12:$AH$18)</f>
        <v>1 község</v>
      </c>
      <c r="AE1262" s="4">
        <f>HsgLista[[#This Row],[Lakó-népesség]]*HsgLista[[#This Row],[Lakó-népesség]]</f>
        <v>2569609</v>
      </c>
      <c r="AF1262" s="1"/>
      <c r="AG1262" s="4"/>
      <c r="AJ1262" s="8"/>
      <c r="AK1262" s="4"/>
      <c r="AS1262" s="8"/>
      <c r="AT1262" s="4"/>
      <c r="BJ1262" s="1"/>
    </row>
    <row r="1263" spans="1:62" x14ac:dyDescent="0.3">
      <c r="A1263" s="33" t="s">
        <v>175</v>
      </c>
      <c r="B1263" s="32">
        <v>6691</v>
      </c>
      <c r="C1263" s="1" t="s">
        <v>27</v>
      </c>
      <c r="D1263" s="1" t="s">
        <v>52</v>
      </c>
      <c r="E1263" s="1" t="s">
        <v>2075</v>
      </c>
      <c r="F1263" s="1" t="s">
        <v>174</v>
      </c>
      <c r="G1263" s="1" t="s">
        <v>175</v>
      </c>
      <c r="H1263" s="1">
        <v>1</v>
      </c>
      <c r="I1263" s="1" t="s">
        <v>32</v>
      </c>
      <c r="J1263" s="4">
        <v>3664</v>
      </c>
      <c r="K1263" s="4">
        <v>23990</v>
      </c>
      <c r="L1263" s="4">
        <v>13039</v>
      </c>
      <c r="Q1263" s="1">
        <v>1</v>
      </c>
      <c r="R1263" s="1">
        <v>1</v>
      </c>
      <c r="T1263" s="1">
        <v>1</v>
      </c>
      <c r="AA1263" s="12" t="str">
        <f>_xlfn.XLOOKUP(HsgLista[[#This Row],[Lakó-népesség]],hsgméret[limit],hsgméret[név],,-1)</f>
        <v>közép</v>
      </c>
      <c r="AB1263" s="12" t="str">
        <f>IFERROR(_xlfn.XLOOKUP(HsgLista[[#This Row],[Vármegye]],Régiók[Vármegye],Régiók[Régió]),"")</f>
        <v>Észak-Magyarország</v>
      </c>
      <c r="AC1263" s="12" t="str">
        <f>IFERROR(_xlfn.XLOOKUP(HsgLista[[#This Row],[Vármegye]],Régiók[Vármegye],Régiók[NUTS2]),"")</f>
        <v>HU31</v>
      </c>
      <c r="AD1263" s="12" t="str" cm="1">
        <f t="array" ref="AD1263">_xlfn.XLOOKUP(HsgLista[[#This Row],[Helység jogállása]],_xlfn.ANCHORARRAY($AG$12),$AH$12:$AH$18)</f>
        <v>2 város</v>
      </c>
      <c r="AE1263" s="4">
        <f>HsgLista[[#This Row],[Lakó-népesség]]*HsgLista[[#This Row],[Lakó-népesség]]</f>
        <v>575520100</v>
      </c>
      <c r="AF1263" s="1"/>
      <c r="AG1263" s="4"/>
      <c r="AJ1263" s="8"/>
      <c r="AK1263" s="4"/>
      <c r="AS1263" s="8"/>
      <c r="AT1263" s="4"/>
      <c r="BJ1263" s="1"/>
    </row>
    <row r="1264" spans="1:62" x14ac:dyDescent="0.3">
      <c r="A1264" s="33" t="s">
        <v>2076</v>
      </c>
      <c r="B1264" s="31">
        <v>13374</v>
      </c>
      <c r="C1264" s="1" t="s">
        <v>40</v>
      </c>
      <c r="D1264" s="1" t="s">
        <v>52</v>
      </c>
      <c r="E1264" s="1" t="s">
        <v>58</v>
      </c>
      <c r="F1264" s="1" t="s">
        <v>59</v>
      </c>
      <c r="G1264" s="1" t="s">
        <v>60</v>
      </c>
      <c r="H1264" s="1">
        <v>2</v>
      </c>
      <c r="I1264" s="1" t="s">
        <v>38</v>
      </c>
      <c r="J1264" s="4">
        <v>1248</v>
      </c>
      <c r="K1264" s="4">
        <v>945</v>
      </c>
      <c r="L1264" s="4">
        <v>284</v>
      </c>
      <c r="T1264" s="1">
        <v>1</v>
      </c>
      <c r="AA1264" s="12" t="str">
        <f>_xlfn.XLOOKUP(HsgLista[[#This Row],[Lakó-népesség]],hsgméret[limit],hsgméret[név],,-1)</f>
        <v>apró</v>
      </c>
      <c r="AB1264" s="12" t="str">
        <f>IFERROR(_xlfn.XLOOKUP(HsgLista[[#This Row],[Vármegye]],Régiók[Vármegye],Régiók[Régió]),"")</f>
        <v>Észak-Magyarország</v>
      </c>
      <c r="AC1264" s="12" t="str">
        <f>IFERROR(_xlfn.XLOOKUP(HsgLista[[#This Row],[Vármegye]],Régiók[Vármegye],Régiók[NUTS2]),"")</f>
        <v>HU31</v>
      </c>
      <c r="AD1264" s="12" t="str" cm="1">
        <f t="array" ref="AD1264">_xlfn.XLOOKUP(HsgLista[[#This Row],[Helység jogállása]],_xlfn.ANCHORARRAY($AG$12),$AH$12:$AH$18)</f>
        <v>1 község</v>
      </c>
      <c r="AE1264" s="4">
        <f>HsgLista[[#This Row],[Lakó-népesség]]*HsgLista[[#This Row],[Lakó-népesség]]</f>
        <v>893025</v>
      </c>
      <c r="AF1264" s="1"/>
      <c r="AG1264" s="4"/>
      <c r="AJ1264" s="8"/>
      <c r="AK1264" s="4"/>
      <c r="AS1264" s="8"/>
      <c r="AT1264" s="4"/>
      <c r="BJ1264" s="1"/>
    </row>
    <row r="1265" spans="1:62" x14ac:dyDescent="0.3">
      <c r="A1265" s="33" t="s">
        <v>2077</v>
      </c>
      <c r="B1265" s="31">
        <v>26888</v>
      </c>
      <c r="C1265" s="1" t="s">
        <v>40</v>
      </c>
      <c r="D1265" s="1" t="s">
        <v>112</v>
      </c>
      <c r="E1265" s="1" t="s">
        <v>234</v>
      </c>
      <c r="F1265" s="1" t="s">
        <v>235</v>
      </c>
      <c r="G1265" s="1" t="s">
        <v>236</v>
      </c>
      <c r="H1265" s="1">
        <v>5</v>
      </c>
      <c r="I1265" s="1" t="s">
        <v>1617</v>
      </c>
      <c r="J1265" s="4">
        <v>1071</v>
      </c>
      <c r="K1265" s="4">
        <v>310</v>
      </c>
      <c r="L1265" s="4">
        <v>120</v>
      </c>
      <c r="T1265" s="1">
        <v>1</v>
      </c>
      <c r="AA1265" s="12" t="str">
        <f>_xlfn.XLOOKUP(HsgLista[[#This Row],[Lakó-népesség]],hsgméret[limit],hsgméret[név],,-1)</f>
        <v>mikro</v>
      </c>
      <c r="AB1265" s="12" t="str">
        <f>IFERROR(_xlfn.XLOOKUP(HsgLista[[#This Row],[Vármegye]],Régiók[Vármegye],Régiók[Régió]),"")</f>
        <v>Dél-Dunántúl</v>
      </c>
      <c r="AC1265" s="12" t="str">
        <f>IFERROR(_xlfn.XLOOKUP(HsgLista[[#This Row],[Vármegye]],Régiók[Vármegye],Régiók[NUTS2]),"")</f>
        <v>HU23</v>
      </c>
      <c r="AD1265" s="12" t="str" cm="1">
        <f t="array" ref="AD1265">_xlfn.XLOOKUP(HsgLista[[#This Row],[Helység jogállása]],_xlfn.ANCHORARRAY($AG$12),$AH$12:$AH$18)</f>
        <v>1 község</v>
      </c>
      <c r="AE1265" s="4">
        <f>HsgLista[[#This Row],[Lakó-népesség]]*HsgLista[[#This Row],[Lakó-népesség]]</f>
        <v>96100</v>
      </c>
      <c r="AF1265" s="1"/>
      <c r="AG1265" s="4"/>
      <c r="AJ1265" s="8"/>
      <c r="AK1265" s="4"/>
      <c r="AS1265" s="8"/>
      <c r="AT1265" s="4"/>
      <c r="BJ1265" s="1"/>
    </row>
    <row r="1266" spans="1:62" x14ac:dyDescent="0.3">
      <c r="A1266" s="33" t="s">
        <v>1931</v>
      </c>
      <c r="B1266" s="31">
        <v>19789</v>
      </c>
      <c r="C1266" s="1" t="s">
        <v>27</v>
      </c>
      <c r="D1266" s="1" t="s">
        <v>140</v>
      </c>
      <c r="E1266" s="1" t="s">
        <v>169</v>
      </c>
      <c r="F1266" s="1" t="s">
        <v>170</v>
      </c>
      <c r="G1266" s="1" t="s">
        <v>171</v>
      </c>
      <c r="H1266" s="1">
        <v>2</v>
      </c>
      <c r="I1266" s="1" t="s">
        <v>38</v>
      </c>
      <c r="J1266" s="4">
        <v>11448</v>
      </c>
      <c r="K1266" s="4">
        <v>7907</v>
      </c>
      <c r="L1266" s="4">
        <v>3825</v>
      </c>
      <c r="R1266" s="1">
        <v>1</v>
      </c>
      <c r="T1266" s="1">
        <v>1</v>
      </c>
      <c r="AA1266" s="12" t="str">
        <f>_xlfn.XLOOKUP(HsgLista[[#This Row],[Lakó-népesség]],hsgméret[limit],hsgméret[név],,-1)</f>
        <v>kicsi</v>
      </c>
      <c r="AB1266" s="12" t="str">
        <f>IFERROR(_xlfn.XLOOKUP(HsgLista[[#This Row],[Vármegye]],Régiók[Vármegye],Régiók[Régió]),"")</f>
        <v>Dél-Alföld</v>
      </c>
      <c r="AC1266" s="12" t="str">
        <f>IFERROR(_xlfn.XLOOKUP(HsgLista[[#This Row],[Vármegye]],Régiók[Vármegye],Régiók[NUTS2]),"")</f>
        <v>HU33</v>
      </c>
      <c r="AD1266" s="12" t="str" cm="1">
        <f t="array" ref="AD1266">_xlfn.XLOOKUP(HsgLista[[#This Row],[Helység jogállása]],_xlfn.ANCHORARRAY($AG$12),$AH$12:$AH$18)</f>
        <v>2 város</v>
      </c>
      <c r="AE1266" s="4">
        <f>HsgLista[[#This Row],[Lakó-népesség]]*HsgLista[[#This Row],[Lakó-népesség]]</f>
        <v>62520649</v>
      </c>
      <c r="AF1266" s="1"/>
      <c r="AG1266" s="4"/>
      <c r="AJ1266" s="8"/>
      <c r="AK1266" s="4"/>
      <c r="AS1266" s="8"/>
      <c r="AT1266" s="4"/>
      <c r="BJ1266" s="1"/>
    </row>
    <row r="1267" spans="1:62" x14ac:dyDescent="0.3">
      <c r="A1267" s="33" t="s">
        <v>2078</v>
      </c>
      <c r="B1267" s="32">
        <v>4525</v>
      </c>
      <c r="C1267" s="1" t="s">
        <v>40</v>
      </c>
      <c r="D1267" s="1" t="s">
        <v>86</v>
      </c>
      <c r="E1267" s="1" t="s">
        <v>909</v>
      </c>
      <c r="F1267" s="1" t="s">
        <v>910</v>
      </c>
      <c r="G1267" s="1" t="s">
        <v>911</v>
      </c>
      <c r="H1267" s="1">
        <v>1</v>
      </c>
      <c r="I1267" s="1" t="s">
        <v>32</v>
      </c>
      <c r="J1267" s="4">
        <v>1108</v>
      </c>
      <c r="K1267" s="4">
        <v>2075</v>
      </c>
      <c r="L1267" s="4">
        <v>754</v>
      </c>
      <c r="R1267" s="1">
        <v>1</v>
      </c>
      <c r="AA1267" s="12" t="str">
        <f>_xlfn.XLOOKUP(HsgLista[[#This Row],[Lakó-népesség]],hsgméret[limit],hsgméret[név],,-1)</f>
        <v>kicsi</v>
      </c>
      <c r="AB1267" s="12" t="str">
        <f>IFERROR(_xlfn.XLOOKUP(HsgLista[[#This Row],[Vármegye]],Régiók[Vármegye],Régiók[Régió]),"")</f>
        <v>Közép-Dunántúl</v>
      </c>
      <c r="AC1267" s="12" t="str">
        <f>IFERROR(_xlfn.XLOOKUP(HsgLista[[#This Row],[Vármegye]],Régiók[Vármegye],Régiók[NUTS2]),"")</f>
        <v>HU21</v>
      </c>
      <c r="AD1267" s="12" t="str" cm="1">
        <f t="array" ref="AD1267">_xlfn.XLOOKUP(HsgLista[[#This Row],[Helység jogállása]],_xlfn.ANCHORARRAY($AG$12),$AH$12:$AH$18)</f>
        <v>1 község</v>
      </c>
      <c r="AE1267" s="4">
        <f>HsgLista[[#This Row],[Lakó-népesség]]*HsgLista[[#This Row],[Lakó-népesség]]</f>
        <v>4305625</v>
      </c>
      <c r="AF1267" s="1"/>
      <c r="AG1267" s="4"/>
      <c r="AJ1267" s="8"/>
      <c r="AK1267" s="4"/>
      <c r="AS1267" s="8"/>
      <c r="AT1267" s="4"/>
      <c r="BJ1267" s="1"/>
    </row>
    <row r="1268" spans="1:62" x14ac:dyDescent="0.3">
      <c r="A1268" s="33" t="s">
        <v>143</v>
      </c>
      <c r="B1268" s="31">
        <v>26684</v>
      </c>
      <c r="C1268" s="1" t="s">
        <v>719</v>
      </c>
      <c r="D1268" s="1" t="s">
        <v>140</v>
      </c>
      <c r="E1268" s="1" t="s">
        <v>2079</v>
      </c>
      <c r="F1268" s="1" t="s">
        <v>142</v>
      </c>
      <c r="G1268" s="1" t="s">
        <v>143</v>
      </c>
      <c r="H1268" s="1">
        <v>1</v>
      </c>
      <c r="I1268" s="1" t="s">
        <v>32</v>
      </c>
      <c r="J1268" s="4">
        <v>32257</v>
      </c>
      <c r="K1268" s="4">
        <v>109450</v>
      </c>
      <c r="L1268" s="4">
        <v>55287</v>
      </c>
      <c r="N1268" s="1">
        <v>1</v>
      </c>
      <c r="O1268" s="1">
        <v>1</v>
      </c>
      <c r="P1268" s="1">
        <v>1</v>
      </c>
      <c r="R1268" s="1">
        <v>1</v>
      </c>
      <c r="S1268" s="1">
        <v>1</v>
      </c>
      <c r="T1268" s="1">
        <v>1</v>
      </c>
      <c r="Z1268" s="1">
        <v>1</v>
      </c>
      <c r="AA1268" s="12" t="str">
        <f>_xlfn.XLOOKUP(HsgLista[[#This Row],[Lakó-népesség]],hsgméret[limit],hsgméret[név],,-1)</f>
        <v>nagy</v>
      </c>
      <c r="AB1268" s="12" t="str">
        <f>IFERROR(_xlfn.XLOOKUP(HsgLista[[#This Row],[Vármegye]],Régiók[Vármegye],Régiók[Régió]),"")</f>
        <v>Dél-Alföld</v>
      </c>
      <c r="AC1268" s="12" t="str">
        <f>IFERROR(_xlfn.XLOOKUP(HsgLista[[#This Row],[Vármegye]],Régiók[Vármegye],Régiók[NUTS2]),"")</f>
        <v>HU33</v>
      </c>
      <c r="AD1268" s="12" t="str" cm="1">
        <f t="array" ref="AD1268">_xlfn.XLOOKUP(HsgLista[[#This Row],[Helység jogállása]],_xlfn.ANCHORARRAY($AG$12),$AH$12:$AH$18)</f>
        <v>3 m.j.város</v>
      </c>
      <c r="AE1268" s="4">
        <f>HsgLista[[#This Row],[Lakó-népesség]]*HsgLista[[#This Row],[Lakó-népesség]]</f>
        <v>11979302500</v>
      </c>
      <c r="AF1268" s="1"/>
      <c r="AG1268" s="4"/>
      <c r="AJ1268" s="8"/>
      <c r="AK1268" s="4"/>
      <c r="AS1268" s="8"/>
      <c r="AT1268" s="4"/>
      <c r="BJ1268" s="1"/>
    </row>
    <row r="1269" spans="1:62" x14ac:dyDescent="0.3">
      <c r="A1269" s="33" t="s">
        <v>1348</v>
      </c>
      <c r="B1269" s="31">
        <v>32902</v>
      </c>
      <c r="C1269" s="1" t="s">
        <v>40</v>
      </c>
      <c r="D1269" s="1" t="s">
        <v>202</v>
      </c>
      <c r="E1269" s="1" t="s">
        <v>685</v>
      </c>
      <c r="F1269" s="1" t="s">
        <v>686</v>
      </c>
      <c r="G1269" s="1" t="s">
        <v>687</v>
      </c>
      <c r="H1269" s="1">
        <v>2</v>
      </c>
      <c r="I1269" s="1" t="s">
        <v>38</v>
      </c>
      <c r="J1269" s="4">
        <v>1975</v>
      </c>
      <c r="K1269" s="4">
        <v>1207</v>
      </c>
      <c r="L1269" s="4">
        <v>660</v>
      </c>
      <c r="AA1269" s="12" t="str">
        <f>_xlfn.XLOOKUP(HsgLista[[#This Row],[Lakó-népesség]],hsgméret[limit],hsgméret[név],,-1)</f>
        <v>apró</v>
      </c>
      <c r="AB1269" s="12" t="str">
        <f>IFERROR(_xlfn.XLOOKUP(HsgLista[[#This Row],[Vármegye]],Régiók[Vármegye],Régiók[Régió]),"")</f>
        <v>Nyugat-Dunántúl</v>
      </c>
      <c r="AC1269" s="12" t="str">
        <f>IFERROR(_xlfn.XLOOKUP(HsgLista[[#This Row],[Vármegye]],Régiók[Vármegye],Régiók[NUTS2]),"")</f>
        <v>HU22</v>
      </c>
      <c r="AD1269" s="12" t="str" cm="1">
        <f t="array" ref="AD1269">_xlfn.XLOOKUP(HsgLista[[#This Row],[Helység jogállása]],_xlfn.ANCHORARRAY($AG$12),$AH$12:$AH$18)</f>
        <v>1 község</v>
      </c>
      <c r="AE1269" s="4">
        <f>HsgLista[[#This Row],[Lakó-népesség]]*HsgLista[[#This Row],[Lakó-népesség]]</f>
        <v>1456849</v>
      </c>
      <c r="AF1269" s="1"/>
      <c r="AG1269" s="4"/>
      <c r="AJ1269" s="8"/>
      <c r="AK1269" s="4"/>
      <c r="AS1269" s="8"/>
      <c r="AT1269" s="4"/>
      <c r="BJ1269" s="1"/>
    </row>
    <row r="1270" spans="1:62" x14ac:dyDescent="0.3">
      <c r="A1270" s="33" t="s">
        <v>809</v>
      </c>
      <c r="B1270" s="31">
        <v>28431</v>
      </c>
      <c r="C1270" s="1" t="s">
        <v>40</v>
      </c>
      <c r="D1270" s="1" t="s">
        <v>159</v>
      </c>
      <c r="E1270" s="1" t="s">
        <v>781</v>
      </c>
      <c r="F1270" s="1" t="s">
        <v>782</v>
      </c>
      <c r="G1270" s="1" t="s">
        <v>783</v>
      </c>
      <c r="H1270" s="1">
        <v>2</v>
      </c>
      <c r="I1270" s="1" t="s">
        <v>38</v>
      </c>
      <c r="J1270" s="4">
        <v>2198</v>
      </c>
      <c r="K1270" s="4">
        <v>1889</v>
      </c>
      <c r="L1270" s="4">
        <v>643</v>
      </c>
      <c r="AA1270" s="12" t="str">
        <f>_xlfn.XLOOKUP(HsgLista[[#This Row],[Lakó-népesség]],hsgméret[limit],hsgméret[név],,-1)</f>
        <v>apró</v>
      </c>
      <c r="AB1270" s="12" t="str">
        <f>IFERROR(_xlfn.XLOOKUP(HsgLista[[#This Row],[Vármegye]],Régiók[Vármegye],Régiók[Régió]),"")</f>
        <v>Észak-Alföld</v>
      </c>
      <c r="AC1270" s="12" t="str">
        <f>IFERROR(_xlfn.XLOOKUP(HsgLista[[#This Row],[Vármegye]],Régiók[Vármegye],Régiók[NUTS2]),"")</f>
        <v>HU32</v>
      </c>
      <c r="AD1270" s="12" t="str" cm="1">
        <f t="array" ref="AD1270">_xlfn.XLOOKUP(HsgLista[[#This Row],[Helység jogállása]],_xlfn.ANCHORARRAY($AG$12),$AH$12:$AH$18)</f>
        <v>1 község</v>
      </c>
      <c r="AE1270" s="4">
        <f>HsgLista[[#This Row],[Lakó-népesség]]*HsgLista[[#This Row],[Lakó-népesség]]</f>
        <v>3568321</v>
      </c>
      <c r="AF1270" s="1"/>
      <c r="AG1270" s="4"/>
      <c r="AJ1270" s="8"/>
      <c r="AK1270" s="4"/>
      <c r="AS1270" s="8"/>
      <c r="AT1270" s="4"/>
      <c r="BJ1270" s="1"/>
    </row>
    <row r="1271" spans="1:62" x14ac:dyDescent="0.3">
      <c r="A1271" s="33" t="s">
        <v>2080</v>
      </c>
      <c r="B1271" s="31">
        <v>14359</v>
      </c>
      <c r="C1271" s="1" t="s">
        <v>40</v>
      </c>
      <c r="D1271" s="1" t="s">
        <v>159</v>
      </c>
      <c r="E1271" s="1" t="s">
        <v>160</v>
      </c>
      <c r="F1271" s="1" t="s">
        <v>161</v>
      </c>
      <c r="G1271" s="1" t="s">
        <v>162</v>
      </c>
      <c r="H1271" s="1">
        <v>5</v>
      </c>
      <c r="I1271" s="1" t="s">
        <v>2081</v>
      </c>
      <c r="J1271" s="4">
        <v>1823</v>
      </c>
      <c r="K1271" s="4">
        <v>1422</v>
      </c>
      <c r="L1271" s="4">
        <v>479</v>
      </c>
      <c r="T1271" s="1">
        <v>1</v>
      </c>
      <c r="AA1271" s="12" t="str">
        <f>_xlfn.XLOOKUP(HsgLista[[#This Row],[Lakó-népesség]],hsgméret[limit],hsgméret[név],,-1)</f>
        <v>apró</v>
      </c>
      <c r="AB1271" s="12" t="str">
        <f>IFERROR(_xlfn.XLOOKUP(HsgLista[[#This Row],[Vármegye]],Régiók[Vármegye],Régiók[Régió]),"")</f>
        <v>Észak-Alföld</v>
      </c>
      <c r="AC1271" s="12" t="str">
        <f>IFERROR(_xlfn.XLOOKUP(HsgLista[[#This Row],[Vármegye]],Régiók[Vármegye],Régiók[NUTS2]),"")</f>
        <v>HU32</v>
      </c>
      <c r="AD1271" s="12" t="str" cm="1">
        <f t="array" ref="AD1271">_xlfn.XLOOKUP(HsgLista[[#This Row],[Helység jogállása]],_xlfn.ANCHORARRAY($AG$12),$AH$12:$AH$18)</f>
        <v>1 község</v>
      </c>
      <c r="AE1271" s="4">
        <f>HsgLista[[#This Row],[Lakó-népesség]]*HsgLista[[#This Row],[Lakó-népesség]]</f>
        <v>2022084</v>
      </c>
      <c r="AF1271" s="1"/>
      <c r="AG1271" s="4"/>
      <c r="AJ1271" s="8"/>
      <c r="AK1271" s="4"/>
      <c r="AS1271" s="8"/>
      <c r="AT1271" s="4"/>
      <c r="BJ1271" s="1"/>
    </row>
    <row r="1272" spans="1:62" x14ac:dyDescent="0.3">
      <c r="A1272" s="33" t="s">
        <v>2082</v>
      </c>
      <c r="B1272" s="31">
        <v>15264</v>
      </c>
      <c r="C1272" s="1" t="s">
        <v>40</v>
      </c>
      <c r="D1272" s="1" t="s">
        <v>52</v>
      </c>
      <c r="E1272" s="1" t="s">
        <v>53</v>
      </c>
      <c r="F1272" s="1" t="s">
        <v>54</v>
      </c>
      <c r="G1272" s="1" t="s">
        <v>55</v>
      </c>
      <c r="H1272" s="1">
        <v>5</v>
      </c>
      <c r="I1272" s="1" t="s">
        <v>1582</v>
      </c>
      <c r="J1272" s="4">
        <v>1301</v>
      </c>
      <c r="K1272" s="4">
        <v>257</v>
      </c>
      <c r="L1272" s="4">
        <v>136</v>
      </c>
      <c r="AA1272" s="12" t="str">
        <f>_xlfn.XLOOKUP(HsgLista[[#This Row],[Lakó-népesség]],hsgméret[limit],hsgméret[név],,-1)</f>
        <v>mikro</v>
      </c>
      <c r="AB1272" s="12" t="str">
        <f>IFERROR(_xlfn.XLOOKUP(HsgLista[[#This Row],[Vármegye]],Régiók[Vármegye],Régiók[Régió]),"")</f>
        <v>Észak-Magyarország</v>
      </c>
      <c r="AC1272" s="12" t="str">
        <f>IFERROR(_xlfn.XLOOKUP(HsgLista[[#This Row],[Vármegye]],Régiók[Vármegye],Régiók[NUTS2]),"")</f>
        <v>HU31</v>
      </c>
      <c r="AD1272" s="12" t="str" cm="1">
        <f t="array" ref="AD1272">_xlfn.XLOOKUP(HsgLista[[#This Row],[Helység jogállása]],_xlfn.ANCHORARRAY($AG$12),$AH$12:$AH$18)</f>
        <v>1 község</v>
      </c>
      <c r="AE1272" s="4">
        <f>HsgLista[[#This Row],[Lakó-népesség]]*HsgLista[[#This Row],[Lakó-népesség]]</f>
        <v>66049</v>
      </c>
      <c r="AF1272" s="1"/>
      <c r="AG1272" s="4"/>
      <c r="AJ1272" s="8"/>
      <c r="AK1272" s="4"/>
      <c r="AS1272" s="8"/>
      <c r="AT1272" s="4"/>
      <c r="BJ1272" s="1"/>
    </row>
    <row r="1273" spans="1:62" x14ac:dyDescent="0.3">
      <c r="A1273" s="33" t="s">
        <v>2083</v>
      </c>
      <c r="B1273" s="31">
        <v>16805</v>
      </c>
      <c r="C1273" s="1" t="s">
        <v>40</v>
      </c>
      <c r="D1273" s="1" t="s">
        <v>41</v>
      </c>
      <c r="E1273" s="1" t="s">
        <v>356</v>
      </c>
      <c r="F1273" s="1" t="s">
        <v>357</v>
      </c>
      <c r="G1273" s="1" t="s">
        <v>358</v>
      </c>
      <c r="H1273" s="1">
        <v>5</v>
      </c>
      <c r="I1273" s="1" t="s">
        <v>1469</v>
      </c>
      <c r="J1273" s="4">
        <v>811</v>
      </c>
      <c r="K1273" s="4">
        <v>161</v>
      </c>
      <c r="L1273" s="4">
        <v>89</v>
      </c>
      <c r="AA1273" s="12" t="str">
        <f>_xlfn.XLOOKUP(HsgLista[[#This Row],[Lakó-népesség]],hsgméret[limit],hsgméret[név],,-1)</f>
        <v>mikro</v>
      </c>
      <c r="AB1273" s="12" t="str">
        <f>IFERROR(_xlfn.XLOOKUP(HsgLista[[#This Row],[Vármegye]],Régiók[Vármegye],Régiók[Régió]),"")</f>
        <v>Dél-Dunántúl</v>
      </c>
      <c r="AC1273" s="12" t="str">
        <f>IFERROR(_xlfn.XLOOKUP(HsgLista[[#This Row],[Vármegye]],Régiók[Vármegye],Régiók[NUTS2]),"")</f>
        <v>HU23</v>
      </c>
      <c r="AD1273" s="12" t="str" cm="1">
        <f t="array" ref="AD1273">_xlfn.XLOOKUP(HsgLista[[#This Row],[Helység jogállása]],_xlfn.ANCHORARRAY($AG$12),$AH$12:$AH$18)</f>
        <v>1 község</v>
      </c>
      <c r="AE1273" s="4">
        <f>HsgLista[[#This Row],[Lakó-népesség]]*HsgLista[[#This Row],[Lakó-népesség]]</f>
        <v>25921</v>
      </c>
      <c r="AF1273" s="1"/>
      <c r="AG1273" s="4"/>
      <c r="AJ1273" s="8"/>
      <c r="AK1273" s="4"/>
      <c r="AS1273" s="8"/>
      <c r="AT1273" s="4"/>
      <c r="BJ1273" s="1"/>
    </row>
    <row r="1274" spans="1:62" x14ac:dyDescent="0.3">
      <c r="A1274" s="33" t="s">
        <v>2084</v>
      </c>
      <c r="B1274" s="31">
        <v>26037</v>
      </c>
      <c r="C1274" s="1" t="s">
        <v>40</v>
      </c>
      <c r="D1274" s="1" t="s">
        <v>80</v>
      </c>
      <c r="E1274" s="1" t="s">
        <v>81</v>
      </c>
      <c r="F1274" s="1" t="s">
        <v>82</v>
      </c>
      <c r="G1274" s="1" t="s">
        <v>83</v>
      </c>
      <c r="H1274" s="1">
        <v>5</v>
      </c>
      <c r="I1274" s="1" t="s">
        <v>570</v>
      </c>
      <c r="J1274" s="4">
        <v>368</v>
      </c>
      <c r="K1274" s="4">
        <v>48</v>
      </c>
      <c r="L1274" s="4">
        <v>53</v>
      </c>
      <c r="AA1274" s="12" t="str">
        <f>_xlfn.XLOOKUP(HsgLista[[#This Row],[Lakó-népesség]],hsgméret[limit],hsgméret[név],,-1)</f>
        <v>mikro</v>
      </c>
      <c r="AB1274" s="12" t="str">
        <f>IFERROR(_xlfn.XLOOKUP(HsgLista[[#This Row],[Vármegye]],Régiók[Vármegye],Régiók[Régió]),"")</f>
        <v>Közép-Dunántúl</v>
      </c>
      <c r="AC1274" s="12" t="str">
        <f>IFERROR(_xlfn.XLOOKUP(HsgLista[[#This Row],[Vármegye]],Régiók[Vármegye],Régiók[NUTS2]),"")</f>
        <v>HU21</v>
      </c>
      <c r="AD1274" s="12" t="str" cm="1">
        <f t="array" ref="AD1274">_xlfn.XLOOKUP(HsgLista[[#This Row],[Helység jogállása]],_xlfn.ANCHORARRAY($AG$12),$AH$12:$AH$18)</f>
        <v>1 község</v>
      </c>
      <c r="AE1274" s="4">
        <f>HsgLista[[#This Row],[Lakó-népesség]]*HsgLista[[#This Row],[Lakó-népesség]]</f>
        <v>2304</v>
      </c>
      <c r="AF1274" s="1"/>
      <c r="AG1274" s="4"/>
      <c r="AJ1274" s="8"/>
      <c r="AK1274" s="4"/>
      <c r="AS1274" s="8"/>
      <c r="AT1274" s="4"/>
      <c r="BJ1274" s="1"/>
    </row>
    <row r="1275" spans="1:62" x14ac:dyDescent="0.3">
      <c r="A1275" s="33" t="s">
        <v>2085</v>
      </c>
      <c r="B1275" s="31">
        <v>27571</v>
      </c>
      <c r="C1275" s="1" t="s">
        <v>40</v>
      </c>
      <c r="D1275" s="1" t="s">
        <v>140</v>
      </c>
      <c r="E1275" s="1" t="s">
        <v>600</v>
      </c>
      <c r="F1275" s="1" t="s">
        <v>601</v>
      </c>
      <c r="G1275" s="1" t="s">
        <v>602</v>
      </c>
      <c r="H1275" s="1">
        <v>1</v>
      </c>
      <c r="I1275" s="1" t="s">
        <v>32</v>
      </c>
      <c r="J1275" s="4">
        <v>6670</v>
      </c>
      <c r="K1275" s="4">
        <v>2339</v>
      </c>
      <c r="L1275" s="4">
        <v>1224</v>
      </c>
      <c r="AA1275" s="12" t="str">
        <f>_xlfn.XLOOKUP(HsgLista[[#This Row],[Lakó-népesség]],hsgméret[limit],hsgméret[név],,-1)</f>
        <v>kicsi</v>
      </c>
      <c r="AB1275" s="12" t="str">
        <f>IFERROR(_xlfn.XLOOKUP(HsgLista[[#This Row],[Vármegye]],Régiók[Vármegye],Régiók[Régió]),"")</f>
        <v>Dél-Alföld</v>
      </c>
      <c r="AC1275" s="12" t="str">
        <f>IFERROR(_xlfn.XLOOKUP(HsgLista[[#This Row],[Vármegye]],Régiók[Vármegye],Régiók[NUTS2]),"")</f>
        <v>HU33</v>
      </c>
      <c r="AD1275" s="12" t="str" cm="1">
        <f t="array" ref="AD1275">_xlfn.XLOOKUP(HsgLista[[#This Row],[Helység jogállása]],_xlfn.ANCHORARRAY($AG$12),$AH$12:$AH$18)</f>
        <v>1 község</v>
      </c>
      <c r="AE1275" s="4">
        <f>HsgLista[[#This Row],[Lakó-népesség]]*HsgLista[[#This Row],[Lakó-népesség]]</f>
        <v>5470921</v>
      </c>
      <c r="AF1275" s="1"/>
      <c r="AG1275" s="4"/>
      <c r="AJ1275" s="8"/>
      <c r="AK1275" s="4"/>
      <c r="AS1275" s="8"/>
      <c r="AT1275" s="4"/>
      <c r="BJ1275" s="1"/>
    </row>
    <row r="1276" spans="1:62" x14ac:dyDescent="0.3">
      <c r="A1276" s="33" t="s">
        <v>2086</v>
      </c>
      <c r="B1276" s="31">
        <v>32036</v>
      </c>
      <c r="C1276" s="1" t="s">
        <v>40</v>
      </c>
      <c r="D1276" s="1" t="s">
        <v>95</v>
      </c>
      <c r="E1276" s="1" t="s">
        <v>850</v>
      </c>
      <c r="F1276" s="1" t="s">
        <v>851</v>
      </c>
      <c r="G1276" s="1" t="s">
        <v>852</v>
      </c>
      <c r="H1276" s="1">
        <v>5</v>
      </c>
      <c r="I1276" s="1" t="s">
        <v>853</v>
      </c>
      <c r="J1276" s="4">
        <v>872</v>
      </c>
      <c r="K1276" s="4">
        <v>94</v>
      </c>
      <c r="L1276" s="4">
        <v>53</v>
      </c>
      <c r="AA1276" s="12" t="str">
        <f>_xlfn.XLOOKUP(HsgLista[[#This Row],[Lakó-népesség]],hsgméret[limit],hsgméret[név],,-1)</f>
        <v>mikro</v>
      </c>
      <c r="AB1276" s="12" t="str">
        <f>IFERROR(_xlfn.XLOOKUP(HsgLista[[#This Row],[Vármegye]],Régiók[Vármegye],Régiók[Régió]),"")</f>
        <v>Nyugat-Dunántúl</v>
      </c>
      <c r="AC1276" s="12" t="str">
        <f>IFERROR(_xlfn.XLOOKUP(HsgLista[[#This Row],[Vármegye]],Régiók[Vármegye],Régiók[NUTS2]),"")</f>
        <v>HU22</v>
      </c>
      <c r="AD1276" s="12" t="str" cm="1">
        <f t="array" ref="AD1276">_xlfn.XLOOKUP(HsgLista[[#This Row],[Helység jogállása]],_xlfn.ANCHORARRAY($AG$12),$AH$12:$AH$18)</f>
        <v>1 község</v>
      </c>
      <c r="AE1276" s="4">
        <f>HsgLista[[#This Row],[Lakó-népesség]]*HsgLista[[#This Row],[Lakó-népesség]]</f>
        <v>8836</v>
      </c>
      <c r="AF1276" s="1"/>
      <c r="AG1276" s="4"/>
      <c r="AJ1276" s="8"/>
      <c r="AK1276" s="4"/>
      <c r="AS1276" s="8"/>
      <c r="AT1276" s="4"/>
      <c r="BJ1276" s="1"/>
    </row>
    <row r="1277" spans="1:62" x14ac:dyDescent="0.3">
      <c r="A1277" s="33" t="s">
        <v>2087</v>
      </c>
      <c r="B1277" s="31">
        <v>12034</v>
      </c>
      <c r="C1277" s="1" t="s">
        <v>40</v>
      </c>
      <c r="D1277" s="1" t="s">
        <v>52</v>
      </c>
      <c r="E1277" s="1" t="s">
        <v>149</v>
      </c>
      <c r="F1277" s="1" t="s">
        <v>150</v>
      </c>
      <c r="G1277" s="1" t="s">
        <v>151</v>
      </c>
      <c r="H1277" s="1">
        <v>5</v>
      </c>
      <c r="I1277" s="1" t="s">
        <v>1696</v>
      </c>
      <c r="J1277" s="4">
        <v>1881</v>
      </c>
      <c r="K1277" s="4">
        <v>428</v>
      </c>
      <c r="L1277" s="4">
        <v>177</v>
      </c>
      <c r="T1277" s="1">
        <v>1</v>
      </c>
      <c r="AA1277" s="12" t="str">
        <f>_xlfn.XLOOKUP(HsgLista[[#This Row],[Lakó-népesség]],hsgméret[limit],hsgméret[név],,-1)</f>
        <v>mikro</v>
      </c>
      <c r="AB1277" s="12" t="str">
        <f>IFERROR(_xlfn.XLOOKUP(HsgLista[[#This Row],[Vármegye]],Régiók[Vármegye],Régiók[Régió]),"")</f>
        <v>Észak-Magyarország</v>
      </c>
      <c r="AC1277" s="12" t="str">
        <f>IFERROR(_xlfn.XLOOKUP(HsgLista[[#This Row],[Vármegye]],Régiók[Vármegye],Régiók[NUTS2]),"")</f>
        <v>HU31</v>
      </c>
      <c r="AD1277" s="12" t="str" cm="1">
        <f t="array" ref="AD1277">_xlfn.XLOOKUP(HsgLista[[#This Row],[Helység jogállása]],_xlfn.ANCHORARRAY($AG$12),$AH$12:$AH$18)</f>
        <v>1 község</v>
      </c>
      <c r="AE1277" s="4">
        <f>HsgLista[[#This Row],[Lakó-népesség]]*HsgLista[[#This Row],[Lakó-népesség]]</f>
        <v>183184</v>
      </c>
      <c r="AF1277" s="1"/>
      <c r="AG1277" s="4"/>
      <c r="AJ1277" s="8"/>
      <c r="AK1277" s="4"/>
      <c r="AS1277" s="8"/>
      <c r="AT1277" s="4"/>
      <c r="BJ1277" s="1"/>
    </row>
    <row r="1278" spans="1:62" x14ac:dyDescent="0.3">
      <c r="A1278" s="33" t="s">
        <v>2088</v>
      </c>
      <c r="B1278" s="31">
        <v>18166</v>
      </c>
      <c r="C1278" s="1" t="s">
        <v>40</v>
      </c>
      <c r="D1278" s="1" t="s">
        <v>140</v>
      </c>
      <c r="E1278" s="1" t="s">
        <v>933</v>
      </c>
      <c r="F1278" s="1" t="s">
        <v>934</v>
      </c>
      <c r="G1278" s="1" t="s">
        <v>935</v>
      </c>
      <c r="H1278" s="1">
        <v>5</v>
      </c>
      <c r="I1278" s="1" t="s">
        <v>932</v>
      </c>
      <c r="J1278" s="4">
        <v>6163</v>
      </c>
      <c r="K1278" s="4">
        <v>403</v>
      </c>
      <c r="L1278" s="4">
        <v>288</v>
      </c>
      <c r="AA1278" s="12" t="str">
        <f>_xlfn.XLOOKUP(HsgLista[[#This Row],[Lakó-népesség]],hsgméret[limit],hsgméret[név],,-1)</f>
        <v>mikro</v>
      </c>
      <c r="AB1278" s="12" t="str">
        <f>IFERROR(_xlfn.XLOOKUP(HsgLista[[#This Row],[Vármegye]],Régiók[Vármegye],Régiók[Régió]),"")</f>
        <v>Dél-Alföld</v>
      </c>
      <c r="AC1278" s="12" t="str">
        <f>IFERROR(_xlfn.XLOOKUP(HsgLista[[#This Row],[Vármegye]],Régiók[Vármegye],Régiók[NUTS2]),"")</f>
        <v>HU33</v>
      </c>
      <c r="AD1278" s="12" t="str" cm="1">
        <f t="array" ref="AD1278">_xlfn.XLOOKUP(HsgLista[[#This Row],[Helység jogállása]],_xlfn.ANCHORARRAY($AG$12),$AH$12:$AH$18)</f>
        <v>1 község</v>
      </c>
      <c r="AE1278" s="4">
        <f>HsgLista[[#This Row],[Lakó-népesség]]*HsgLista[[#This Row],[Lakó-népesség]]</f>
        <v>162409</v>
      </c>
      <c r="AF1278" s="1"/>
      <c r="AG1278" s="4"/>
      <c r="AJ1278" s="8"/>
      <c r="AK1278" s="4"/>
      <c r="AS1278" s="8"/>
      <c r="AT1278" s="4"/>
      <c r="BJ1278" s="1"/>
    </row>
    <row r="1279" spans="1:62" x14ac:dyDescent="0.3">
      <c r="A1279" s="33" t="s">
        <v>2089</v>
      </c>
      <c r="B1279" s="31">
        <v>17446</v>
      </c>
      <c r="C1279" s="1" t="s">
        <v>40</v>
      </c>
      <c r="D1279" s="1" t="s">
        <v>112</v>
      </c>
      <c r="E1279" s="1" t="s">
        <v>550</v>
      </c>
      <c r="F1279" s="1" t="s">
        <v>551</v>
      </c>
      <c r="G1279" s="1" t="s">
        <v>551</v>
      </c>
      <c r="H1279" s="1">
        <v>5</v>
      </c>
      <c r="I1279" s="1" t="s">
        <v>1234</v>
      </c>
      <c r="J1279" s="4">
        <v>491</v>
      </c>
      <c r="K1279" s="4">
        <v>325</v>
      </c>
      <c r="L1279" s="4">
        <v>123</v>
      </c>
      <c r="AA1279" s="12" t="str">
        <f>_xlfn.XLOOKUP(HsgLista[[#This Row],[Lakó-népesség]],hsgméret[limit],hsgméret[név],,-1)</f>
        <v>mikro</v>
      </c>
      <c r="AB1279" s="12" t="str">
        <f>IFERROR(_xlfn.XLOOKUP(HsgLista[[#This Row],[Vármegye]],Régiók[Vármegye],Régiók[Régió]),"")</f>
        <v>Dél-Dunántúl</v>
      </c>
      <c r="AC1279" s="12" t="str">
        <f>IFERROR(_xlfn.XLOOKUP(HsgLista[[#This Row],[Vármegye]],Régiók[Vármegye],Régiók[NUTS2]),"")</f>
        <v>HU23</v>
      </c>
      <c r="AD1279" s="12" t="str" cm="1">
        <f t="array" ref="AD1279">_xlfn.XLOOKUP(HsgLista[[#This Row],[Helység jogállása]],_xlfn.ANCHORARRAY($AG$12),$AH$12:$AH$18)</f>
        <v>1 község</v>
      </c>
      <c r="AE1279" s="4">
        <f>HsgLista[[#This Row],[Lakó-népesség]]*HsgLista[[#This Row],[Lakó-népesség]]</f>
        <v>105625</v>
      </c>
      <c r="AF1279" s="1"/>
      <c r="AG1279" s="4"/>
      <c r="AJ1279" s="8"/>
      <c r="AK1279" s="4"/>
      <c r="AS1279" s="8"/>
      <c r="AT1279" s="4"/>
      <c r="BJ1279" s="1"/>
    </row>
    <row r="1280" spans="1:62" x14ac:dyDescent="0.3">
      <c r="A1280" s="33" t="s">
        <v>783</v>
      </c>
      <c r="B1280" s="31">
        <v>19992</v>
      </c>
      <c r="C1280" s="1" t="s">
        <v>27</v>
      </c>
      <c r="D1280" s="1" t="s">
        <v>159</v>
      </c>
      <c r="E1280" s="1" t="s">
        <v>2090</v>
      </c>
      <c r="F1280" s="1" t="s">
        <v>782</v>
      </c>
      <c r="G1280" s="1" t="s">
        <v>783</v>
      </c>
      <c r="H1280" s="1">
        <v>2</v>
      </c>
      <c r="I1280" s="1" t="s">
        <v>38</v>
      </c>
      <c r="J1280" s="4">
        <v>3894</v>
      </c>
      <c r="K1280" s="4">
        <v>4666</v>
      </c>
      <c r="L1280" s="4">
        <v>1596</v>
      </c>
      <c r="T1280" s="1">
        <v>1</v>
      </c>
      <c r="AA1280" s="12" t="str">
        <f>_xlfn.XLOOKUP(HsgLista[[#This Row],[Lakó-népesség]],hsgméret[limit],hsgméret[név],,-1)</f>
        <v>kicsi</v>
      </c>
      <c r="AB1280" s="12" t="str">
        <f>IFERROR(_xlfn.XLOOKUP(HsgLista[[#This Row],[Vármegye]],Régiók[Vármegye],Régiók[Régió]),"")</f>
        <v>Észak-Alföld</v>
      </c>
      <c r="AC1280" s="12" t="str">
        <f>IFERROR(_xlfn.XLOOKUP(HsgLista[[#This Row],[Vármegye]],Régiók[Vármegye],Régiók[NUTS2]),"")</f>
        <v>HU32</v>
      </c>
      <c r="AD1280" s="12" t="str" cm="1">
        <f t="array" ref="AD1280">_xlfn.XLOOKUP(HsgLista[[#This Row],[Helység jogállása]],_xlfn.ANCHORARRAY($AG$12),$AH$12:$AH$18)</f>
        <v>2 város</v>
      </c>
      <c r="AE1280" s="4">
        <f>HsgLista[[#This Row],[Lakó-népesség]]*HsgLista[[#This Row],[Lakó-népesség]]</f>
        <v>21771556</v>
      </c>
      <c r="AF1280" s="1"/>
      <c r="AG1280" s="4"/>
      <c r="AJ1280" s="8"/>
      <c r="AK1280" s="4"/>
      <c r="AS1280" s="8"/>
      <c r="AT1280" s="4"/>
      <c r="BJ1280" s="1"/>
    </row>
    <row r="1281" spans="1:62" x14ac:dyDescent="0.3">
      <c r="A1281" s="33" t="s">
        <v>789</v>
      </c>
      <c r="B1281" s="31">
        <v>22345</v>
      </c>
      <c r="C1281" s="1" t="s">
        <v>40</v>
      </c>
      <c r="D1281" s="1" t="s">
        <v>75</v>
      </c>
      <c r="E1281" s="1" t="s">
        <v>786</v>
      </c>
      <c r="F1281" s="1" t="s">
        <v>787</v>
      </c>
      <c r="G1281" s="1" t="s">
        <v>788</v>
      </c>
      <c r="H1281" s="1">
        <v>2</v>
      </c>
      <c r="I1281" s="1" t="s">
        <v>38</v>
      </c>
      <c r="J1281" s="4">
        <v>4275</v>
      </c>
      <c r="K1281" s="4">
        <v>890</v>
      </c>
      <c r="L1281" s="4">
        <v>538</v>
      </c>
      <c r="AA1281" s="12" t="str">
        <f>_xlfn.XLOOKUP(HsgLista[[#This Row],[Lakó-népesség]],hsgméret[limit],hsgméret[név],,-1)</f>
        <v>apró</v>
      </c>
      <c r="AB1281" s="12" t="str">
        <f>IFERROR(_xlfn.XLOOKUP(HsgLista[[#This Row],[Vármegye]],Régiók[Vármegye],Régiók[Régió]),"")</f>
        <v>Pest</v>
      </c>
      <c r="AC1281" s="12" t="str">
        <f>IFERROR(_xlfn.XLOOKUP(HsgLista[[#This Row],[Vármegye]],Régiók[Vármegye],Régiók[NUTS2]),"")</f>
        <v>HU12</v>
      </c>
      <c r="AD1281" s="12" t="str" cm="1">
        <f t="array" ref="AD1281">_xlfn.XLOOKUP(HsgLista[[#This Row],[Helység jogállása]],_xlfn.ANCHORARRAY($AG$12),$AH$12:$AH$18)</f>
        <v>1 község</v>
      </c>
      <c r="AE1281" s="4">
        <f>HsgLista[[#This Row],[Lakó-népesség]]*HsgLista[[#This Row],[Lakó-népesség]]</f>
        <v>792100</v>
      </c>
      <c r="AF1281" s="1"/>
      <c r="AG1281" s="4"/>
      <c r="AJ1281" s="8"/>
      <c r="AK1281" s="4"/>
      <c r="AS1281" s="8"/>
      <c r="AT1281" s="4"/>
      <c r="BJ1281" s="1"/>
    </row>
    <row r="1282" spans="1:62" x14ac:dyDescent="0.3">
      <c r="A1282" s="33" t="s">
        <v>2091</v>
      </c>
      <c r="B1282" s="31">
        <v>25353</v>
      </c>
      <c r="C1282" s="1" t="s">
        <v>40</v>
      </c>
      <c r="D1282" s="1" t="s">
        <v>202</v>
      </c>
      <c r="E1282" s="1" t="s">
        <v>203</v>
      </c>
      <c r="F1282" s="1" t="s">
        <v>204</v>
      </c>
      <c r="G1282" s="1" t="s">
        <v>205</v>
      </c>
      <c r="H1282" s="1">
        <v>5</v>
      </c>
      <c r="I1282" s="1" t="s">
        <v>206</v>
      </c>
      <c r="J1282" s="4">
        <v>1607</v>
      </c>
      <c r="K1282" s="4">
        <v>449</v>
      </c>
      <c r="L1282" s="4">
        <v>208</v>
      </c>
      <c r="AA1282" s="12" t="str">
        <f>_xlfn.XLOOKUP(HsgLista[[#This Row],[Lakó-népesség]],hsgméret[limit],hsgméret[név],,-1)</f>
        <v>mikro</v>
      </c>
      <c r="AB1282" s="12" t="str">
        <f>IFERROR(_xlfn.XLOOKUP(HsgLista[[#This Row],[Vármegye]],Régiók[Vármegye],Régiók[Régió]),"")</f>
        <v>Nyugat-Dunántúl</v>
      </c>
      <c r="AC1282" s="12" t="str">
        <f>IFERROR(_xlfn.XLOOKUP(HsgLista[[#This Row],[Vármegye]],Régiók[Vármegye],Régiók[NUTS2]),"")</f>
        <v>HU22</v>
      </c>
      <c r="AD1282" s="12" t="str" cm="1">
        <f t="array" ref="AD1282">_xlfn.XLOOKUP(HsgLista[[#This Row],[Helység jogállása]],_xlfn.ANCHORARRAY($AG$12),$AH$12:$AH$18)</f>
        <v>1 község</v>
      </c>
      <c r="AE1282" s="4">
        <f>HsgLista[[#This Row],[Lakó-népesség]]*HsgLista[[#This Row],[Lakó-népesség]]</f>
        <v>201601</v>
      </c>
      <c r="AF1282" s="1"/>
      <c r="AG1282" s="4"/>
      <c r="AJ1282" s="8"/>
      <c r="AK1282" s="4"/>
      <c r="AS1282" s="8"/>
      <c r="AT1282" s="4"/>
      <c r="BJ1282" s="1"/>
    </row>
    <row r="1283" spans="1:62" x14ac:dyDescent="0.3">
      <c r="A1283" s="33" t="s">
        <v>2092</v>
      </c>
      <c r="B1283" s="31">
        <v>19734</v>
      </c>
      <c r="C1283" s="1" t="s">
        <v>40</v>
      </c>
      <c r="D1283" s="1" t="s">
        <v>80</v>
      </c>
      <c r="E1283" s="1" t="s">
        <v>117</v>
      </c>
      <c r="F1283" s="1" t="s">
        <v>118</v>
      </c>
      <c r="G1283" s="1" t="s">
        <v>119</v>
      </c>
      <c r="H1283" s="1">
        <v>5</v>
      </c>
      <c r="I1283" s="1" t="s">
        <v>714</v>
      </c>
      <c r="J1283" s="4">
        <v>2607</v>
      </c>
      <c r="K1283" s="4">
        <v>498</v>
      </c>
      <c r="L1283" s="4">
        <v>244</v>
      </c>
      <c r="AA1283" s="12" t="str">
        <f>_xlfn.XLOOKUP(HsgLista[[#This Row],[Lakó-népesség]],hsgméret[limit],hsgméret[név],,-1)</f>
        <v>mikro</v>
      </c>
      <c r="AB1283" s="12" t="str">
        <f>IFERROR(_xlfn.XLOOKUP(HsgLista[[#This Row],[Vármegye]],Régiók[Vármegye],Régiók[Régió]),"")</f>
        <v>Közép-Dunántúl</v>
      </c>
      <c r="AC1283" s="12" t="str">
        <f>IFERROR(_xlfn.XLOOKUP(HsgLista[[#This Row],[Vármegye]],Régiók[Vármegye],Régiók[NUTS2]),"")</f>
        <v>HU21</v>
      </c>
      <c r="AD1283" s="12" t="str" cm="1">
        <f t="array" ref="AD1283">_xlfn.XLOOKUP(HsgLista[[#This Row],[Helység jogállása]],_xlfn.ANCHORARRAY($AG$12),$AH$12:$AH$18)</f>
        <v>1 község</v>
      </c>
      <c r="AE1283" s="4">
        <f>HsgLista[[#This Row],[Lakó-népesség]]*HsgLista[[#This Row],[Lakó-népesség]]</f>
        <v>248004</v>
      </c>
      <c r="AF1283" s="1"/>
      <c r="AG1283" s="4"/>
      <c r="AJ1283" s="8"/>
      <c r="AK1283" s="4"/>
      <c r="AS1283" s="8"/>
      <c r="AT1283" s="4"/>
      <c r="BJ1283" s="1"/>
    </row>
    <row r="1284" spans="1:62" x14ac:dyDescent="0.3">
      <c r="A1284" s="33" t="s">
        <v>2093</v>
      </c>
      <c r="B1284" s="31">
        <v>16911</v>
      </c>
      <c r="C1284" s="1" t="s">
        <v>40</v>
      </c>
      <c r="D1284" s="1" t="s">
        <v>95</v>
      </c>
      <c r="E1284" s="1" t="s">
        <v>850</v>
      </c>
      <c r="F1284" s="1" t="s">
        <v>851</v>
      </c>
      <c r="G1284" s="1" t="s">
        <v>852</v>
      </c>
      <c r="H1284" s="1">
        <v>5</v>
      </c>
      <c r="I1284" s="1" t="s">
        <v>853</v>
      </c>
      <c r="J1284" s="4">
        <v>497</v>
      </c>
      <c r="K1284" s="4">
        <v>103</v>
      </c>
      <c r="L1284" s="4">
        <v>69</v>
      </c>
      <c r="AA1284" s="12" t="str">
        <f>_xlfn.XLOOKUP(HsgLista[[#This Row],[Lakó-népesség]],hsgméret[limit],hsgméret[név],,-1)</f>
        <v>mikro</v>
      </c>
      <c r="AB1284" s="12" t="str">
        <f>IFERROR(_xlfn.XLOOKUP(HsgLista[[#This Row],[Vármegye]],Régiók[Vármegye],Régiók[Régió]),"")</f>
        <v>Nyugat-Dunántúl</v>
      </c>
      <c r="AC1284" s="12" t="str">
        <f>IFERROR(_xlfn.XLOOKUP(HsgLista[[#This Row],[Vármegye]],Régiók[Vármegye],Régiók[NUTS2]),"")</f>
        <v>HU22</v>
      </c>
      <c r="AD1284" s="12" t="str" cm="1">
        <f t="array" ref="AD1284">_xlfn.XLOOKUP(HsgLista[[#This Row],[Helység jogállása]],_xlfn.ANCHORARRAY($AG$12),$AH$12:$AH$18)</f>
        <v>1 község</v>
      </c>
      <c r="AE1284" s="4">
        <f>HsgLista[[#This Row],[Lakó-népesség]]*HsgLista[[#This Row],[Lakó-népesség]]</f>
        <v>10609</v>
      </c>
      <c r="AF1284" s="1"/>
      <c r="AG1284" s="4"/>
      <c r="AJ1284" s="8"/>
      <c r="AK1284" s="4"/>
      <c r="AS1284" s="8"/>
      <c r="AT1284" s="4"/>
      <c r="BJ1284" s="1"/>
    </row>
    <row r="1285" spans="1:62" x14ac:dyDescent="0.3">
      <c r="A1285" s="33" t="s">
        <v>2094</v>
      </c>
      <c r="B1285" s="31">
        <v>12247</v>
      </c>
      <c r="C1285" s="1" t="s">
        <v>40</v>
      </c>
      <c r="D1285" s="1" t="s">
        <v>95</v>
      </c>
      <c r="E1285" s="1" t="s">
        <v>850</v>
      </c>
      <c r="F1285" s="1" t="s">
        <v>851</v>
      </c>
      <c r="G1285" s="1" t="s">
        <v>852</v>
      </c>
      <c r="H1285" s="1">
        <v>5</v>
      </c>
      <c r="I1285" s="1" t="s">
        <v>1240</v>
      </c>
      <c r="J1285" s="4">
        <v>3319</v>
      </c>
      <c r="K1285" s="4">
        <v>791</v>
      </c>
      <c r="L1285" s="4">
        <v>426</v>
      </c>
      <c r="AA1285" s="12" t="str">
        <f>_xlfn.XLOOKUP(HsgLista[[#This Row],[Lakó-népesség]],hsgméret[limit],hsgméret[név],,-1)</f>
        <v>apró</v>
      </c>
      <c r="AB1285" s="12" t="str">
        <f>IFERROR(_xlfn.XLOOKUP(HsgLista[[#This Row],[Vármegye]],Régiók[Vármegye],Régiók[Régió]),"")</f>
        <v>Nyugat-Dunántúl</v>
      </c>
      <c r="AC1285" s="12" t="str">
        <f>IFERROR(_xlfn.XLOOKUP(HsgLista[[#This Row],[Vármegye]],Régiók[Vármegye],Régiók[NUTS2]),"")</f>
        <v>HU22</v>
      </c>
      <c r="AD1285" s="12" t="str" cm="1">
        <f t="array" ref="AD1285">_xlfn.XLOOKUP(HsgLista[[#This Row],[Helység jogállása]],_xlfn.ANCHORARRAY($AG$12),$AH$12:$AH$18)</f>
        <v>1 község</v>
      </c>
      <c r="AE1285" s="4">
        <f>HsgLista[[#This Row],[Lakó-népesség]]*HsgLista[[#This Row],[Lakó-népesség]]</f>
        <v>625681</v>
      </c>
      <c r="AF1285" s="1"/>
      <c r="AG1285" s="4"/>
      <c r="AJ1285" s="8"/>
      <c r="AK1285" s="4"/>
      <c r="AS1285" s="8"/>
      <c r="AT1285" s="4"/>
      <c r="BJ1285" s="1"/>
    </row>
    <row r="1286" spans="1:62" x14ac:dyDescent="0.3">
      <c r="A1286" s="33" t="s">
        <v>2095</v>
      </c>
      <c r="B1286" s="31">
        <v>13426</v>
      </c>
      <c r="C1286" s="1" t="s">
        <v>40</v>
      </c>
      <c r="D1286" s="1" t="s">
        <v>95</v>
      </c>
      <c r="E1286" s="1" t="s">
        <v>850</v>
      </c>
      <c r="F1286" s="1" t="s">
        <v>851</v>
      </c>
      <c r="G1286" s="1" t="s">
        <v>852</v>
      </c>
      <c r="H1286" s="1">
        <v>5</v>
      </c>
      <c r="I1286" s="1" t="s">
        <v>2096</v>
      </c>
      <c r="J1286" s="4">
        <v>1781</v>
      </c>
      <c r="K1286" s="4">
        <v>485</v>
      </c>
      <c r="L1286" s="4">
        <v>231</v>
      </c>
      <c r="AA1286" s="12" t="str">
        <f>_xlfn.XLOOKUP(HsgLista[[#This Row],[Lakó-népesség]],hsgméret[limit],hsgméret[név],,-1)</f>
        <v>mikro</v>
      </c>
      <c r="AB1286" s="12" t="str">
        <f>IFERROR(_xlfn.XLOOKUP(HsgLista[[#This Row],[Vármegye]],Régiók[Vármegye],Régiók[Régió]),"")</f>
        <v>Nyugat-Dunántúl</v>
      </c>
      <c r="AC1286" s="12" t="str">
        <f>IFERROR(_xlfn.XLOOKUP(HsgLista[[#This Row],[Vármegye]],Régiók[Vármegye],Régiók[NUTS2]),"")</f>
        <v>HU22</v>
      </c>
      <c r="AD1286" s="12" t="str" cm="1">
        <f t="array" ref="AD1286">_xlfn.XLOOKUP(HsgLista[[#This Row],[Helység jogállása]],_xlfn.ANCHORARRAY($AG$12),$AH$12:$AH$18)</f>
        <v>1 község</v>
      </c>
      <c r="AE1286" s="4">
        <f>HsgLista[[#This Row],[Lakó-népesség]]*HsgLista[[#This Row],[Lakó-népesség]]</f>
        <v>235225</v>
      </c>
      <c r="AF1286" s="1"/>
      <c r="AG1286" s="4"/>
      <c r="AJ1286" s="8"/>
      <c r="AK1286" s="4"/>
      <c r="AS1286" s="8"/>
      <c r="AT1286" s="4"/>
      <c r="BJ1286" s="1"/>
    </row>
    <row r="1287" spans="1:62" x14ac:dyDescent="0.3">
      <c r="A1287" s="33" t="s">
        <v>2097</v>
      </c>
      <c r="B1287" s="31">
        <v>20996</v>
      </c>
      <c r="C1287" s="1" t="s">
        <v>40</v>
      </c>
      <c r="D1287" s="1" t="s">
        <v>95</v>
      </c>
      <c r="E1287" s="1" t="s">
        <v>850</v>
      </c>
      <c r="F1287" s="1" t="s">
        <v>851</v>
      </c>
      <c r="G1287" s="1" t="s">
        <v>852</v>
      </c>
      <c r="H1287" s="1">
        <v>5</v>
      </c>
      <c r="I1287" s="1" t="s">
        <v>853</v>
      </c>
      <c r="J1287" s="4">
        <v>1372</v>
      </c>
      <c r="K1287" s="4">
        <v>354</v>
      </c>
      <c r="L1287" s="4">
        <v>159</v>
      </c>
      <c r="AA1287" s="12" t="str">
        <f>_xlfn.XLOOKUP(HsgLista[[#This Row],[Lakó-népesség]],hsgméret[limit],hsgméret[név],,-1)</f>
        <v>mikro</v>
      </c>
      <c r="AB1287" s="12" t="str">
        <f>IFERROR(_xlfn.XLOOKUP(HsgLista[[#This Row],[Vármegye]],Régiók[Vármegye],Régiók[Régió]),"")</f>
        <v>Nyugat-Dunántúl</v>
      </c>
      <c r="AC1287" s="12" t="str">
        <f>IFERROR(_xlfn.XLOOKUP(HsgLista[[#This Row],[Vármegye]],Régiók[Vármegye],Régiók[NUTS2]),"")</f>
        <v>HU22</v>
      </c>
      <c r="AD1287" s="12" t="str" cm="1">
        <f t="array" ref="AD1287">_xlfn.XLOOKUP(HsgLista[[#This Row],[Helység jogállása]],_xlfn.ANCHORARRAY($AG$12),$AH$12:$AH$18)</f>
        <v>1 község</v>
      </c>
      <c r="AE1287" s="4">
        <f>HsgLista[[#This Row],[Lakó-népesség]]*HsgLista[[#This Row],[Lakó-népesség]]</f>
        <v>125316</v>
      </c>
      <c r="AF1287" s="1"/>
      <c r="AG1287" s="4"/>
      <c r="AJ1287" s="8"/>
      <c r="AK1287" s="4"/>
      <c r="AS1287" s="8"/>
      <c r="AT1287" s="4"/>
      <c r="BJ1287" s="1"/>
    </row>
    <row r="1288" spans="1:62" x14ac:dyDescent="0.3">
      <c r="A1288" s="33" t="s">
        <v>2098</v>
      </c>
      <c r="B1288" s="31">
        <v>24484</v>
      </c>
      <c r="C1288" s="1" t="s">
        <v>40</v>
      </c>
      <c r="D1288" s="1" t="s">
        <v>95</v>
      </c>
      <c r="E1288" s="1" t="s">
        <v>850</v>
      </c>
      <c r="F1288" s="1" t="s">
        <v>851</v>
      </c>
      <c r="G1288" s="1" t="s">
        <v>852</v>
      </c>
      <c r="H1288" s="1">
        <v>5</v>
      </c>
      <c r="I1288" s="1" t="s">
        <v>2096</v>
      </c>
      <c r="J1288" s="4">
        <v>1605</v>
      </c>
      <c r="K1288" s="4">
        <v>498</v>
      </c>
      <c r="L1288" s="4">
        <v>228</v>
      </c>
      <c r="AA1288" s="12" t="str">
        <f>_xlfn.XLOOKUP(HsgLista[[#This Row],[Lakó-népesség]],hsgméret[limit],hsgméret[név],,-1)</f>
        <v>mikro</v>
      </c>
      <c r="AB1288" s="12" t="str">
        <f>IFERROR(_xlfn.XLOOKUP(HsgLista[[#This Row],[Vármegye]],Régiók[Vármegye],Régiók[Régió]),"")</f>
        <v>Nyugat-Dunántúl</v>
      </c>
      <c r="AC1288" s="12" t="str">
        <f>IFERROR(_xlfn.XLOOKUP(HsgLista[[#This Row],[Vármegye]],Régiók[Vármegye],Régiók[NUTS2]),"")</f>
        <v>HU22</v>
      </c>
      <c r="AD1288" s="12" t="str" cm="1">
        <f t="array" ref="AD1288">_xlfn.XLOOKUP(HsgLista[[#This Row],[Helység jogállása]],_xlfn.ANCHORARRAY($AG$12),$AH$12:$AH$18)</f>
        <v>1 község</v>
      </c>
      <c r="AE1288" s="4">
        <f>HsgLista[[#This Row],[Lakó-népesség]]*HsgLista[[#This Row],[Lakó-népesség]]</f>
        <v>248004</v>
      </c>
      <c r="AF1288" s="1"/>
      <c r="AG1288" s="4"/>
      <c r="AJ1288" s="8"/>
      <c r="AK1288" s="4"/>
      <c r="AS1288" s="8"/>
      <c r="AT1288" s="4"/>
      <c r="BJ1288" s="1"/>
    </row>
    <row r="1289" spans="1:62" x14ac:dyDescent="0.3">
      <c r="A1289" s="33" t="s">
        <v>2099</v>
      </c>
      <c r="B1289" s="31">
        <v>20084</v>
      </c>
      <c r="C1289" s="1" t="s">
        <v>40</v>
      </c>
      <c r="D1289" s="1" t="s">
        <v>95</v>
      </c>
      <c r="E1289" s="1" t="s">
        <v>850</v>
      </c>
      <c r="F1289" s="1" t="s">
        <v>851</v>
      </c>
      <c r="G1289" s="1" t="s">
        <v>852</v>
      </c>
      <c r="H1289" s="1">
        <v>5</v>
      </c>
      <c r="I1289" s="1" t="s">
        <v>1240</v>
      </c>
      <c r="J1289" s="4">
        <v>429</v>
      </c>
      <c r="K1289" s="4">
        <v>190</v>
      </c>
      <c r="L1289" s="4">
        <v>97</v>
      </c>
      <c r="AA1289" s="12" t="str">
        <f>_xlfn.XLOOKUP(HsgLista[[#This Row],[Lakó-népesség]],hsgméret[limit],hsgméret[név],,-1)</f>
        <v>mikro</v>
      </c>
      <c r="AB1289" s="12" t="str">
        <f>IFERROR(_xlfn.XLOOKUP(HsgLista[[#This Row],[Vármegye]],Régiók[Vármegye],Régiók[Régió]),"")</f>
        <v>Nyugat-Dunántúl</v>
      </c>
      <c r="AC1289" s="12" t="str">
        <f>IFERROR(_xlfn.XLOOKUP(HsgLista[[#This Row],[Vármegye]],Régiók[Vármegye],Régiók[NUTS2]),"")</f>
        <v>HU22</v>
      </c>
      <c r="AD1289" s="12" t="str" cm="1">
        <f t="array" ref="AD1289">_xlfn.XLOOKUP(HsgLista[[#This Row],[Helység jogállása]],_xlfn.ANCHORARRAY($AG$12),$AH$12:$AH$18)</f>
        <v>1 község</v>
      </c>
      <c r="AE1289" s="4">
        <f>HsgLista[[#This Row],[Lakó-népesség]]*HsgLista[[#This Row],[Lakó-népesség]]</f>
        <v>36100</v>
      </c>
      <c r="AF1289" s="1"/>
      <c r="AG1289" s="4"/>
      <c r="AJ1289" s="8"/>
      <c r="AK1289" s="4"/>
      <c r="AS1289" s="8"/>
      <c r="AT1289" s="4"/>
      <c r="BJ1289" s="1"/>
    </row>
    <row r="1290" spans="1:62" x14ac:dyDescent="0.3">
      <c r="A1290" s="33" t="s">
        <v>2100</v>
      </c>
      <c r="B1290" s="31">
        <v>12478</v>
      </c>
      <c r="C1290" s="1" t="s">
        <v>40</v>
      </c>
      <c r="D1290" s="1" t="s">
        <v>80</v>
      </c>
      <c r="E1290" s="1" t="s">
        <v>117</v>
      </c>
      <c r="F1290" s="1" t="s">
        <v>118</v>
      </c>
      <c r="G1290" s="1" t="s">
        <v>119</v>
      </c>
      <c r="H1290" s="1">
        <v>5</v>
      </c>
      <c r="I1290" s="1" t="s">
        <v>714</v>
      </c>
      <c r="J1290" s="4">
        <v>2134</v>
      </c>
      <c r="K1290" s="4">
        <v>623</v>
      </c>
      <c r="L1290" s="4">
        <v>307</v>
      </c>
      <c r="AA1290" s="12" t="str">
        <f>_xlfn.XLOOKUP(HsgLista[[#This Row],[Lakó-népesség]],hsgméret[limit],hsgméret[név],,-1)</f>
        <v>apró</v>
      </c>
      <c r="AB1290" s="12" t="str">
        <f>IFERROR(_xlfn.XLOOKUP(HsgLista[[#This Row],[Vármegye]],Régiók[Vármegye],Régiók[Régió]),"")</f>
        <v>Közép-Dunántúl</v>
      </c>
      <c r="AC1290" s="12" t="str">
        <f>IFERROR(_xlfn.XLOOKUP(HsgLista[[#This Row],[Vármegye]],Régiók[Vármegye],Régiók[NUTS2]),"")</f>
        <v>HU21</v>
      </c>
      <c r="AD1290" s="12" t="str" cm="1">
        <f t="array" ref="AD1290">_xlfn.XLOOKUP(HsgLista[[#This Row],[Helység jogállása]],_xlfn.ANCHORARRAY($AG$12),$AH$12:$AH$18)</f>
        <v>1 község</v>
      </c>
      <c r="AE1290" s="4">
        <f>HsgLista[[#This Row],[Lakó-népesség]]*HsgLista[[#This Row],[Lakó-népesség]]</f>
        <v>388129</v>
      </c>
      <c r="AF1290" s="1"/>
      <c r="AG1290" s="4"/>
      <c r="AJ1290" s="8"/>
      <c r="AK1290" s="4"/>
      <c r="AS1290" s="8"/>
      <c r="AT1290" s="4"/>
      <c r="BJ1290" s="1"/>
    </row>
    <row r="1291" spans="1:62" x14ac:dyDescent="0.3">
      <c r="A1291" s="33" t="s">
        <v>2101</v>
      </c>
      <c r="B1291" s="32">
        <v>6071</v>
      </c>
      <c r="C1291" s="1" t="s">
        <v>40</v>
      </c>
      <c r="D1291" s="1" t="s">
        <v>202</v>
      </c>
      <c r="E1291" s="1" t="s">
        <v>203</v>
      </c>
      <c r="F1291" s="1" t="s">
        <v>204</v>
      </c>
      <c r="G1291" s="1" t="s">
        <v>205</v>
      </c>
      <c r="H1291" s="1">
        <v>5</v>
      </c>
      <c r="I1291" s="1" t="s">
        <v>1229</v>
      </c>
      <c r="J1291" s="4">
        <v>1489</v>
      </c>
      <c r="K1291" s="4">
        <v>88</v>
      </c>
      <c r="L1291" s="4">
        <v>45</v>
      </c>
      <c r="AA1291" s="12" t="str">
        <f>_xlfn.XLOOKUP(HsgLista[[#This Row],[Lakó-népesség]],hsgméret[limit],hsgméret[név],,-1)</f>
        <v>mikro</v>
      </c>
      <c r="AB1291" s="12" t="str">
        <f>IFERROR(_xlfn.XLOOKUP(HsgLista[[#This Row],[Vármegye]],Régiók[Vármegye],Régiók[Régió]),"")</f>
        <v>Nyugat-Dunántúl</v>
      </c>
      <c r="AC1291" s="12" t="str">
        <f>IFERROR(_xlfn.XLOOKUP(HsgLista[[#This Row],[Vármegye]],Régiók[Vármegye],Régiók[NUTS2]),"")</f>
        <v>HU22</v>
      </c>
      <c r="AD1291" s="12" t="str" cm="1">
        <f t="array" ref="AD1291">_xlfn.XLOOKUP(HsgLista[[#This Row],[Helység jogállása]],_xlfn.ANCHORARRAY($AG$12),$AH$12:$AH$18)</f>
        <v>1 község</v>
      </c>
      <c r="AE1291" s="4">
        <f>HsgLista[[#This Row],[Lakó-népesség]]*HsgLista[[#This Row],[Lakó-népesség]]</f>
        <v>7744</v>
      </c>
      <c r="AF1291" s="1"/>
      <c r="AG1291" s="4"/>
      <c r="AJ1291" s="8"/>
      <c r="AK1291" s="4"/>
      <c r="AS1291" s="8"/>
      <c r="AT1291" s="4"/>
      <c r="BJ1291" s="1"/>
    </row>
    <row r="1292" spans="1:62" x14ac:dyDescent="0.3">
      <c r="A1292" s="33" t="s">
        <v>2102</v>
      </c>
      <c r="B1292" s="31">
        <v>10542</v>
      </c>
      <c r="C1292" s="1" t="s">
        <v>40</v>
      </c>
      <c r="D1292" s="1" t="s">
        <v>41</v>
      </c>
      <c r="E1292" s="1" t="s">
        <v>289</v>
      </c>
      <c r="F1292" s="1" t="s">
        <v>290</v>
      </c>
      <c r="G1292" s="1" t="s">
        <v>291</v>
      </c>
      <c r="H1292" s="1">
        <v>5</v>
      </c>
      <c r="I1292" s="1" t="s">
        <v>1096</v>
      </c>
      <c r="J1292" s="4">
        <v>689</v>
      </c>
      <c r="K1292" s="4">
        <v>419</v>
      </c>
      <c r="L1292" s="4">
        <v>184</v>
      </c>
      <c r="AA1292" s="12" t="str">
        <f>_xlfn.XLOOKUP(HsgLista[[#This Row],[Lakó-népesség]],hsgméret[limit],hsgméret[név],,-1)</f>
        <v>mikro</v>
      </c>
      <c r="AB1292" s="12" t="str">
        <f>IFERROR(_xlfn.XLOOKUP(HsgLista[[#This Row],[Vármegye]],Régiók[Vármegye],Régiók[Régió]),"")</f>
        <v>Dél-Dunántúl</v>
      </c>
      <c r="AC1292" s="12" t="str">
        <f>IFERROR(_xlfn.XLOOKUP(HsgLista[[#This Row],[Vármegye]],Régiók[Vármegye],Régiók[NUTS2]),"")</f>
        <v>HU23</v>
      </c>
      <c r="AD1292" s="12" t="str" cm="1">
        <f t="array" ref="AD1292">_xlfn.XLOOKUP(HsgLista[[#This Row],[Helység jogállása]],_xlfn.ANCHORARRAY($AG$12),$AH$12:$AH$18)</f>
        <v>1 község</v>
      </c>
      <c r="AE1292" s="4">
        <f>HsgLista[[#This Row],[Lakó-népesség]]*HsgLista[[#This Row],[Lakó-népesség]]</f>
        <v>175561</v>
      </c>
      <c r="AF1292" s="1"/>
      <c r="AG1292" s="4"/>
      <c r="AJ1292" s="8"/>
      <c r="AK1292" s="4"/>
      <c r="AS1292" s="8"/>
      <c r="AT1292" s="4"/>
      <c r="BJ1292" s="1"/>
    </row>
    <row r="1293" spans="1:62" x14ac:dyDescent="0.3">
      <c r="A1293" s="33" t="s">
        <v>2103</v>
      </c>
      <c r="B1293" s="31">
        <v>22716</v>
      </c>
      <c r="C1293" s="1" t="s">
        <v>40</v>
      </c>
      <c r="D1293" s="1" t="s">
        <v>95</v>
      </c>
      <c r="E1293" s="1" t="s">
        <v>471</v>
      </c>
      <c r="F1293" s="1" t="s">
        <v>472</v>
      </c>
      <c r="G1293" s="1" t="s">
        <v>473</v>
      </c>
      <c r="H1293" s="1">
        <v>5</v>
      </c>
      <c r="I1293" s="1" t="s">
        <v>1800</v>
      </c>
      <c r="J1293" s="4">
        <v>635</v>
      </c>
      <c r="K1293" s="4">
        <v>227</v>
      </c>
      <c r="L1293" s="4">
        <v>113</v>
      </c>
      <c r="AA1293" s="12" t="str">
        <f>_xlfn.XLOOKUP(HsgLista[[#This Row],[Lakó-népesség]],hsgméret[limit],hsgméret[név],,-1)</f>
        <v>mikro</v>
      </c>
      <c r="AB1293" s="12" t="str">
        <f>IFERROR(_xlfn.XLOOKUP(HsgLista[[#This Row],[Vármegye]],Régiók[Vármegye],Régiók[Régió]),"")</f>
        <v>Nyugat-Dunántúl</v>
      </c>
      <c r="AC1293" s="12" t="str">
        <f>IFERROR(_xlfn.XLOOKUP(HsgLista[[#This Row],[Vármegye]],Régiók[Vármegye],Régiók[NUTS2]),"")</f>
        <v>HU22</v>
      </c>
      <c r="AD1293" s="12" t="str" cm="1">
        <f t="array" ref="AD1293">_xlfn.XLOOKUP(HsgLista[[#This Row],[Helység jogállása]],_xlfn.ANCHORARRAY($AG$12),$AH$12:$AH$18)</f>
        <v>1 község</v>
      </c>
      <c r="AE1293" s="4">
        <f>HsgLista[[#This Row],[Lakó-népesség]]*HsgLista[[#This Row],[Lakó-népesség]]</f>
        <v>51529</v>
      </c>
      <c r="AF1293" s="1"/>
      <c r="AG1293" s="4"/>
      <c r="AJ1293" s="8"/>
      <c r="AK1293" s="4"/>
      <c r="AS1293" s="8"/>
      <c r="AT1293" s="4"/>
      <c r="BJ1293" s="1"/>
    </row>
    <row r="1294" spans="1:62" x14ac:dyDescent="0.3">
      <c r="A1294" s="33" t="s">
        <v>2104</v>
      </c>
      <c r="B1294" s="32">
        <v>6789</v>
      </c>
      <c r="C1294" s="1" t="s">
        <v>40</v>
      </c>
      <c r="D1294" s="1" t="s">
        <v>41</v>
      </c>
      <c r="E1294" s="1" t="s">
        <v>130</v>
      </c>
      <c r="F1294" s="1" t="s">
        <v>131</v>
      </c>
      <c r="G1294" s="1" t="s">
        <v>132</v>
      </c>
      <c r="H1294" s="1">
        <v>5</v>
      </c>
      <c r="I1294" s="1" t="s">
        <v>797</v>
      </c>
      <c r="J1294" s="4">
        <v>896</v>
      </c>
      <c r="K1294" s="4">
        <v>51</v>
      </c>
      <c r="L1294" s="4">
        <v>37</v>
      </c>
      <c r="AA1294" s="12" t="str">
        <f>_xlfn.XLOOKUP(HsgLista[[#This Row],[Lakó-népesség]],hsgméret[limit],hsgméret[név],,-1)</f>
        <v>mikro</v>
      </c>
      <c r="AB1294" s="12" t="str">
        <f>IFERROR(_xlfn.XLOOKUP(HsgLista[[#This Row],[Vármegye]],Régiók[Vármegye],Régiók[Régió]),"")</f>
        <v>Dél-Dunántúl</v>
      </c>
      <c r="AC1294" s="12" t="str">
        <f>IFERROR(_xlfn.XLOOKUP(HsgLista[[#This Row],[Vármegye]],Régiók[Vármegye],Régiók[NUTS2]),"")</f>
        <v>HU23</v>
      </c>
      <c r="AD1294" s="12" t="str" cm="1">
        <f t="array" ref="AD1294">_xlfn.XLOOKUP(HsgLista[[#This Row],[Helység jogállása]],_xlfn.ANCHORARRAY($AG$12),$AH$12:$AH$18)</f>
        <v>1 község</v>
      </c>
      <c r="AE1294" s="4">
        <f>HsgLista[[#This Row],[Lakó-népesség]]*HsgLista[[#This Row],[Lakó-népesség]]</f>
        <v>2601</v>
      </c>
      <c r="AF1294" s="1"/>
      <c r="AG1294" s="4"/>
      <c r="AJ1294" s="8"/>
      <c r="AK1294" s="4"/>
      <c r="AS1294" s="8"/>
      <c r="AT1294" s="4"/>
      <c r="BJ1294" s="1"/>
    </row>
    <row r="1295" spans="1:62" x14ac:dyDescent="0.3">
      <c r="A1295" s="33" t="s">
        <v>2105</v>
      </c>
      <c r="B1295" s="31">
        <v>17145</v>
      </c>
      <c r="C1295" s="1" t="s">
        <v>27</v>
      </c>
      <c r="D1295" s="1" t="s">
        <v>34</v>
      </c>
      <c r="E1295" s="1" t="s">
        <v>766</v>
      </c>
      <c r="F1295" s="1" t="s">
        <v>767</v>
      </c>
      <c r="G1295" s="1" t="s">
        <v>768</v>
      </c>
      <c r="H1295" s="1">
        <v>1</v>
      </c>
      <c r="I1295" s="1" t="s">
        <v>32</v>
      </c>
      <c r="J1295" s="4">
        <v>11124</v>
      </c>
      <c r="K1295" s="4">
        <v>4027</v>
      </c>
      <c r="L1295" s="4">
        <v>1893</v>
      </c>
      <c r="AA1295" s="12" t="str">
        <f>_xlfn.XLOOKUP(HsgLista[[#This Row],[Lakó-népesség]],hsgméret[limit],hsgméret[név],,-1)</f>
        <v>kicsi</v>
      </c>
      <c r="AB1295" s="12" t="str">
        <f>IFERROR(_xlfn.XLOOKUP(HsgLista[[#This Row],[Vármegye]],Régiók[Vármegye],Régiók[Régió]),"")</f>
        <v>Észak-Alföld</v>
      </c>
      <c r="AC1295" s="12" t="str">
        <f>IFERROR(_xlfn.XLOOKUP(HsgLista[[#This Row],[Vármegye]],Régiók[Vármegye],Régiók[NUTS2]),"")</f>
        <v>HU32</v>
      </c>
      <c r="AD1295" s="12" t="str" cm="1">
        <f t="array" ref="AD1295">_xlfn.XLOOKUP(HsgLista[[#This Row],[Helység jogállása]],_xlfn.ANCHORARRAY($AG$12),$AH$12:$AH$18)</f>
        <v>2 város</v>
      </c>
      <c r="AE1295" s="4">
        <f>HsgLista[[#This Row],[Lakó-népesség]]*HsgLista[[#This Row],[Lakó-népesség]]</f>
        <v>16216729</v>
      </c>
      <c r="AF1295" s="1"/>
      <c r="AG1295" s="4"/>
      <c r="AJ1295" s="8"/>
      <c r="AK1295" s="4"/>
      <c r="AS1295" s="8"/>
      <c r="AT1295" s="4"/>
      <c r="BJ1295" s="1"/>
    </row>
    <row r="1296" spans="1:62" x14ac:dyDescent="0.3">
      <c r="A1296" s="33" t="s">
        <v>2106</v>
      </c>
      <c r="B1296" s="32">
        <v>2574</v>
      </c>
      <c r="C1296" s="1" t="s">
        <v>40</v>
      </c>
      <c r="D1296" s="1" t="s">
        <v>95</v>
      </c>
      <c r="E1296" s="1" t="s">
        <v>709</v>
      </c>
      <c r="F1296" s="1" t="s">
        <v>710</v>
      </c>
      <c r="G1296" s="1" t="s">
        <v>711</v>
      </c>
      <c r="H1296" s="1">
        <v>5</v>
      </c>
      <c r="I1296" s="1" t="s">
        <v>1170</v>
      </c>
      <c r="J1296" s="4">
        <v>717</v>
      </c>
      <c r="K1296" s="4">
        <v>246</v>
      </c>
      <c r="L1296" s="4">
        <v>111</v>
      </c>
      <c r="AA1296" s="12" t="str">
        <f>_xlfn.XLOOKUP(HsgLista[[#This Row],[Lakó-népesség]],hsgméret[limit],hsgméret[név],,-1)</f>
        <v>mikro</v>
      </c>
      <c r="AB1296" s="12" t="str">
        <f>IFERROR(_xlfn.XLOOKUP(HsgLista[[#This Row],[Vármegye]],Régiók[Vármegye],Régiók[Régió]),"")</f>
        <v>Nyugat-Dunántúl</v>
      </c>
      <c r="AC1296" s="12" t="str">
        <f>IFERROR(_xlfn.XLOOKUP(HsgLista[[#This Row],[Vármegye]],Régiók[Vármegye],Régiók[NUTS2]),"")</f>
        <v>HU22</v>
      </c>
      <c r="AD1296" s="12" t="str" cm="1">
        <f t="array" ref="AD1296">_xlfn.XLOOKUP(HsgLista[[#This Row],[Helység jogállása]],_xlfn.ANCHORARRAY($AG$12),$AH$12:$AH$18)</f>
        <v>1 község</v>
      </c>
      <c r="AE1296" s="4">
        <f>HsgLista[[#This Row],[Lakó-népesség]]*HsgLista[[#This Row],[Lakó-népesség]]</f>
        <v>60516</v>
      </c>
      <c r="AF1296" s="1"/>
      <c r="AG1296" s="4"/>
      <c r="AJ1296" s="8"/>
      <c r="AK1296" s="4"/>
      <c r="AS1296" s="8"/>
      <c r="AT1296" s="4"/>
      <c r="BJ1296" s="1"/>
    </row>
    <row r="1297" spans="1:62" x14ac:dyDescent="0.3">
      <c r="A1297" s="33" t="s">
        <v>1748</v>
      </c>
      <c r="B1297" s="32">
        <v>5458</v>
      </c>
      <c r="C1297" s="1" t="s">
        <v>40</v>
      </c>
      <c r="D1297" s="1" t="s">
        <v>52</v>
      </c>
      <c r="E1297" s="1" t="s">
        <v>888</v>
      </c>
      <c r="F1297" s="1" t="s">
        <v>889</v>
      </c>
      <c r="G1297" s="1" t="s">
        <v>890</v>
      </c>
      <c r="H1297" s="1">
        <v>2</v>
      </c>
      <c r="I1297" s="1" t="s">
        <v>38</v>
      </c>
      <c r="J1297" s="4">
        <v>2296</v>
      </c>
      <c r="K1297" s="4">
        <v>949</v>
      </c>
      <c r="L1297" s="4">
        <v>493</v>
      </c>
      <c r="T1297" s="1">
        <v>1</v>
      </c>
      <c r="AA1297" s="12" t="str">
        <f>_xlfn.XLOOKUP(HsgLista[[#This Row],[Lakó-népesség]],hsgméret[limit],hsgméret[név],,-1)</f>
        <v>apró</v>
      </c>
      <c r="AB1297" s="12" t="str">
        <f>IFERROR(_xlfn.XLOOKUP(HsgLista[[#This Row],[Vármegye]],Régiók[Vármegye],Régiók[Régió]),"")</f>
        <v>Észak-Magyarország</v>
      </c>
      <c r="AC1297" s="12" t="str">
        <f>IFERROR(_xlfn.XLOOKUP(HsgLista[[#This Row],[Vármegye]],Régiók[Vármegye],Régiók[NUTS2]),"")</f>
        <v>HU31</v>
      </c>
      <c r="AD1297" s="12" t="str" cm="1">
        <f t="array" ref="AD1297">_xlfn.XLOOKUP(HsgLista[[#This Row],[Helység jogállása]],_xlfn.ANCHORARRAY($AG$12),$AH$12:$AH$18)</f>
        <v>1 község</v>
      </c>
      <c r="AE1297" s="4">
        <f>HsgLista[[#This Row],[Lakó-népesség]]*HsgLista[[#This Row],[Lakó-népesség]]</f>
        <v>900601</v>
      </c>
      <c r="AF1297" s="1"/>
      <c r="AG1297" s="4"/>
      <c r="AJ1297" s="8"/>
      <c r="AK1297" s="4"/>
      <c r="AS1297" s="8"/>
      <c r="AT1297" s="4"/>
      <c r="BJ1297" s="1"/>
    </row>
    <row r="1298" spans="1:62" x14ac:dyDescent="0.3">
      <c r="A1298" s="33" t="s">
        <v>2107</v>
      </c>
      <c r="B1298" s="32">
        <v>7418</v>
      </c>
      <c r="C1298" s="1" t="s">
        <v>40</v>
      </c>
      <c r="D1298" s="1" t="s">
        <v>34</v>
      </c>
      <c r="E1298" s="1" t="s">
        <v>1511</v>
      </c>
      <c r="F1298" s="1" t="s">
        <v>1512</v>
      </c>
      <c r="G1298" s="1" t="s">
        <v>1513</v>
      </c>
      <c r="H1298" s="1">
        <v>1</v>
      </c>
      <c r="I1298" s="1" t="s">
        <v>32</v>
      </c>
      <c r="J1298" s="4">
        <v>7914</v>
      </c>
      <c r="K1298" s="4">
        <v>3204</v>
      </c>
      <c r="L1298" s="4">
        <v>1377</v>
      </c>
      <c r="AA1298" s="12" t="str">
        <f>_xlfn.XLOOKUP(HsgLista[[#This Row],[Lakó-népesség]],hsgméret[limit],hsgméret[név],,-1)</f>
        <v>kicsi</v>
      </c>
      <c r="AB1298" s="12" t="str">
        <f>IFERROR(_xlfn.XLOOKUP(HsgLista[[#This Row],[Vármegye]],Régiók[Vármegye],Régiók[Régió]),"")</f>
        <v>Észak-Alföld</v>
      </c>
      <c r="AC1298" s="12" t="str">
        <f>IFERROR(_xlfn.XLOOKUP(HsgLista[[#This Row],[Vármegye]],Régiók[Vármegye],Régiók[NUTS2]),"")</f>
        <v>HU32</v>
      </c>
      <c r="AD1298" s="12" t="str" cm="1">
        <f t="array" ref="AD1298">_xlfn.XLOOKUP(HsgLista[[#This Row],[Helység jogállása]],_xlfn.ANCHORARRAY($AG$12),$AH$12:$AH$18)</f>
        <v>1 község</v>
      </c>
      <c r="AE1298" s="4">
        <f>HsgLista[[#This Row],[Lakó-népesség]]*HsgLista[[#This Row],[Lakó-népesség]]</f>
        <v>10265616</v>
      </c>
      <c r="AF1298" s="1"/>
      <c r="AG1298" s="4"/>
      <c r="AJ1298" s="8"/>
      <c r="AK1298" s="4"/>
      <c r="AS1298" s="8"/>
      <c r="AT1298" s="4"/>
      <c r="BJ1298" s="1"/>
    </row>
    <row r="1299" spans="1:62" x14ac:dyDescent="0.3">
      <c r="A1299" s="33" t="s">
        <v>1240</v>
      </c>
      <c r="B1299" s="32">
        <v>9937</v>
      </c>
      <c r="C1299" s="1" t="s">
        <v>40</v>
      </c>
      <c r="D1299" s="1" t="s">
        <v>95</v>
      </c>
      <c r="E1299" s="1" t="s">
        <v>850</v>
      </c>
      <c r="F1299" s="1" t="s">
        <v>851</v>
      </c>
      <c r="G1299" s="1" t="s">
        <v>852</v>
      </c>
      <c r="H1299" s="1">
        <v>2</v>
      </c>
      <c r="I1299" s="1" t="s">
        <v>38</v>
      </c>
      <c r="J1299" s="4">
        <v>3396</v>
      </c>
      <c r="K1299" s="4">
        <v>773</v>
      </c>
      <c r="L1299" s="4">
        <v>444</v>
      </c>
      <c r="AA1299" s="12" t="str">
        <f>_xlfn.XLOOKUP(HsgLista[[#This Row],[Lakó-népesség]],hsgméret[limit],hsgméret[név],,-1)</f>
        <v>apró</v>
      </c>
      <c r="AB1299" s="12" t="str">
        <f>IFERROR(_xlfn.XLOOKUP(HsgLista[[#This Row],[Vármegye]],Régiók[Vármegye],Régiók[Régió]),"")</f>
        <v>Nyugat-Dunántúl</v>
      </c>
      <c r="AC1299" s="12" t="str">
        <f>IFERROR(_xlfn.XLOOKUP(HsgLista[[#This Row],[Vármegye]],Régiók[Vármegye],Régiók[NUTS2]),"")</f>
        <v>HU22</v>
      </c>
      <c r="AD1299" s="12" t="str" cm="1">
        <f t="array" ref="AD1299">_xlfn.XLOOKUP(HsgLista[[#This Row],[Helység jogállása]],_xlfn.ANCHORARRAY($AG$12),$AH$12:$AH$18)</f>
        <v>1 község</v>
      </c>
      <c r="AE1299" s="4">
        <f>HsgLista[[#This Row],[Lakó-népesség]]*HsgLista[[#This Row],[Lakó-népesség]]</f>
        <v>597529</v>
      </c>
      <c r="AF1299" s="1"/>
      <c r="AG1299" s="4"/>
      <c r="AJ1299" s="8"/>
      <c r="AK1299" s="4"/>
      <c r="AS1299" s="8"/>
      <c r="AT1299" s="4"/>
      <c r="BJ1299" s="1"/>
    </row>
    <row r="1300" spans="1:62" x14ac:dyDescent="0.3">
      <c r="A1300" s="33" t="s">
        <v>2108</v>
      </c>
      <c r="B1300" s="31">
        <v>26596</v>
      </c>
      <c r="C1300" s="1" t="s">
        <v>40</v>
      </c>
      <c r="D1300" s="1" t="s">
        <v>95</v>
      </c>
      <c r="E1300" s="1" t="s">
        <v>471</v>
      </c>
      <c r="F1300" s="1" t="s">
        <v>472</v>
      </c>
      <c r="G1300" s="1" t="s">
        <v>473</v>
      </c>
      <c r="H1300" s="1">
        <v>5</v>
      </c>
      <c r="I1300" s="1" t="s">
        <v>474</v>
      </c>
      <c r="J1300" s="4">
        <v>1287</v>
      </c>
      <c r="K1300" s="4">
        <v>180</v>
      </c>
      <c r="L1300" s="4">
        <v>127</v>
      </c>
      <c r="AA1300" s="12" t="str">
        <f>_xlfn.XLOOKUP(HsgLista[[#This Row],[Lakó-népesség]],hsgméret[limit],hsgméret[név],,-1)</f>
        <v>mikro</v>
      </c>
      <c r="AB1300" s="12" t="str">
        <f>IFERROR(_xlfn.XLOOKUP(HsgLista[[#This Row],[Vármegye]],Régiók[Vármegye],Régiók[Régió]),"")</f>
        <v>Nyugat-Dunántúl</v>
      </c>
      <c r="AC1300" s="12" t="str">
        <f>IFERROR(_xlfn.XLOOKUP(HsgLista[[#This Row],[Vármegye]],Régiók[Vármegye],Régiók[NUTS2]),"")</f>
        <v>HU22</v>
      </c>
      <c r="AD1300" s="12" t="str" cm="1">
        <f t="array" ref="AD1300">_xlfn.XLOOKUP(HsgLista[[#This Row],[Helység jogállása]],_xlfn.ANCHORARRAY($AG$12),$AH$12:$AH$18)</f>
        <v>1 község</v>
      </c>
      <c r="AE1300" s="4">
        <f>HsgLista[[#This Row],[Lakó-népesség]]*HsgLista[[#This Row],[Lakó-népesség]]</f>
        <v>32400</v>
      </c>
      <c r="AF1300" s="1"/>
      <c r="AG1300" s="4"/>
      <c r="AJ1300" s="8"/>
      <c r="AK1300" s="4"/>
      <c r="AS1300" s="8"/>
      <c r="AT1300" s="4"/>
      <c r="BJ1300" s="1"/>
    </row>
    <row r="1301" spans="1:62" x14ac:dyDescent="0.3">
      <c r="A1301" s="33" t="s">
        <v>2109</v>
      </c>
      <c r="B1301" s="31">
        <v>14386</v>
      </c>
      <c r="C1301" s="1" t="s">
        <v>40</v>
      </c>
      <c r="D1301" s="1" t="s">
        <v>112</v>
      </c>
      <c r="E1301" s="1" t="s">
        <v>234</v>
      </c>
      <c r="F1301" s="1" t="s">
        <v>235</v>
      </c>
      <c r="G1301" s="1" t="s">
        <v>236</v>
      </c>
      <c r="H1301" s="1">
        <v>5</v>
      </c>
      <c r="I1301" s="1" t="s">
        <v>1214</v>
      </c>
      <c r="J1301" s="4">
        <v>1947</v>
      </c>
      <c r="K1301" s="4">
        <v>343</v>
      </c>
      <c r="L1301" s="4">
        <v>150</v>
      </c>
      <c r="T1301" s="1">
        <v>1</v>
      </c>
      <c r="AA1301" s="12" t="str">
        <f>_xlfn.XLOOKUP(HsgLista[[#This Row],[Lakó-népesség]],hsgméret[limit],hsgméret[név],,-1)</f>
        <v>mikro</v>
      </c>
      <c r="AB1301" s="12" t="str">
        <f>IFERROR(_xlfn.XLOOKUP(HsgLista[[#This Row],[Vármegye]],Régiók[Vármegye],Régiók[Régió]),"")</f>
        <v>Dél-Dunántúl</v>
      </c>
      <c r="AC1301" s="12" t="str">
        <f>IFERROR(_xlfn.XLOOKUP(HsgLista[[#This Row],[Vármegye]],Régiók[Vármegye],Régiók[NUTS2]),"")</f>
        <v>HU23</v>
      </c>
      <c r="AD1301" s="12" t="str" cm="1">
        <f t="array" ref="AD1301">_xlfn.XLOOKUP(HsgLista[[#This Row],[Helység jogállása]],_xlfn.ANCHORARRAY($AG$12),$AH$12:$AH$18)</f>
        <v>1 község</v>
      </c>
      <c r="AE1301" s="4">
        <f>HsgLista[[#This Row],[Lakó-népesség]]*HsgLista[[#This Row],[Lakó-népesség]]</f>
        <v>117649</v>
      </c>
      <c r="AF1301" s="1"/>
      <c r="AG1301" s="4"/>
      <c r="AJ1301" s="8"/>
      <c r="AK1301" s="4"/>
      <c r="AS1301" s="8"/>
      <c r="AT1301" s="4"/>
      <c r="BJ1301" s="1"/>
    </row>
    <row r="1302" spans="1:62" x14ac:dyDescent="0.3">
      <c r="A1302" s="33" t="s">
        <v>1291</v>
      </c>
      <c r="B1302" s="31">
        <v>28079</v>
      </c>
      <c r="C1302" s="1" t="s">
        <v>40</v>
      </c>
      <c r="D1302" s="1" t="s">
        <v>47</v>
      </c>
      <c r="E1302" s="1" t="s">
        <v>328</v>
      </c>
      <c r="F1302" s="1" t="s">
        <v>329</v>
      </c>
      <c r="G1302" s="1" t="s">
        <v>330</v>
      </c>
      <c r="H1302" s="1">
        <v>2</v>
      </c>
      <c r="I1302" s="1" t="s">
        <v>38</v>
      </c>
      <c r="J1302" s="4">
        <v>2458</v>
      </c>
      <c r="K1302" s="4">
        <v>2215</v>
      </c>
      <c r="L1302" s="4">
        <v>743</v>
      </c>
      <c r="R1302" s="1">
        <v>1</v>
      </c>
      <c r="T1302" s="1">
        <v>1</v>
      </c>
      <c r="AA1302" s="12" t="str">
        <f>_xlfn.XLOOKUP(HsgLista[[#This Row],[Lakó-népesség]],hsgméret[limit],hsgméret[név],,-1)</f>
        <v>kicsi</v>
      </c>
      <c r="AB1302" s="12" t="str">
        <f>IFERROR(_xlfn.XLOOKUP(HsgLista[[#This Row],[Vármegye]],Régiók[Vármegye],Régiók[Régió]),"")</f>
        <v>Észak-Magyarország</v>
      </c>
      <c r="AC1302" s="12" t="str">
        <f>IFERROR(_xlfn.XLOOKUP(HsgLista[[#This Row],[Vármegye]],Régiók[Vármegye],Régiók[NUTS2]),"")</f>
        <v>HU31</v>
      </c>
      <c r="AD1302" s="12" t="str" cm="1">
        <f t="array" ref="AD1302">_xlfn.XLOOKUP(HsgLista[[#This Row],[Helység jogállása]],_xlfn.ANCHORARRAY($AG$12),$AH$12:$AH$18)</f>
        <v>1 község</v>
      </c>
      <c r="AE1302" s="4">
        <f>HsgLista[[#This Row],[Lakó-népesség]]*HsgLista[[#This Row],[Lakó-népesség]]</f>
        <v>4906225</v>
      </c>
      <c r="AF1302" s="1"/>
      <c r="AG1302" s="4"/>
      <c r="AJ1302" s="8"/>
      <c r="AK1302" s="4"/>
      <c r="AS1302" s="8"/>
      <c r="AT1302" s="4"/>
      <c r="BJ1302" s="1"/>
    </row>
    <row r="1303" spans="1:62" x14ac:dyDescent="0.3">
      <c r="A1303" s="33" t="s">
        <v>2110</v>
      </c>
      <c r="B1303" s="31">
        <v>31529</v>
      </c>
      <c r="C1303" s="1" t="s">
        <v>40</v>
      </c>
      <c r="D1303" s="1" t="s">
        <v>202</v>
      </c>
      <c r="E1303" s="1" t="s">
        <v>278</v>
      </c>
      <c r="F1303" s="1" t="s">
        <v>279</v>
      </c>
      <c r="G1303" s="1" t="s">
        <v>280</v>
      </c>
      <c r="H1303" s="1">
        <v>5</v>
      </c>
      <c r="I1303" s="1" t="s">
        <v>281</v>
      </c>
      <c r="J1303" s="4">
        <v>1283</v>
      </c>
      <c r="K1303" s="4">
        <v>240</v>
      </c>
      <c r="L1303" s="4">
        <v>138</v>
      </c>
      <c r="AA1303" s="12" t="str">
        <f>_xlfn.XLOOKUP(HsgLista[[#This Row],[Lakó-népesség]],hsgméret[limit],hsgméret[név],,-1)</f>
        <v>mikro</v>
      </c>
      <c r="AB1303" s="12" t="str">
        <f>IFERROR(_xlfn.XLOOKUP(HsgLista[[#This Row],[Vármegye]],Régiók[Vármegye],Régiók[Régió]),"")</f>
        <v>Nyugat-Dunántúl</v>
      </c>
      <c r="AC1303" s="12" t="str">
        <f>IFERROR(_xlfn.XLOOKUP(HsgLista[[#This Row],[Vármegye]],Régiók[Vármegye],Régiók[NUTS2]),"")</f>
        <v>HU22</v>
      </c>
      <c r="AD1303" s="12" t="str" cm="1">
        <f t="array" ref="AD1303">_xlfn.XLOOKUP(HsgLista[[#This Row],[Helység jogállása]],_xlfn.ANCHORARRAY($AG$12),$AH$12:$AH$18)</f>
        <v>1 község</v>
      </c>
      <c r="AE1303" s="4">
        <f>HsgLista[[#This Row],[Lakó-népesség]]*HsgLista[[#This Row],[Lakó-népesség]]</f>
        <v>57600</v>
      </c>
      <c r="AF1303" s="1"/>
      <c r="AG1303" s="4"/>
      <c r="AJ1303" s="8"/>
      <c r="AK1303" s="4"/>
      <c r="AS1303" s="8"/>
      <c r="AT1303" s="4"/>
      <c r="BJ1303" s="1"/>
    </row>
    <row r="1304" spans="1:62" x14ac:dyDescent="0.3">
      <c r="A1304" s="33" t="s">
        <v>1597</v>
      </c>
      <c r="B1304" s="31">
        <v>22530</v>
      </c>
      <c r="C1304" s="1" t="s">
        <v>27</v>
      </c>
      <c r="D1304" s="1" t="s">
        <v>140</v>
      </c>
      <c r="E1304" s="1" t="s">
        <v>141</v>
      </c>
      <c r="F1304" s="1" t="s">
        <v>142</v>
      </c>
      <c r="G1304" s="1" t="s">
        <v>143</v>
      </c>
      <c r="H1304" s="1">
        <v>2</v>
      </c>
      <c r="I1304" s="1" t="s">
        <v>38</v>
      </c>
      <c r="J1304" s="4">
        <v>8128</v>
      </c>
      <c r="K1304" s="4">
        <v>6451</v>
      </c>
      <c r="L1304" s="4">
        <v>2826</v>
      </c>
      <c r="AA1304" s="12" t="str">
        <f>_xlfn.XLOOKUP(HsgLista[[#This Row],[Lakó-népesség]],hsgméret[limit],hsgméret[név],,-1)</f>
        <v>kicsi</v>
      </c>
      <c r="AB1304" s="12" t="str">
        <f>IFERROR(_xlfn.XLOOKUP(HsgLista[[#This Row],[Vármegye]],Régiók[Vármegye],Régiók[Régió]),"")</f>
        <v>Dél-Alföld</v>
      </c>
      <c r="AC1304" s="12" t="str">
        <f>IFERROR(_xlfn.XLOOKUP(HsgLista[[#This Row],[Vármegye]],Régiók[Vármegye],Régiók[NUTS2]),"")</f>
        <v>HU33</v>
      </c>
      <c r="AD1304" s="12" t="str" cm="1">
        <f t="array" ref="AD1304">_xlfn.XLOOKUP(HsgLista[[#This Row],[Helység jogállása]],_xlfn.ANCHORARRAY($AG$12),$AH$12:$AH$18)</f>
        <v>2 város</v>
      </c>
      <c r="AE1304" s="4">
        <f>HsgLista[[#This Row],[Lakó-népesség]]*HsgLista[[#This Row],[Lakó-népesség]]</f>
        <v>41615401</v>
      </c>
      <c r="AF1304" s="1"/>
      <c r="AG1304" s="4"/>
      <c r="AJ1304" s="8"/>
      <c r="AK1304" s="4"/>
      <c r="AS1304" s="8"/>
      <c r="AT1304" s="4"/>
      <c r="BJ1304" s="1"/>
    </row>
    <row r="1305" spans="1:62" x14ac:dyDescent="0.3">
      <c r="A1305" s="33" t="s">
        <v>2111</v>
      </c>
      <c r="B1305" s="31">
        <v>34379</v>
      </c>
      <c r="C1305" s="1" t="s">
        <v>40</v>
      </c>
      <c r="D1305" s="1" t="s">
        <v>47</v>
      </c>
      <c r="E1305" s="1" t="s">
        <v>360</v>
      </c>
      <c r="F1305" s="1" t="s">
        <v>361</v>
      </c>
      <c r="G1305" s="1" t="s">
        <v>362</v>
      </c>
      <c r="H1305" s="1">
        <v>5</v>
      </c>
      <c r="I1305" s="1" t="s">
        <v>1842</v>
      </c>
      <c r="J1305" s="4">
        <v>1436</v>
      </c>
      <c r="K1305" s="4">
        <v>932</v>
      </c>
      <c r="L1305" s="4">
        <v>338</v>
      </c>
      <c r="AA1305" s="12" t="str">
        <f>_xlfn.XLOOKUP(HsgLista[[#This Row],[Lakó-népesség]],hsgméret[limit],hsgméret[név],,-1)</f>
        <v>apró</v>
      </c>
      <c r="AB1305" s="12" t="str">
        <f>IFERROR(_xlfn.XLOOKUP(HsgLista[[#This Row],[Vármegye]],Régiók[Vármegye],Régiók[Régió]),"")</f>
        <v>Észak-Magyarország</v>
      </c>
      <c r="AC1305" s="12" t="str">
        <f>IFERROR(_xlfn.XLOOKUP(HsgLista[[#This Row],[Vármegye]],Régiók[Vármegye],Régiók[NUTS2]),"")</f>
        <v>HU31</v>
      </c>
      <c r="AD1305" s="12" t="str" cm="1">
        <f t="array" ref="AD1305">_xlfn.XLOOKUP(HsgLista[[#This Row],[Helység jogállása]],_xlfn.ANCHORARRAY($AG$12),$AH$12:$AH$18)</f>
        <v>1 község</v>
      </c>
      <c r="AE1305" s="4">
        <f>HsgLista[[#This Row],[Lakó-népesség]]*HsgLista[[#This Row],[Lakó-népesség]]</f>
        <v>868624</v>
      </c>
      <c r="AF1305" s="1"/>
      <c r="AG1305" s="4"/>
      <c r="AJ1305" s="8"/>
      <c r="AK1305" s="4"/>
      <c r="AS1305" s="8"/>
      <c r="AT1305" s="4"/>
      <c r="BJ1305" s="1"/>
    </row>
    <row r="1306" spans="1:62" x14ac:dyDescent="0.3">
      <c r="A1306" s="33" t="s">
        <v>2112</v>
      </c>
      <c r="B1306" s="32">
        <v>4598</v>
      </c>
      <c r="C1306" s="1" t="s">
        <v>40</v>
      </c>
      <c r="D1306" s="1" t="s">
        <v>112</v>
      </c>
      <c r="E1306" s="1" t="s">
        <v>113</v>
      </c>
      <c r="F1306" s="1" t="s">
        <v>114</v>
      </c>
      <c r="G1306" s="1" t="s">
        <v>115</v>
      </c>
      <c r="H1306" s="1">
        <v>5</v>
      </c>
      <c r="I1306" s="1" t="s">
        <v>564</v>
      </c>
      <c r="J1306" s="4">
        <v>1443</v>
      </c>
      <c r="K1306" s="4">
        <v>523</v>
      </c>
      <c r="L1306" s="4">
        <v>236</v>
      </c>
      <c r="AA1306" s="12" t="str">
        <f>_xlfn.XLOOKUP(HsgLista[[#This Row],[Lakó-népesség]],hsgméret[limit],hsgméret[név],,-1)</f>
        <v>apró</v>
      </c>
      <c r="AB1306" s="12" t="str">
        <f>IFERROR(_xlfn.XLOOKUP(HsgLista[[#This Row],[Vármegye]],Régiók[Vármegye],Régiók[Régió]),"")</f>
        <v>Dél-Dunántúl</v>
      </c>
      <c r="AC1306" s="12" t="str">
        <f>IFERROR(_xlfn.XLOOKUP(HsgLista[[#This Row],[Vármegye]],Régiók[Vármegye],Régiók[NUTS2]),"")</f>
        <v>HU23</v>
      </c>
      <c r="AD1306" s="12" t="str" cm="1">
        <f t="array" ref="AD1306">_xlfn.XLOOKUP(HsgLista[[#This Row],[Helység jogállása]],_xlfn.ANCHORARRAY($AG$12),$AH$12:$AH$18)</f>
        <v>1 község</v>
      </c>
      <c r="AE1306" s="4">
        <f>HsgLista[[#This Row],[Lakó-népesség]]*HsgLista[[#This Row],[Lakó-népesség]]</f>
        <v>273529</v>
      </c>
      <c r="AF1306" s="1"/>
      <c r="AG1306" s="4"/>
      <c r="AJ1306" s="8"/>
      <c r="AK1306" s="4"/>
      <c r="AS1306" s="8"/>
      <c r="AT1306" s="4"/>
      <c r="BJ1306" s="1"/>
    </row>
    <row r="1307" spans="1:62" x14ac:dyDescent="0.3">
      <c r="A1307" s="33" t="s">
        <v>2113</v>
      </c>
      <c r="B1307" s="31">
        <v>10995</v>
      </c>
      <c r="C1307" s="1" t="s">
        <v>40</v>
      </c>
      <c r="D1307" s="1" t="s">
        <v>86</v>
      </c>
      <c r="E1307" s="1" t="s">
        <v>106</v>
      </c>
      <c r="F1307" s="1" t="s">
        <v>107</v>
      </c>
      <c r="G1307" s="1" t="s">
        <v>108</v>
      </c>
      <c r="H1307" s="1">
        <v>5</v>
      </c>
      <c r="I1307" s="1" t="s">
        <v>407</v>
      </c>
      <c r="J1307" s="4">
        <v>2945</v>
      </c>
      <c r="K1307" s="4">
        <v>633</v>
      </c>
      <c r="L1307" s="4">
        <v>278</v>
      </c>
      <c r="AA1307" s="12" t="str">
        <f>_xlfn.XLOOKUP(HsgLista[[#This Row],[Lakó-népesség]],hsgméret[limit],hsgméret[név],,-1)</f>
        <v>apró</v>
      </c>
      <c r="AB1307" s="12" t="str">
        <f>IFERROR(_xlfn.XLOOKUP(HsgLista[[#This Row],[Vármegye]],Régiók[Vármegye],Régiók[Régió]),"")</f>
        <v>Közép-Dunántúl</v>
      </c>
      <c r="AC1307" s="12" t="str">
        <f>IFERROR(_xlfn.XLOOKUP(HsgLista[[#This Row],[Vármegye]],Régiók[Vármegye],Régiók[NUTS2]),"")</f>
        <v>HU21</v>
      </c>
      <c r="AD1307" s="12" t="str" cm="1">
        <f t="array" ref="AD1307">_xlfn.XLOOKUP(HsgLista[[#This Row],[Helység jogállása]],_xlfn.ANCHORARRAY($AG$12),$AH$12:$AH$18)</f>
        <v>1 község</v>
      </c>
      <c r="AE1307" s="4">
        <f>HsgLista[[#This Row],[Lakó-népesség]]*HsgLista[[#This Row],[Lakó-népesség]]</f>
        <v>400689</v>
      </c>
      <c r="AF1307" s="1"/>
      <c r="AG1307" s="4"/>
      <c r="AJ1307" s="8"/>
      <c r="AK1307" s="4"/>
      <c r="AS1307" s="8"/>
      <c r="AT1307" s="4"/>
      <c r="BJ1307" s="1"/>
    </row>
    <row r="1308" spans="1:62" x14ac:dyDescent="0.3">
      <c r="A1308" s="33" t="s">
        <v>2114</v>
      </c>
      <c r="B1308" s="31">
        <v>34166</v>
      </c>
      <c r="C1308" s="1" t="s">
        <v>27</v>
      </c>
      <c r="D1308" s="1" t="s">
        <v>75</v>
      </c>
      <c r="E1308" s="1" t="s">
        <v>1236</v>
      </c>
      <c r="F1308" s="1" t="s">
        <v>1237</v>
      </c>
      <c r="G1308" s="1" t="s">
        <v>1238</v>
      </c>
      <c r="H1308" s="1">
        <v>1</v>
      </c>
      <c r="I1308" s="1" t="s">
        <v>32</v>
      </c>
      <c r="J1308" s="4">
        <v>2425</v>
      </c>
      <c r="K1308" s="4">
        <v>11136</v>
      </c>
      <c r="L1308" s="4">
        <v>4140</v>
      </c>
      <c r="R1308" s="1">
        <v>1</v>
      </c>
      <c r="T1308" s="1">
        <v>1</v>
      </c>
      <c r="X1308" s="1">
        <v>1</v>
      </c>
      <c r="AA1308" s="12" t="str">
        <f>_xlfn.XLOOKUP(HsgLista[[#This Row],[Lakó-népesség]],hsgméret[limit],hsgméret[név],,-1)</f>
        <v>közép</v>
      </c>
      <c r="AB1308" s="12" t="str">
        <f>IFERROR(_xlfn.XLOOKUP(HsgLista[[#This Row],[Vármegye]],Régiók[Vármegye],Régiók[Régió]),"")</f>
        <v>Pest</v>
      </c>
      <c r="AC1308" s="12" t="str">
        <f>IFERROR(_xlfn.XLOOKUP(HsgLista[[#This Row],[Vármegye]],Régiók[Vármegye],Régiók[NUTS2]),"")</f>
        <v>HU12</v>
      </c>
      <c r="AD1308" s="12" t="str" cm="1">
        <f t="array" ref="AD1308">_xlfn.XLOOKUP(HsgLista[[#This Row],[Helység jogállása]],_xlfn.ANCHORARRAY($AG$12),$AH$12:$AH$18)</f>
        <v>2 város</v>
      </c>
      <c r="AE1308" s="4">
        <f>HsgLista[[#This Row],[Lakó-népesség]]*HsgLista[[#This Row],[Lakó-népesség]]</f>
        <v>124010496</v>
      </c>
      <c r="AF1308" s="1"/>
      <c r="AG1308" s="4"/>
      <c r="AJ1308" s="8"/>
      <c r="AK1308" s="4"/>
      <c r="AS1308" s="8"/>
      <c r="AT1308" s="4"/>
      <c r="BJ1308" s="1"/>
    </row>
    <row r="1309" spans="1:62" x14ac:dyDescent="0.3">
      <c r="A1309" s="33" t="s">
        <v>2115</v>
      </c>
      <c r="B1309" s="31">
        <v>17066</v>
      </c>
      <c r="C1309" s="1" t="s">
        <v>40</v>
      </c>
      <c r="D1309" s="1" t="s">
        <v>52</v>
      </c>
      <c r="E1309" s="1" t="s">
        <v>244</v>
      </c>
      <c r="F1309" s="1" t="s">
        <v>245</v>
      </c>
      <c r="G1309" s="1" t="s">
        <v>246</v>
      </c>
      <c r="H1309" s="1">
        <v>5</v>
      </c>
      <c r="I1309" s="1" t="s">
        <v>1074</v>
      </c>
      <c r="J1309" s="4">
        <v>397</v>
      </c>
      <c r="K1309" s="4">
        <v>25</v>
      </c>
      <c r="L1309" s="4">
        <v>26</v>
      </c>
      <c r="AA1309" s="12" t="str">
        <f>_xlfn.XLOOKUP(HsgLista[[#This Row],[Lakó-népesség]],hsgméret[limit],hsgméret[név],,-1)</f>
        <v>mikro</v>
      </c>
      <c r="AB1309" s="12" t="str">
        <f>IFERROR(_xlfn.XLOOKUP(HsgLista[[#This Row],[Vármegye]],Régiók[Vármegye],Régiók[Régió]),"")</f>
        <v>Észak-Magyarország</v>
      </c>
      <c r="AC1309" s="12" t="str">
        <f>IFERROR(_xlfn.XLOOKUP(HsgLista[[#This Row],[Vármegye]],Régiók[Vármegye],Régiók[NUTS2]),"")</f>
        <v>HU31</v>
      </c>
      <c r="AD1309" s="12" t="str" cm="1">
        <f t="array" ref="AD1309">_xlfn.XLOOKUP(HsgLista[[#This Row],[Helység jogállása]],_xlfn.ANCHORARRAY($AG$12),$AH$12:$AH$18)</f>
        <v>1 község</v>
      </c>
      <c r="AE1309" s="4">
        <f>HsgLista[[#This Row],[Lakó-népesség]]*HsgLista[[#This Row],[Lakó-népesség]]</f>
        <v>625</v>
      </c>
      <c r="AF1309" s="1"/>
      <c r="AG1309" s="4"/>
      <c r="AJ1309" s="8"/>
      <c r="AK1309" s="4"/>
      <c r="AS1309" s="8"/>
      <c r="AT1309" s="4"/>
      <c r="BJ1309" s="1"/>
    </row>
    <row r="1310" spans="1:62" x14ac:dyDescent="0.3">
      <c r="A1310" s="33" t="s">
        <v>2116</v>
      </c>
      <c r="B1310" s="31">
        <v>29489</v>
      </c>
      <c r="C1310" s="1" t="s">
        <v>40</v>
      </c>
      <c r="D1310" s="1" t="s">
        <v>202</v>
      </c>
      <c r="E1310" s="1" t="s">
        <v>284</v>
      </c>
      <c r="F1310" s="1" t="s">
        <v>285</v>
      </c>
      <c r="G1310" s="1" t="s">
        <v>285</v>
      </c>
      <c r="H1310" s="1">
        <v>5</v>
      </c>
      <c r="I1310" s="1" t="s">
        <v>2014</v>
      </c>
      <c r="J1310" s="4">
        <v>1029</v>
      </c>
      <c r="K1310" s="4">
        <v>270</v>
      </c>
      <c r="L1310" s="4">
        <v>134</v>
      </c>
      <c r="AA1310" s="12" t="str">
        <f>_xlfn.XLOOKUP(HsgLista[[#This Row],[Lakó-népesség]],hsgméret[limit],hsgméret[név],,-1)</f>
        <v>mikro</v>
      </c>
      <c r="AB1310" s="12" t="str">
        <f>IFERROR(_xlfn.XLOOKUP(HsgLista[[#This Row],[Vármegye]],Régiók[Vármegye],Régiók[Régió]),"")</f>
        <v>Nyugat-Dunántúl</v>
      </c>
      <c r="AC1310" s="12" t="str">
        <f>IFERROR(_xlfn.XLOOKUP(HsgLista[[#This Row],[Vármegye]],Régiók[Vármegye],Régiók[NUTS2]),"")</f>
        <v>HU22</v>
      </c>
      <c r="AD1310" s="12" t="str" cm="1">
        <f t="array" ref="AD1310">_xlfn.XLOOKUP(HsgLista[[#This Row],[Helység jogállása]],_xlfn.ANCHORARRAY($AG$12),$AH$12:$AH$18)</f>
        <v>1 község</v>
      </c>
      <c r="AE1310" s="4">
        <f>HsgLista[[#This Row],[Lakó-népesség]]*HsgLista[[#This Row],[Lakó-népesség]]</f>
        <v>72900</v>
      </c>
      <c r="AF1310" s="1"/>
      <c r="AG1310" s="4"/>
      <c r="AJ1310" s="8"/>
      <c r="AK1310" s="4"/>
      <c r="AS1310" s="8"/>
      <c r="AT1310" s="4"/>
      <c r="BJ1310" s="1"/>
    </row>
    <row r="1311" spans="1:62" x14ac:dyDescent="0.3">
      <c r="A1311" s="33" t="s">
        <v>2117</v>
      </c>
      <c r="B1311" s="31">
        <v>15112</v>
      </c>
      <c r="C1311" s="1" t="s">
        <v>40</v>
      </c>
      <c r="D1311" s="1" t="s">
        <v>202</v>
      </c>
      <c r="E1311" s="1" t="s">
        <v>284</v>
      </c>
      <c r="F1311" s="1" t="s">
        <v>285</v>
      </c>
      <c r="G1311" s="1" t="s">
        <v>285</v>
      </c>
      <c r="H1311" s="1">
        <v>5</v>
      </c>
      <c r="I1311" s="1" t="s">
        <v>286</v>
      </c>
      <c r="J1311" s="4">
        <v>1850</v>
      </c>
      <c r="K1311" s="4">
        <v>122</v>
      </c>
      <c r="L1311" s="4">
        <v>83</v>
      </c>
      <c r="AA1311" s="12" t="str">
        <f>_xlfn.XLOOKUP(HsgLista[[#This Row],[Lakó-népesség]],hsgméret[limit],hsgméret[név],,-1)</f>
        <v>mikro</v>
      </c>
      <c r="AB1311" s="12" t="str">
        <f>IFERROR(_xlfn.XLOOKUP(HsgLista[[#This Row],[Vármegye]],Régiók[Vármegye],Régiók[Régió]),"")</f>
        <v>Nyugat-Dunántúl</v>
      </c>
      <c r="AC1311" s="12" t="str">
        <f>IFERROR(_xlfn.XLOOKUP(HsgLista[[#This Row],[Vármegye]],Régiók[Vármegye],Régiók[NUTS2]),"")</f>
        <v>HU22</v>
      </c>
      <c r="AD1311" s="12" t="str" cm="1">
        <f t="array" ref="AD1311">_xlfn.XLOOKUP(HsgLista[[#This Row],[Helység jogállása]],_xlfn.ANCHORARRAY($AG$12),$AH$12:$AH$18)</f>
        <v>1 község</v>
      </c>
      <c r="AE1311" s="4">
        <f>HsgLista[[#This Row],[Lakó-népesség]]*HsgLista[[#This Row],[Lakó-népesség]]</f>
        <v>14884</v>
      </c>
      <c r="AF1311" s="1"/>
      <c r="AG1311" s="4"/>
      <c r="AJ1311" s="8"/>
      <c r="AK1311" s="4"/>
      <c r="AS1311" s="8"/>
      <c r="AT1311" s="4"/>
      <c r="BJ1311" s="1"/>
    </row>
    <row r="1312" spans="1:62" x14ac:dyDescent="0.3">
      <c r="A1312" s="33" t="s">
        <v>2118</v>
      </c>
      <c r="B1312" s="31">
        <v>22080</v>
      </c>
      <c r="C1312" s="1" t="s">
        <v>40</v>
      </c>
      <c r="D1312" s="1" t="s">
        <v>202</v>
      </c>
      <c r="E1312" s="1" t="s">
        <v>284</v>
      </c>
      <c r="F1312" s="1" t="s">
        <v>285</v>
      </c>
      <c r="G1312" s="1" t="s">
        <v>285</v>
      </c>
      <c r="H1312" s="1">
        <v>5</v>
      </c>
      <c r="I1312" s="1" t="s">
        <v>286</v>
      </c>
      <c r="J1312" s="4">
        <v>2007</v>
      </c>
      <c r="K1312" s="4">
        <v>127</v>
      </c>
      <c r="L1312" s="4">
        <v>96</v>
      </c>
      <c r="AA1312" s="12" t="str">
        <f>_xlfn.XLOOKUP(HsgLista[[#This Row],[Lakó-népesség]],hsgméret[limit],hsgméret[név],,-1)</f>
        <v>mikro</v>
      </c>
      <c r="AB1312" s="12" t="str">
        <f>IFERROR(_xlfn.XLOOKUP(HsgLista[[#This Row],[Vármegye]],Régiók[Vármegye],Régiók[Régió]),"")</f>
        <v>Nyugat-Dunántúl</v>
      </c>
      <c r="AC1312" s="12" t="str">
        <f>IFERROR(_xlfn.XLOOKUP(HsgLista[[#This Row],[Vármegye]],Régiók[Vármegye],Régiók[NUTS2]),"")</f>
        <v>HU22</v>
      </c>
      <c r="AD1312" s="12" t="str" cm="1">
        <f t="array" ref="AD1312">_xlfn.XLOOKUP(HsgLista[[#This Row],[Helység jogállása]],_xlfn.ANCHORARRAY($AG$12),$AH$12:$AH$18)</f>
        <v>1 község</v>
      </c>
      <c r="AE1312" s="4">
        <f>HsgLista[[#This Row],[Lakó-népesség]]*HsgLista[[#This Row],[Lakó-népesség]]</f>
        <v>16129</v>
      </c>
      <c r="AF1312" s="1"/>
      <c r="AG1312" s="4"/>
      <c r="AJ1312" s="8"/>
      <c r="AK1312" s="4"/>
      <c r="AS1312" s="8"/>
      <c r="AT1312" s="4"/>
      <c r="BJ1312" s="1"/>
    </row>
    <row r="1313" spans="1:62" x14ac:dyDescent="0.3">
      <c r="A1313" s="33" t="s">
        <v>2119</v>
      </c>
      <c r="B1313" s="31">
        <v>19761</v>
      </c>
      <c r="C1313" s="1" t="s">
        <v>40</v>
      </c>
      <c r="D1313" s="1" t="s">
        <v>95</v>
      </c>
      <c r="E1313" s="1" t="s">
        <v>471</v>
      </c>
      <c r="F1313" s="1" t="s">
        <v>472</v>
      </c>
      <c r="G1313" s="1" t="s">
        <v>473</v>
      </c>
      <c r="H1313" s="1">
        <v>5</v>
      </c>
      <c r="I1313" s="1" t="s">
        <v>474</v>
      </c>
      <c r="J1313" s="4">
        <v>920</v>
      </c>
      <c r="K1313" s="4">
        <v>77</v>
      </c>
      <c r="L1313" s="4">
        <v>50</v>
      </c>
      <c r="AA1313" s="12" t="str">
        <f>_xlfn.XLOOKUP(HsgLista[[#This Row],[Lakó-népesség]],hsgméret[limit],hsgméret[név],,-1)</f>
        <v>mikro</v>
      </c>
      <c r="AB1313" s="12" t="str">
        <f>IFERROR(_xlfn.XLOOKUP(HsgLista[[#This Row],[Vármegye]],Régiók[Vármegye],Régiók[Régió]),"")</f>
        <v>Nyugat-Dunántúl</v>
      </c>
      <c r="AC1313" s="12" t="str">
        <f>IFERROR(_xlfn.XLOOKUP(HsgLista[[#This Row],[Vármegye]],Régiók[Vármegye],Régiók[NUTS2]),"")</f>
        <v>HU22</v>
      </c>
      <c r="AD1313" s="12" t="str" cm="1">
        <f t="array" ref="AD1313">_xlfn.XLOOKUP(HsgLista[[#This Row],[Helység jogállása]],_xlfn.ANCHORARRAY($AG$12),$AH$12:$AH$18)</f>
        <v>1 község</v>
      </c>
      <c r="AE1313" s="4">
        <f>HsgLista[[#This Row],[Lakó-népesség]]*HsgLista[[#This Row],[Lakó-népesség]]</f>
        <v>5929</v>
      </c>
      <c r="AF1313" s="1"/>
      <c r="AG1313" s="4"/>
      <c r="AJ1313" s="8"/>
      <c r="AK1313" s="4"/>
      <c r="AS1313" s="8"/>
      <c r="AT1313" s="4"/>
      <c r="BJ1313" s="1"/>
    </row>
    <row r="1314" spans="1:62" x14ac:dyDescent="0.3">
      <c r="A1314" s="33" t="s">
        <v>2120</v>
      </c>
      <c r="B1314" s="32">
        <v>9575</v>
      </c>
      <c r="C1314" s="1" t="s">
        <v>40</v>
      </c>
      <c r="D1314" s="1" t="s">
        <v>202</v>
      </c>
      <c r="E1314" s="1" t="s">
        <v>621</v>
      </c>
      <c r="F1314" s="1" t="s">
        <v>622</v>
      </c>
      <c r="G1314" s="1" t="s">
        <v>623</v>
      </c>
      <c r="H1314" s="1">
        <v>5</v>
      </c>
      <c r="I1314" s="1" t="s">
        <v>689</v>
      </c>
      <c r="J1314" s="4">
        <v>810</v>
      </c>
      <c r="K1314" s="4">
        <v>186</v>
      </c>
      <c r="L1314" s="4">
        <v>114</v>
      </c>
      <c r="AA1314" s="12" t="str">
        <f>_xlfn.XLOOKUP(HsgLista[[#This Row],[Lakó-népesség]],hsgméret[limit],hsgméret[név],,-1)</f>
        <v>mikro</v>
      </c>
      <c r="AB1314" s="12" t="str">
        <f>IFERROR(_xlfn.XLOOKUP(HsgLista[[#This Row],[Vármegye]],Régiók[Vármegye],Régiók[Régió]),"")</f>
        <v>Nyugat-Dunántúl</v>
      </c>
      <c r="AC1314" s="12" t="str">
        <f>IFERROR(_xlfn.XLOOKUP(HsgLista[[#This Row],[Vármegye]],Régiók[Vármegye],Régiók[NUTS2]),"")</f>
        <v>HU22</v>
      </c>
      <c r="AD1314" s="12" t="str" cm="1">
        <f t="array" ref="AD1314">_xlfn.XLOOKUP(HsgLista[[#This Row],[Helység jogállása]],_xlfn.ANCHORARRAY($AG$12),$AH$12:$AH$18)</f>
        <v>1 község</v>
      </c>
      <c r="AE1314" s="4">
        <f>HsgLista[[#This Row],[Lakó-népesség]]*HsgLista[[#This Row],[Lakó-népesség]]</f>
        <v>34596</v>
      </c>
      <c r="AF1314" s="1"/>
      <c r="AG1314" s="4"/>
      <c r="AJ1314" s="8"/>
      <c r="AK1314" s="4"/>
      <c r="AS1314" s="8"/>
      <c r="AT1314" s="4"/>
      <c r="BJ1314" s="1"/>
    </row>
    <row r="1315" spans="1:62" x14ac:dyDescent="0.3">
      <c r="A1315" s="33" t="s">
        <v>2121</v>
      </c>
      <c r="B1315" s="31">
        <v>32647</v>
      </c>
      <c r="C1315" s="1" t="s">
        <v>40</v>
      </c>
      <c r="D1315" s="1" t="s">
        <v>202</v>
      </c>
      <c r="E1315" s="1" t="s">
        <v>284</v>
      </c>
      <c r="F1315" s="1" t="s">
        <v>285</v>
      </c>
      <c r="G1315" s="1" t="s">
        <v>285</v>
      </c>
      <c r="H1315" s="1">
        <v>5</v>
      </c>
      <c r="I1315" s="1" t="s">
        <v>1314</v>
      </c>
      <c r="J1315" s="4">
        <v>894</v>
      </c>
      <c r="K1315" s="4">
        <v>170</v>
      </c>
      <c r="L1315" s="4">
        <v>90</v>
      </c>
      <c r="AA1315" s="12" t="str">
        <f>_xlfn.XLOOKUP(HsgLista[[#This Row],[Lakó-népesség]],hsgméret[limit],hsgméret[név],,-1)</f>
        <v>mikro</v>
      </c>
      <c r="AB1315" s="12" t="str">
        <f>IFERROR(_xlfn.XLOOKUP(HsgLista[[#This Row],[Vármegye]],Régiók[Vármegye],Régiók[Régió]),"")</f>
        <v>Nyugat-Dunántúl</v>
      </c>
      <c r="AC1315" s="12" t="str">
        <f>IFERROR(_xlfn.XLOOKUP(HsgLista[[#This Row],[Vármegye]],Régiók[Vármegye],Régiók[NUTS2]),"")</f>
        <v>HU22</v>
      </c>
      <c r="AD1315" s="12" t="str" cm="1">
        <f t="array" ref="AD1315">_xlfn.XLOOKUP(HsgLista[[#This Row],[Helység jogállása]],_xlfn.ANCHORARRAY($AG$12),$AH$12:$AH$18)</f>
        <v>1 község</v>
      </c>
      <c r="AE1315" s="4">
        <f>HsgLista[[#This Row],[Lakó-népesség]]*HsgLista[[#This Row],[Lakó-népesség]]</f>
        <v>28900</v>
      </c>
      <c r="AF1315" s="1"/>
      <c r="AG1315" s="4"/>
      <c r="AJ1315" s="8"/>
      <c r="AK1315" s="4"/>
      <c r="AS1315" s="8"/>
      <c r="AT1315" s="4"/>
      <c r="BJ1315" s="1"/>
    </row>
    <row r="1316" spans="1:62" x14ac:dyDescent="0.3">
      <c r="A1316" s="33" t="s">
        <v>2122</v>
      </c>
      <c r="B1316" s="31">
        <v>32869</v>
      </c>
      <c r="C1316" s="1" t="s">
        <v>40</v>
      </c>
      <c r="D1316" s="1" t="s">
        <v>159</v>
      </c>
      <c r="E1316" s="1" t="s">
        <v>950</v>
      </c>
      <c r="F1316" s="1" t="s">
        <v>951</v>
      </c>
      <c r="G1316" s="1" t="s">
        <v>952</v>
      </c>
      <c r="H1316" s="1">
        <v>5</v>
      </c>
      <c r="I1316" s="1" t="s">
        <v>2123</v>
      </c>
      <c r="J1316" s="4">
        <v>708</v>
      </c>
      <c r="K1316" s="4">
        <v>289</v>
      </c>
      <c r="L1316" s="4">
        <v>120</v>
      </c>
      <c r="T1316" s="1">
        <v>1</v>
      </c>
      <c r="AA1316" s="12" t="str">
        <f>_xlfn.XLOOKUP(HsgLista[[#This Row],[Lakó-népesség]],hsgméret[limit],hsgméret[név],,-1)</f>
        <v>mikro</v>
      </c>
      <c r="AB1316" s="12" t="str">
        <f>IFERROR(_xlfn.XLOOKUP(HsgLista[[#This Row],[Vármegye]],Régiók[Vármegye],Régiók[Régió]),"")</f>
        <v>Észak-Alföld</v>
      </c>
      <c r="AC1316" s="12" t="str">
        <f>IFERROR(_xlfn.XLOOKUP(HsgLista[[#This Row],[Vármegye]],Régiók[Vármegye],Régiók[NUTS2]),"")</f>
        <v>HU32</v>
      </c>
      <c r="AD1316" s="12" t="str" cm="1">
        <f t="array" ref="AD1316">_xlfn.XLOOKUP(HsgLista[[#This Row],[Helység jogállása]],_xlfn.ANCHORARRAY($AG$12),$AH$12:$AH$18)</f>
        <v>1 község</v>
      </c>
      <c r="AE1316" s="4">
        <f>HsgLista[[#This Row],[Lakó-népesség]]*HsgLista[[#This Row],[Lakó-népesség]]</f>
        <v>83521</v>
      </c>
      <c r="AF1316" s="1"/>
      <c r="AG1316" s="4"/>
      <c r="AJ1316" s="8"/>
      <c r="AK1316" s="4"/>
      <c r="AS1316" s="8"/>
      <c r="AT1316" s="4"/>
      <c r="BJ1316" s="1"/>
    </row>
    <row r="1317" spans="1:62" x14ac:dyDescent="0.3">
      <c r="A1317" s="33" t="s">
        <v>2124</v>
      </c>
      <c r="B1317" s="31">
        <v>25654</v>
      </c>
      <c r="C1317" s="1" t="s">
        <v>40</v>
      </c>
      <c r="D1317" s="1" t="s">
        <v>80</v>
      </c>
      <c r="E1317" s="1" t="s">
        <v>125</v>
      </c>
      <c r="F1317" s="1" t="s">
        <v>126</v>
      </c>
      <c r="G1317" s="1" t="s">
        <v>127</v>
      </c>
      <c r="H1317" s="1">
        <v>5</v>
      </c>
      <c r="I1317" s="1" t="s">
        <v>339</v>
      </c>
      <c r="J1317" s="4">
        <v>1546</v>
      </c>
      <c r="K1317" s="4">
        <v>503</v>
      </c>
      <c r="L1317" s="4">
        <v>249</v>
      </c>
      <c r="T1317" s="1">
        <v>1</v>
      </c>
      <c r="AA1317" s="12" t="str">
        <f>_xlfn.XLOOKUP(HsgLista[[#This Row],[Lakó-népesség]],hsgméret[limit],hsgméret[név],,-1)</f>
        <v>apró</v>
      </c>
      <c r="AB1317" s="12" t="str">
        <f>IFERROR(_xlfn.XLOOKUP(HsgLista[[#This Row],[Vármegye]],Régiók[Vármegye],Régiók[Régió]),"")</f>
        <v>Közép-Dunántúl</v>
      </c>
      <c r="AC1317" s="12" t="str">
        <f>IFERROR(_xlfn.XLOOKUP(HsgLista[[#This Row],[Vármegye]],Régiók[Vármegye],Régiók[NUTS2]),"")</f>
        <v>HU21</v>
      </c>
      <c r="AD1317" s="12" t="str" cm="1">
        <f t="array" ref="AD1317">_xlfn.XLOOKUP(HsgLista[[#This Row],[Helység jogállása]],_xlfn.ANCHORARRAY($AG$12),$AH$12:$AH$18)</f>
        <v>1 község</v>
      </c>
      <c r="AE1317" s="4">
        <f>HsgLista[[#This Row],[Lakó-népesség]]*HsgLista[[#This Row],[Lakó-népesség]]</f>
        <v>253009</v>
      </c>
      <c r="AF1317" s="1"/>
      <c r="AG1317" s="4"/>
      <c r="AJ1317" s="8"/>
      <c r="AK1317" s="4"/>
      <c r="AS1317" s="8"/>
      <c r="AT1317" s="4"/>
      <c r="BJ1317" s="1"/>
    </row>
    <row r="1318" spans="1:62" x14ac:dyDescent="0.3">
      <c r="A1318" s="33" t="s">
        <v>2125</v>
      </c>
      <c r="B1318" s="31">
        <v>12618</v>
      </c>
      <c r="C1318" s="1" t="s">
        <v>40</v>
      </c>
      <c r="D1318" s="1" t="s">
        <v>216</v>
      </c>
      <c r="E1318" s="1" t="s">
        <v>978</v>
      </c>
      <c r="F1318" s="1" t="s">
        <v>979</v>
      </c>
      <c r="G1318" s="1" t="s">
        <v>980</v>
      </c>
      <c r="H1318" s="1">
        <v>5</v>
      </c>
      <c r="I1318" s="1" t="s">
        <v>977</v>
      </c>
      <c r="J1318" s="4">
        <v>3911</v>
      </c>
      <c r="K1318" s="4">
        <v>302</v>
      </c>
      <c r="L1318" s="4">
        <v>185</v>
      </c>
      <c r="AA1318" s="12" t="str">
        <f>_xlfn.XLOOKUP(HsgLista[[#This Row],[Lakó-népesség]],hsgméret[limit],hsgméret[név],,-1)</f>
        <v>mikro</v>
      </c>
      <c r="AB1318" s="12" t="str">
        <f>IFERROR(_xlfn.XLOOKUP(HsgLista[[#This Row],[Vármegye]],Régiók[Vármegye],Régiók[Régió]),"")</f>
        <v>Dél-Alföld</v>
      </c>
      <c r="AC1318" s="12" t="str">
        <f>IFERROR(_xlfn.XLOOKUP(HsgLista[[#This Row],[Vármegye]],Régiók[Vármegye],Régiók[NUTS2]),"")</f>
        <v>HU33</v>
      </c>
      <c r="AD1318" s="12" t="str" cm="1">
        <f t="array" ref="AD1318">_xlfn.XLOOKUP(HsgLista[[#This Row],[Helység jogállása]],_xlfn.ANCHORARRAY($AG$12),$AH$12:$AH$18)</f>
        <v>1 község</v>
      </c>
      <c r="AE1318" s="4">
        <f>HsgLista[[#This Row],[Lakó-népesség]]*HsgLista[[#This Row],[Lakó-népesség]]</f>
        <v>91204</v>
      </c>
      <c r="AF1318" s="1"/>
      <c r="AG1318" s="4"/>
      <c r="AJ1318" s="8"/>
      <c r="AK1318" s="4"/>
      <c r="AS1318" s="8"/>
      <c r="AT1318" s="4"/>
      <c r="BJ1318" s="1"/>
    </row>
    <row r="1319" spans="1:62" x14ac:dyDescent="0.3">
      <c r="A1319" s="33" t="s">
        <v>2126</v>
      </c>
      <c r="B1319" s="31">
        <v>31413</v>
      </c>
      <c r="C1319" s="1" t="s">
        <v>40</v>
      </c>
      <c r="D1319" s="1" t="s">
        <v>272</v>
      </c>
      <c r="E1319" s="1" t="s">
        <v>273</v>
      </c>
      <c r="F1319" s="1" t="s">
        <v>274</v>
      </c>
      <c r="G1319" s="1" t="s">
        <v>275</v>
      </c>
      <c r="H1319" s="1">
        <v>5</v>
      </c>
      <c r="I1319" s="1" t="s">
        <v>2127</v>
      </c>
      <c r="J1319" s="4">
        <v>995</v>
      </c>
      <c r="K1319" s="4">
        <v>722</v>
      </c>
      <c r="L1319" s="4">
        <v>310</v>
      </c>
      <c r="AA1319" s="12" t="str">
        <f>_xlfn.XLOOKUP(HsgLista[[#This Row],[Lakó-népesség]],hsgméret[limit],hsgméret[név],,-1)</f>
        <v>apró</v>
      </c>
      <c r="AB1319" s="12" t="str">
        <f>IFERROR(_xlfn.XLOOKUP(HsgLista[[#This Row],[Vármegye]],Régiók[Vármegye],Régiók[Régió]),"")</f>
        <v>Észak-Magyarország</v>
      </c>
      <c r="AC1319" s="12" t="str">
        <f>IFERROR(_xlfn.XLOOKUP(HsgLista[[#This Row],[Vármegye]],Régiók[Vármegye],Régiók[NUTS2]),"")</f>
        <v>HU31</v>
      </c>
      <c r="AD1319" s="12" t="str" cm="1">
        <f t="array" ref="AD1319">_xlfn.XLOOKUP(HsgLista[[#This Row],[Helység jogállása]],_xlfn.ANCHORARRAY($AG$12),$AH$12:$AH$18)</f>
        <v>1 község</v>
      </c>
      <c r="AE1319" s="4">
        <f>HsgLista[[#This Row],[Lakó-népesség]]*HsgLista[[#This Row],[Lakó-népesség]]</f>
        <v>521284</v>
      </c>
      <c r="AF1319" s="1"/>
      <c r="AG1319" s="4"/>
      <c r="AJ1319" s="8"/>
      <c r="AK1319" s="4"/>
      <c r="AS1319" s="8"/>
      <c r="AT1319" s="4"/>
      <c r="BJ1319" s="1"/>
    </row>
    <row r="1320" spans="1:62" x14ac:dyDescent="0.3">
      <c r="A1320" s="33" t="s">
        <v>1685</v>
      </c>
      <c r="B1320" s="31">
        <v>29249</v>
      </c>
      <c r="C1320" s="1" t="s">
        <v>40</v>
      </c>
      <c r="D1320" s="1" t="s">
        <v>52</v>
      </c>
      <c r="E1320" s="1" t="s">
        <v>1682</v>
      </c>
      <c r="F1320" s="1" t="s">
        <v>1683</v>
      </c>
      <c r="G1320" s="1" t="s">
        <v>1684</v>
      </c>
      <c r="H1320" s="1">
        <v>2</v>
      </c>
      <c r="I1320" s="1" t="s">
        <v>38</v>
      </c>
      <c r="J1320" s="4">
        <v>3641</v>
      </c>
      <c r="K1320" s="4">
        <v>1844</v>
      </c>
      <c r="L1320" s="4">
        <v>631</v>
      </c>
      <c r="T1320" s="1">
        <v>1</v>
      </c>
      <c r="AA1320" s="12" t="str">
        <f>_xlfn.XLOOKUP(HsgLista[[#This Row],[Lakó-népesség]],hsgméret[limit],hsgméret[név],,-1)</f>
        <v>apró</v>
      </c>
      <c r="AB1320" s="12" t="str">
        <f>IFERROR(_xlfn.XLOOKUP(HsgLista[[#This Row],[Vármegye]],Régiók[Vármegye],Régiók[Régió]),"")</f>
        <v>Észak-Magyarország</v>
      </c>
      <c r="AC1320" s="12" t="str">
        <f>IFERROR(_xlfn.XLOOKUP(HsgLista[[#This Row],[Vármegye]],Régiók[Vármegye],Régiók[NUTS2]),"")</f>
        <v>HU31</v>
      </c>
      <c r="AD1320" s="12" t="str" cm="1">
        <f t="array" ref="AD1320">_xlfn.XLOOKUP(HsgLista[[#This Row],[Helység jogállása]],_xlfn.ANCHORARRAY($AG$12),$AH$12:$AH$18)</f>
        <v>1 község</v>
      </c>
      <c r="AE1320" s="4">
        <f>HsgLista[[#This Row],[Lakó-népesség]]*HsgLista[[#This Row],[Lakó-népesség]]</f>
        <v>3400336</v>
      </c>
      <c r="AF1320" s="1"/>
      <c r="AG1320" s="4"/>
      <c r="AJ1320" s="8"/>
      <c r="AK1320" s="4"/>
      <c r="AS1320" s="8"/>
      <c r="AT1320" s="4"/>
      <c r="BJ1320" s="1"/>
    </row>
    <row r="1321" spans="1:62" x14ac:dyDescent="0.3">
      <c r="A1321" s="33" t="s">
        <v>2128</v>
      </c>
      <c r="B1321" s="31">
        <v>17640</v>
      </c>
      <c r="C1321" s="1" t="s">
        <v>40</v>
      </c>
      <c r="D1321" s="1" t="s">
        <v>251</v>
      </c>
      <c r="E1321" s="1" t="s">
        <v>734</v>
      </c>
      <c r="F1321" s="1" t="s">
        <v>735</v>
      </c>
      <c r="G1321" s="1" t="s">
        <v>735</v>
      </c>
      <c r="H1321" s="1">
        <v>5</v>
      </c>
      <c r="I1321" s="1" t="s">
        <v>1304</v>
      </c>
      <c r="J1321" s="4">
        <v>1032</v>
      </c>
      <c r="K1321" s="4">
        <v>175</v>
      </c>
      <c r="L1321" s="4">
        <v>116</v>
      </c>
      <c r="R1321" s="1">
        <v>1</v>
      </c>
      <c r="AA1321" s="12" t="str">
        <f>_xlfn.XLOOKUP(HsgLista[[#This Row],[Lakó-népesség]],hsgméret[limit],hsgméret[név],,-1)</f>
        <v>mikro</v>
      </c>
      <c r="AB1321" s="12" t="str">
        <f>IFERROR(_xlfn.XLOOKUP(HsgLista[[#This Row],[Vármegye]],Régiók[Vármegye],Régiók[Régió]),"")</f>
        <v>Dél-Dunántúl</v>
      </c>
      <c r="AC1321" s="12" t="str">
        <f>IFERROR(_xlfn.XLOOKUP(HsgLista[[#This Row],[Vármegye]],Régiók[Vármegye],Régiók[NUTS2]),"")</f>
        <v>HU23</v>
      </c>
      <c r="AD1321" s="12" t="str" cm="1">
        <f t="array" ref="AD1321">_xlfn.XLOOKUP(HsgLista[[#This Row],[Helység jogállása]],_xlfn.ANCHORARRAY($AG$12),$AH$12:$AH$18)</f>
        <v>1 község</v>
      </c>
      <c r="AE1321" s="4">
        <f>HsgLista[[#This Row],[Lakó-népesség]]*HsgLista[[#This Row],[Lakó-népesség]]</f>
        <v>30625</v>
      </c>
      <c r="AF1321" s="1"/>
      <c r="AG1321" s="4"/>
      <c r="AJ1321" s="8"/>
      <c r="AK1321" s="4"/>
      <c r="AS1321" s="8"/>
      <c r="AT1321" s="4"/>
      <c r="BJ1321" s="1"/>
    </row>
    <row r="1322" spans="1:62" x14ac:dyDescent="0.3">
      <c r="A1322" s="33" t="s">
        <v>270</v>
      </c>
      <c r="B1322" s="31">
        <v>18421</v>
      </c>
      <c r="C1322" s="1" t="s">
        <v>27</v>
      </c>
      <c r="D1322" s="1" t="s">
        <v>202</v>
      </c>
      <c r="E1322" s="1" t="s">
        <v>2129</v>
      </c>
      <c r="F1322" s="1" t="s">
        <v>269</v>
      </c>
      <c r="G1322" s="1" t="s">
        <v>270</v>
      </c>
      <c r="H1322" s="1">
        <v>1</v>
      </c>
      <c r="I1322" s="1" t="s">
        <v>32</v>
      </c>
      <c r="J1322" s="4">
        <v>7598</v>
      </c>
      <c r="K1322" s="4">
        <v>17849</v>
      </c>
      <c r="L1322" s="4">
        <v>10500</v>
      </c>
      <c r="T1322" s="1">
        <v>1</v>
      </c>
      <c r="AA1322" s="12" t="str">
        <f>_xlfn.XLOOKUP(HsgLista[[#This Row],[Lakó-népesség]],hsgméret[limit],hsgméret[név],,-1)</f>
        <v>közép</v>
      </c>
      <c r="AB1322" s="12" t="str">
        <f>IFERROR(_xlfn.XLOOKUP(HsgLista[[#This Row],[Vármegye]],Régiók[Vármegye],Régiók[Régió]),"")</f>
        <v>Nyugat-Dunántúl</v>
      </c>
      <c r="AC1322" s="12" t="str">
        <f>IFERROR(_xlfn.XLOOKUP(HsgLista[[#This Row],[Vármegye]],Régiók[Vármegye],Régiók[NUTS2]),"")</f>
        <v>HU22</v>
      </c>
      <c r="AD1322" s="12" t="str" cm="1">
        <f t="array" ref="AD1322">_xlfn.XLOOKUP(HsgLista[[#This Row],[Helység jogállása]],_xlfn.ANCHORARRAY($AG$12),$AH$12:$AH$18)</f>
        <v>2 város</v>
      </c>
      <c r="AE1322" s="4">
        <f>HsgLista[[#This Row],[Lakó-népesség]]*HsgLista[[#This Row],[Lakó-népesség]]</f>
        <v>318586801</v>
      </c>
      <c r="AF1322" s="1"/>
      <c r="AG1322" s="4"/>
      <c r="AJ1322" s="8"/>
      <c r="AK1322" s="4"/>
      <c r="AS1322" s="8"/>
      <c r="AT1322" s="4"/>
      <c r="BJ1322" s="1"/>
    </row>
    <row r="1323" spans="1:62" x14ac:dyDescent="0.3">
      <c r="A1323" s="33" t="s">
        <v>2130</v>
      </c>
      <c r="B1323" s="31">
        <v>29577</v>
      </c>
      <c r="C1323" s="1" t="s">
        <v>40</v>
      </c>
      <c r="D1323" s="1" t="s">
        <v>86</v>
      </c>
      <c r="E1323" s="1" t="s">
        <v>334</v>
      </c>
      <c r="F1323" s="1" t="s">
        <v>335</v>
      </c>
      <c r="G1323" s="1" t="s">
        <v>336</v>
      </c>
      <c r="H1323" s="1">
        <v>1</v>
      </c>
      <c r="I1323" s="1" t="s">
        <v>32</v>
      </c>
      <c r="J1323" s="4">
        <v>2200</v>
      </c>
      <c r="K1323" s="4">
        <v>2647</v>
      </c>
      <c r="L1323" s="4">
        <v>1070</v>
      </c>
      <c r="X1323" s="1">
        <v>1</v>
      </c>
      <c r="AA1323" s="12" t="str">
        <f>_xlfn.XLOOKUP(HsgLista[[#This Row],[Lakó-népesség]],hsgméret[limit],hsgméret[név],,-1)</f>
        <v>kicsi</v>
      </c>
      <c r="AB1323" s="12" t="str">
        <f>IFERROR(_xlfn.XLOOKUP(HsgLista[[#This Row],[Vármegye]],Régiók[Vármegye],Régiók[Régió]),"")</f>
        <v>Közép-Dunántúl</v>
      </c>
      <c r="AC1323" s="12" t="str">
        <f>IFERROR(_xlfn.XLOOKUP(HsgLista[[#This Row],[Vármegye]],Régiók[Vármegye],Régiók[NUTS2]),"")</f>
        <v>HU21</v>
      </c>
      <c r="AD1323" s="12" t="str" cm="1">
        <f t="array" ref="AD1323">_xlfn.XLOOKUP(HsgLista[[#This Row],[Helység jogállása]],_xlfn.ANCHORARRAY($AG$12),$AH$12:$AH$18)</f>
        <v>1 község</v>
      </c>
      <c r="AE1323" s="4">
        <f>HsgLista[[#This Row],[Lakó-népesség]]*HsgLista[[#This Row],[Lakó-népesség]]</f>
        <v>7006609</v>
      </c>
      <c r="AF1323" s="1"/>
      <c r="AG1323" s="4"/>
      <c r="AJ1323" s="8"/>
      <c r="AK1323" s="4"/>
      <c r="AS1323" s="8"/>
      <c r="AT1323" s="4"/>
      <c r="BJ1323" s="1"/>
    </row>
    <row r="1324" spans="1:62" x14ac:dyDescent="0.3">
      <c r="A1324" s="33" t="s">
        <v>1727</v>
      </c>
      <c r="B1324" s="32">
        <v>3832</v>
      </c>
      <c r="C1324" s="1" t="s">
        <v>40</v>
      </c>
      <c r="D1324" s="1" t="s">
        <v>41</v>
      </c>
      <c r="E1324" s="1" t="s">
        <v>42</v>
      </c>
      <c r="F1324" s="1" t="s">
        <v>43</v>
      </c>
      <c r="G1324" s="1" t="s">
        <v>44</v>
      </c>
      <c r="H1324" s="1">
        <v>2</v>
      </c>
      <c r="I1324" s="1" t="s">
        <v>38</v>
      </c>
      <c r="J1324" s="4">
        <v>731</v>
      </c>
      <c r="K1324" s="4">
        <v>1371</v>
      </c>
      <c r="L1324" s="4">
        <v>491</v>
      </c>
      <c r="R1324" s="1">
        <v>1</v>
      </c>
      <c r="T1324" s="1">
        <v>1</v>
      </c>
      <c r="AA1324" s="12" t="str">
        <f>_xlfn.XLOOKUP(HsgLista[[#This Row],[Lakó-népesség]],hsgméret[limit],hsgméret[név],,-1)</f>
        <v>apró</v>
      </c>
      <c r="AB1324" s="12" t="str">
        <f>IFERROR(_xlfn.XLOOKUP(HsgLista[[#This Row],[Vármegye]],Régiók[Vármegye],Régiók[Régió]),"")</f>
        <v>Dél-Dunántúl</v>
      </c>
      <c r="AC1324" s="12" t="str">
        <f>IFERROR(_xlfn.XLOOKUP(HsgLista[[#This Row],[Vármegye]],Régiók[Vármegye],Régiók[NUTS2]),"")</f>
        <v>HU23</v>
      </c>
      <c r="AD1324" s="12" t="str" cm="1">
        <f t="array" ref="AD1324">_xlfn.XLOOKUP(HsgLista[[#This Row],[Helység jogállása]],_xlfn.ANCHORARRAY($AG$12),$AH$12:$AH$18)</f>
        <v>1 község</v>
      </c>
      <c r="AE1324" s="4">
        <f>HsgLista[[#This Row],[Lakó-népesség]]*HsgLista[[#This Row],[Lakó-népesség]]</f>
        <v>1879641</v>
      </c>
      <c r="AF1324" s="1"/>
      <c r="AG1324" s="4"/>
      <c r="AJ1324" s="8"/>
      <c r="AK1324" s="4"/>
      <c r="AS1324" s="8"/>
      <c r="AT1324" s="4"/>
      <c r="BJ1324" s="1"/>
    </row>
    <row r="1325" spans="1:62" x14ac:dyDescent="0.3">
      <c r="A1325" s="33" t="s">
        <v>2131</v>
      </c>
      <c r="B1325" s="31">
        <v>11846</v>
      </c>
      <c r="C1325" s="1" t="s">
        <v>40</v>
      </c>
      <c r="D1325" s="1" t="s">
        <v>272</v>
      </c>
      <c r="E1325" s="1" t="s">
        <v>273</v>
      </c>
      <c r="F1325" s="1" t="s">
        <v>274</v>
      </c>
      <c r="G1325" s="1" t="s">
        <v>275</v>
      </c>
      <c r="H1325" s="1">
        <v>2</v>
      </c>
      <c r="I1325" s="1" t="s">
        <v>38</v>
      </c>
      <c r="J1325" s="4">
        <v>1305</v>
      </c>
      <c r="K1325" s="4">
        <v>443</v>
      </c>
      <c r="L1325" s="4">
        <v>238</v>
      </c>
      <c r="AA1325" s="12" t="str">
        <f>_xlfn.XLOOKUP(HsgLista[[#This Row],[Lakó-népesség]],hsgméret[limit],hsgméret[név],,-1)</f>
        <v>mikro</v>
      </c>
      <c r="AB1325" s="12" t="str">
        <f>IFERROR(_xlfn.XLOOKUP(HsgLista[[#This Row],[Vármegye]],Régiók[Vármegye],Régiók[Régió]),"")</f>
        <v>Észak-Magyarország</v>
      </c>
      <c r="AC1325" s="12" t="str">
        <f>IFERROR(_xlfn.XLOOKUP(HsgLista[[#This Row],[Vármegye]],Régiók[Vármegye],Régiók[NUTS2]),"")</f>
        <v>HU31</v>
      </c>
      <c r="AD1325" s="12" t="str" cm="1">
        <f t="array" ref="AD1325">_xlfn.XLOOKUP(HsgLista[[#This Row],[Helység jogállása]],_xlfn.ANCHORARRAY($AG$12),$AH$12:$AH$18)</f>
        <v>1 község</v>
      </c>
      <c r="AE1325" s="4">
        <f>HsgLista[[#This Row],[Lakó-népesség]]*HsgLista[[#This Row],[Lakó-népesség]]</f>
        <v>196249</v>
      </c>
      <c r="AF1325" s="1"/>
      <c r="AG1325" s="4"/>
      <c r="AJ1325" s="8"/>
      <c r="AK1325" s="4"/>
      <c r="AS1325" s="8"/>
      <c r="AT1325" s="4"/>
      <c r="BJ1325" s="1"/>
    </row>
    <row r="1326" spans="1:62" x14ac:dyDescent="0.3">
      <c r="A1326" s="33" t="s">
        <v>2132</v>
      </c>
      <c r="B1326" s="32">
        <v>3461</v>
      </c>
      <c r="C1326" s="1" t="s">
        <v>196</v>
      </c>
      <c r="D1326" s="1" t="s">
        <v>216</v>
      </c>
      <c r="E1326" s="1" t="s">
        <v>1441</v>
      </c>
      <c r="F1326" s="1" t="s">
        <v>1442</v>
      </c>
      <c r="G1326" s="1" t="s">
        <v>1443</v>
      </c>
      <c r="H1326" s="1">
        <v>1</v>
      </c>
      <c r="I1326" s="1" t="s">
        <v>32</v>
      </c>
      <c r="J1326" s="4">
        <v>5049</v>
      </c>
      <c r="K1326" s="4">
        <v>3274</v>
      </c>
      <c r="L1326" s="4">
        <v>1673</v>
      </c>
      <c r="R1326" s="1">
        <v>1</v>
      </c>
      <c r="T1326" s="1">
        <v>1</v>
      </c>
      <c r="U1326" s="1">
        <v>1</v>
      </c>
      <c r="AA1326" s="12" t="str">
        <f>_xlfn.XLOOKUP(HsgLista[[#This Row],[Lakó-népesség]],hsgméret[limit],hsgméret[név],,-1)</f>
        <v>kicsi</v>
      </c>
      <c r="AB1326" s="12" t="str">
        <f>IFERROR(_xlfn.XLOOKUP(HsgLista[[#This Row],[Vármegye]],Régiók[Vármegye],Régiók[Régió]),"")</f>
        <v>Dél-Alföld</v>
      </c>
      <c r="AC1326" s="12" t="str">
        <f>IFERROR(_xlfn.XLOOKUP(HsgLista[[#This Row],[Vármegye]],Régiók[Vármegye],Régiók[NUTS2]),"")</f>
        <v>HU33</v>
      </c>
      <c r="AD1326" s="12" t="str" cm="1">
        <f t="array" ref="AD1326">_xlfn.XLOOKUP(HsgLista[[#This Row],[Helység jogállása]],_xlfn.ANCHORARRAY($AG$12),$AH$12:$AH$18)</f>
        <v>1 község</v>
      </c>
      <c r="AE1326" s="4">
        <f>HsgLista[[#This Row],[Lakó-népesség]]*HsgLista[[#This Row],[Lakó-népesség]]</f>
        <v>10719076</v>
      </c>
      <c r="AF1326" s="1"/>
      <c r="AG1326" s="4"/>
      <c r="AJ1326" s="8"/>
      <c r="AK1326" s="4"/>
      <c r="AS1326" s="8"/>
      <c r="AT1326" s="4"/>
      <c r="BJ1326" s="1"/>
    </row>
    <row r="1327" spans="1:62" x14ac:dyDescent="0.3">
      <c r="A1327" s="33" t="s">
        <v>586</v>
      </c>
      <c r="B1327" s="31">
        <v>11174</v>
      </c>
      <c r="C1327" s="1" t="s">
        <v>40</v>
      </c>
      <c r="D1327" s="1" t="s">
        <v>112</v>
      </c>
      <c r="E1327" s="1" t="s">
        <v>550</v>
      </c>
      <c r="F1327" s="1" t="s">
        <v>551</v>
      </c>
      <c r="G1327" s="1" t="s">
        <v>551</v>
      </c>
      <c r="H1327" s="1">
        <v>2</v>
      </c>
      <c r="I1327" s="1" t="s">
        <v>38</v>
      </c>
      <c r="J1327" s="4">
        <v>4906</v>
      </c>
      <c r="K1327" s="4">
        <v>2151</v>
      </c>
      <c r="L1327" s="4">
        <v>886</v>
      </c>
      <c r="T1327" s="1">
        <v>1</v>
      </c>
      <c r="AA1327" s="12" t="str">
        <f>_xlfn.XLOOKUP(HsgLista[[#This Row],[Lakó-népesség]],hsgméret[limit],hsgméret[név],,-1)</f>
        <v>kicsi</v>
      </c>
      <c r="AB1327" s="12" t="str">
        <f>IFERROR(_xlfn.XLOOKUP(HsgLista[[#This Row],[Vármegye]],Régiók[Vármegye],Régiók[Régió]),"")</f>
        <v>Dél-Dunántúl</v>
      </c>
      <c r="AC1327" s="12" t="str">
        <f>IFERROR(_xlfn.XLOOKUP(HsgLista[[#This Row],[Vármegye]],Régiók[Vármegye],Régiók[NUTS2]),"")</f>
        <v>HU23</v>
      </c>
      <c r="AD1327" s="12" t="str" cm="1">
        <f t="array" ref="AD1327">_xlfn.XLOOKUP(HsgLista[[#This Row],[Helység jogállása]],_xlfn.ANCHORARRAY($AG$12),$AH$12:$AH$18)</f>
        <v>1 község</v>
      </c>
      <c r="AE1327" s="4">
        <f>HsgLista[[#This Row],[Lakó-népesség]]*HsgLista[[#This Row],[Lakó-népesség]]</f>
        <v>4626801</v>
      </c>
      <c r="AF1327" s="1"/>
      <c r="AG1327" s="4"/>
      <c r="AJ1327" s="8"/>
      <c r="AK1327" s="4"/>
      <c r="AS1327" s="8"/>
      <c r="AT1327" s="4"/>
      <c r="BJ1327" s="1"/>
    </row>
    <row r="1328" spans="1:62" x14ac:dyDescent="0.3">
      <c r="A1328" s="33" t="s">
        <v>2133</v>
      </c>
      <c r="B1328" s="31">
        <v>19813</v>
      </c>
      <c r="C1328" s="1" t="s">
        <v>40</v>
      </c>
      <c r="D1328" s="1" t="s">
        <v>34</v>
      </c>
      <c r="E1328" s="1" t="s">
        <v>2134</v>
      </c>
      <c r="F1328" s="1" t="s">
        <v>2135</v>
      </c>
      <c r="G1328" s="1" t="s">
        <v>2136</v>
      </c>
      <c r="H1328" s="1">
        <v>5</v>
      </c>
      <c r="I1328" s="1" t="s">
        <v>2136</v>
      </c>
      <c r="J1328" s="4">
        <v>6676</v>
      </c>
      <c r="K1328" s="4">
        <v>567</v>
      </c>
      <c r="L1328" s="4">
        <v>290</v>
      </c>
      <c r="AA1328" s="12" t="str">
        <f>_xlfn.XLOOKUP(HsgLista[[#This Row],[Lakó-népesség]],hsgméret[limit],hsgméret[név],,-1)</f>
        <v>apró</v>
      </c>
      <c r="AB1328" s="12" t="str">
        <f>IFERROR(_xlfn.XLOOKUP(HsgLista[[#This Row],[Vármegye]],Régiók[Vármegye],Régiók[Régió]),"")</f>
        <v>Észak-Alföld</v>
      </c>
      <c r="AC1328" s="12" t="str">
        <f>IFERROR(_xlfn.XLOOKUP(HsgLista[[#This Row],[Vármegye]],Régiók[Vármegye],Régiók[NUTS2]),"")</f>
        <v>HU32</v>
      </c>
      <c r="AD1328" s="12" t="str" cm="1">
        <f t="array" ref="AD1328">_xlfn.XLOOKUP(HsgLista[[#This Row],[Helység jogállása]],_xlfn.ANCHORARRAY($AG$12),$AH$12:$AH$18)</f>
        <v>1 község</v>
      </c>
      <c r="AE1328" s="4">
        <f>HsgLista[[#This Row],[Lakó-népesség]]*HsgLista[[#This Row],[Lakó-népesség]]</f>
        <v>321489</v>
      </c>
      <c r="AF1328" s="1"/>
      <c r="AG1328" s="4"/>
      <c r="AJ1328" s="8"/>
      <c r="AK1328" s="4"/>
      <c r="AS1328" s="8"/>
      <c r="AT1328" s="4"/>
      <c r="BJ1328" s="1"/>
    </row>
    <row r="1329" spans="1:62" x14ac:dyDescent="0.3">
      <c r="A1329" s="33" t="s">
        <v>1668</v>
      </c>
      <c r="B1329" s="32">
        <v>3106</v>
      </c>
      <c r="C1329" s="1" t="s">
        <v>40</v>
      </c>
      <c r="D1329" s="1" t="s">
        <v>216</v>
      </c>
      <c r="E1329" s="1" t="s">
        <v>1099</v>
      </c>
      <c r="F1329" s="1" t="s">
        <v>721</v>
      </c>
      <c r="G1329" s="1" t="s">
        <v>718</v>
      </c>
      <c r="H1329" s="1">
        <v>2</v>
      </c>
      <c r="I1329" s="1" t="s">
        <v>38</v>
      </c>
      <c r="J1329" s="4">
        <v>5124</v>
      </c>
      <c r="K1329" s="4">
        <v>1241</v>
      </c>
      <c r="L1329" s="4">
        <v>572</v>
      </c>
      <c r="X1329" s="1">
        <v>1</v>
      </c>
      <c r="AA1329" s="12" t="str">
        <f>_xlfn.XLOOKUP(HsgLista[[#This Row],[Lakó-népesség]],hsgméret[limit],hsgméret[név],,-1)</f>
        <v>apró</v>
      </c>
      <c r="AB1329" s="12" t="str">
        <f>IFERROR(_xlfn.XLOOKUP(HsgLista[[#This Row],[Vármegye]],Régiók[Vármegye],Régiók[Régió]),"")</f>
        <v>Dél-Alföld</v>
      </c>
      <c r="AC1329" s="12" t="str">
        <f>IFERROR(_xlfn.XLOOKUP(HsgLista[[#This Row],[Vármegye]],Régiók[Vármegye],Régiók[NUTS2]),"")</f>
        <v>HU33</v>
      </c>
      <c r="AD1329" s="12" t="str" cm="1">
        <f t="array" ref="AD1329">_xlfn.XLOOKUP(HsgLista[[#This Row],[Helység jogállása]],_xlfn.ANCHORARRAY($AG$12),$AH$12:$AH$18)</f>
        <v>1 község</v>
      </c>
      <c r="AE1329" s="4">
        <f>HsgLista[[#This Row],[Lakó-népesség]]*HsgLista[[#This Row],[Lakó-népesség]]</f>
        <v>1540081</v>
      </c>
      <c r="AF1329" s="1"/>
      <c r="AG1329" s="4"/>
      <c r="AJ1329" s="8"/>
      <c r="AK1329" s="4"/>
      <c r="AS1329" s="8"/>
      <c r="AT1329" s="4"/>
      <c r="BJ1329" s="1"/>
    </row>
    <row r="1330" spans="1:62" x14ac:dyDescent="0.3">
      <c r="A1330" s="33" t="s">
        <v>1070</v>
      </c>
      <c r="B1330" s="32">
        <v>8572</v>
      </c>
      <c r="C1330" s="1" t="s">
        <v>40</v>
      </c>
      <c r="D1330" s="1" t="s">
        <v>41</v>
      </c>
      <c r="E1330" s="1" t="s">
        <v>208</v>
      </c>
      <c r="F1330" s="1" t="s">
        <v>209</v>
      </c>
      <c r="G1330" s="1" t="s">
        <v>210</v>
      </c>
      <c r="H1330" s="1">
        <v>2</v>
      </c>
      <c r="I1330" s="1" t="s">
        <v>38</v>
      </c>
      <c r="J1330" s="4">
        <v>1630</v>
      </c>
      <c r="K1330" s="4">
        <v>632</v>
      </c>
      <c r="L1330" s="4">
        <v>256</v>
      </c>
      <c r="T1330" s="1">
        <v>1</v>
      </c>
      <c r="AA1330" s="12" t="str">
        <f>_xlfn.XLOOKUP(HsgLista[[#This Row],[Lakó-népesség]],hsgméret[limit],hsgméret[név],,-1)</f>
        <v>apró</v>
      </c>
      <c r="AB1330" s="12" t="str">
        <f>IFERROR(_xlfn.XLOOKUP(HsgLista[[#This Row],[Vármegye]],Régiók[Vármegye],Régiók[Régió]),"")</f>
        <v>Dél-Dunántúl</v>
      </c>
      <c r="AC1330" s="12" t="str">
        <f>IFERROR(_xlfn.XLOOKUP(HsgLista[[#This Row],[Vármegye]],Régiók[Vármegye],Régiók[NUTS2]),"")</f>
        <v>HU23</v>
      </c>
      <c r="AD1330" s="12" t="str" cm="1">
        <f t="array" ref="AD1330">_xlfn.XLOOKUP(HsgLista[[#This Row],[Helység jogállása]],_xlfn.ANCHORARRAY($AG$12),$AH$12:$AH$18)</f>
        <v>1 község</v>
      </c>
      <c r="AE1330" s="4">
        <f>HsgLista[[#This Row],[Lakó-népesség]]*HsgLista[[#This Row],[Lakó-népesség]]</f>
        <v>399424</v>
      </c>
      <c r="AF1330" s="1"/>
      <c r="AG1330" s="4"/>
      <c r="AJ1330" s="8"/>
      <c r="AK1330" s="4"/>
      <c r="AS1330" s="8"/>
      <c r="AT1330" s="4"/>
      <c r="BJ1330" s="1"/>
    </row>
    <row r="1331" spans="1:62" x14ac:dyDescent="0.3">
      <c r="A1331" s="33" t="s">
        <v>2137</v>
      </c>
      <c r="B1331" s="31">
        <v>19345</v>
      </c>
      <c r="C1331" s="1" t="s">
        <v>40</v>
      </c>
      <c r="D1331" s="1" t="s">
        <v>95</v>
      </c>
      <c r="E1331" s="1" t="s">
        <v>294</v>
      </c>
      <c r="F1331" s="1" t="s">
        <v>295</v>
      </c>
      <c r="G1331" s="1" t="s">
        <v>296</v>
      </c>
      <c r="H1331" s="1">
        <v>5</v>
      </c>
      <c r="I1331" s="1" t="s">
        <v>293</v>
      </c>
      <c r="J1331" s="4">
        <v>628</v>
      </c>
      <c r="K1331" s="4">
        <v>99</v>
      </c>
      <c r="L1331" s="4">
        <v>68</v>
      </c>
      <c r="Y1331" s="1">
        <v>1</v>
      </c>
      <c r="AA1331" s="12" t="str">
        <f>_xlfn.XLOOKUP(HsgLista[[#This Row],[Lakó-népesség]],hsgméret[limit],hsgméret[név],,-1)</f>
        <v>mikro</v>
      </c>
      <c r="AB1331" s="12" t="str">
        <f>IFERROR(_xlfn.XLOOKUP(HsgLista[[#This Row],[Vármegye]],Régiók[Vármegye],Régiók[Régió]),"")</f>
        <v>Nyugat-Dunántúl</v>
      </c>
      <c r="AC1331" s="12" t="str">
        <f>IFERROR(_xlfn.XLOOKUP(HsgLista[[#This Row],[Vármegye]],Régiók[Vármegye],Régiók[NUTS2]),"")</f>
        <v>HU22</v>
      </c>
      <c r="AD1331" s="12" t="str" cm="1">
        <f t="array" ref="AD1331">_xlfn.XLOOKUP(HsgLista[[#This Row],[Helység jogállása]],_xlfn.ANCHORARRAY($AG$12),$AH$12:$AH$18)</f>
        <v>1 község</v>
      </c>
      <c r="AE1331" s="4">
        <f>HsgLista[[#This Row],[Lakó-népesség]]*HsgLista[[#This Row],[Lakó-népesség]]</f>
        <v>9801</v>
      </c>
      <c r="AF1331" s="1"/>
      <c r="AG1331" s="4"/>
      <c r="AJ1331" s="8"/>
      <c r="AK1331" s="4"/>
      <c r="AS1331" s="8"/>
      <c r="AT1331" s="4"/>
      <c r="BJ1331" s="1"/>
    </row>
    <row r="1332" spans="1:62" x14ac:dyDescent="0.3">
      <c r="A1332" s="33" t="s">
        <v>2138</v>
      </c>
      <c r="B1332" s="31">
        <v>21731</v>
      </c>
      <c r="C1332" s="1" t="s">
        <v>40</v>
      </c>
      <c r="D1332" s="1" t="s">
        <v>251</v>
      </c>
      <c r="E1332" s="1" t="s">
        <v>350</v>
      </c>
      <c r="F1332" s="1" t="s">
        <v>351</v>
      </c>
      <c r="G1332" s="1" t="s">
        <v>352</v>
      </c>
      <c r="H1332" s="1">
        <v>5</v>
      </c>
      <c r="I1332" s="1" t="s">
        <v>1538</v>
      </c>
      <c r="J1332" s="4">
        <v>1651</v>
      </c>
      <c r="K1332" s="4">
        <v>639</v>
      </c>
      <c r="L1332" s="4">
        <v>265</v>
      </c>
      <c r="AA1332" s="12" t="str">
        <f>_xlfn.XLOOKUP(HsgLista[[#This Row],[Lakó-népesség]],hsgméret[limit],hsgméret[név],,-1)</f>
        <v>apró</v>
      </c>
      <c r="AB1332" s="12" t="str">
        <f>IFERROR(_xlfn.XLOOKUP(HsgLista[[#This Row],[Vármegye]],Régiók[Vármegye],Régiók[Régió]),"")</f>
        <v>Dél-Dunántúl</v>
      </c>
      <c r="AC1332" s="12" t="str">
        <f>IFERROR(_xlfn.XLOOKUP(HsgLista[[#This Row],[Vármegye]],Régiók[Vármegye],Régiók[NUTS2]),"")</f>
        <v>HU23</v>
      </c>
      <c r="AD1332" s="12" t="str" cm="1">
        <f t="array" ref="AD1332">_xlfn.XLOOKUP(HsgLista[[#This Row],[Helység jogállása]],_xlfn.ANCHORARRAY($AG$12),$AH$12:$AH$18)</f>
        <v>1 község</v>
      </c>
      <c r="AE1332" s="4">
        <f>HsgLista[[#This Row],[Lakó-népesség]]*HsgLista[[#This Row],[Lakó-népesség]]</f>
        <v>408321</v>
      </c>
      <c r="AF1332" s="1"/>
      <c r="AG1332" s="4"/>
      <c r="AJ1332" s="8"/>
      <c r="AK1332" s="4"/>
      <c r="AS1332" s="8"/>
      <c r="AT1332" s="4"/>
      <c r="BJ1332" s="1"/>
    </row>
    <row r="1333" spans="1:62" x14ac:dyDescent="0.3">
      <c r="A1333" s="33" t="s">
        <v>2139</v>
      </c>
      <c r="B1333" s="31">
        <v>31574</v>
      </c>
      <c r="C1333" s="1" t="s">
        <v>196</v>
      </c>
      <c r="D1333" s="1" t="s">
        <v>216</v>
      </c>
      <c r="E1333" s="1" t="s">
        <v>217</v>
      </c>
      <c r="F1333" s="1" t="s">
        <v>218</v>
      </c>
      <c r="G1333" s="1" t="s">
        <v>219</v>
      </c>
      <c r="H1333" s="1">
        <v>2</v>
      </c>
      <c r="I1333" s="1" t="s">
        <v>38</v>
      </c>
      <c r="J1333" s="4">
        <v>4334</v>
      </c>
      <c r="K1333" s="4">
        <v>1611</v>
      </c>
      <c r="L1333" s="4">
        <v>969</v>
      </c>
      <c r="T1333" s="1">
        <v>1</v>
      </c>
      <c r="AA1333" s="12" t="str">
        <f>_xlfn.XLOOKUP(HsgLista[[#This Row],[Lakó-népesség]],hsgméret[limit],hsgméret[név],,-1)</f>
        <v>apró</v>
      </c>
      <c r="AB1333" s="12" t="str">
        <f>IFERROR(_xlfn.XLOOKUP(HsgLista[[#This Row],[Vármegye]],Régiók[Vármegye],Régiók[Régió]),"")</f>
        <v>Dél-Alföld</v>
      </c>
      <c r="AC1333" s="12" t="str">
        <f>IFERROR(_xlfn.XLOOKUP(HsgLista[[#This Row],[Vármegye]],Régiók[Vármegye],Régiók[NUTS2]),"")</f>
        <v>HU33</v>
      </c>
      <c r="AD1333" s="12" t="str" cm="1">
        <f t="array" ref="AD1333">_xlfn.XLOOKUP(HsgLista[[#This Row],[Helység jogállása]],_xlfn.ANCHORARRAY($AG$12),$AH$12:$AH$18)</f>
        <v>1 község</v>
      </c>
      <c r="AE1333" s="4">
        <f>HsgLista[[#This Row],[Lakó-népesség]]*HsgLista[[#This Row],[Lakó-népesség]]</f>
        <v>2595321</v>
      </c>
      <c r="AF1333" s="1"/>
      <c r="AG1333" s="4"/>
      <c r="AJ1333" s="8"/>
      <c r="AK1333" s="4"/>
      <c r="AS1333" s="8"/>
      <c r="AT1333" s="4"/>
      <c r="BJ1333" s="1"/>
    </row>
    <row r="1334" spans="1:62" x14ac:dyDescent="0.3">
      <c r="A1334" s="33" t="s">
        <v>2140</v>
      </c>
      <c r="B1334" s="31">
        <v>32267</v>
      </c>
      <c r="C1334" s="1" t="s">
        <v>40</v>
      </c>
      <c r="D1334" s="1" t="s">
        <v>202</v>
      </c>
      <c r="E1334" s="1" t="s">
        <v>278</v>
      </c>
      <c r="F1334" s="1" t="s">
        <v>279</v>
      </c>
      <c r="G1334" s="1" t="s">
        <v>280</v>
      </c>
      <c r="H1334" s="1">
        <v>5</v>
      </c>
      <c r="I1334" s="1" t="s">
        <v>1659</v>
      </c>
      <c r="J1334" s="4">
        <v>572</v>
      </c>
      <c r="K1334" s="4">
        <v>214</v>
      </c>
      <c r="L1334" s="4">
        <v>97</v>
      </c>
      <c r="T1334" s="1">
        <v>1</v>
      </c>
      <c r="AA1334" s="12" t="str">
        <f>_xlfn.XLOOKUP(HsgLista[[#This Row],[Lakó-népesség]],hsgméret[limit],hsgméret[név],,-1)</f>
        <v>mikro</v>
      </c>
      <c r="AB1334" s="12" t="str">
        <f>IFERROR(_xlfn.XLOOKUP(HsgLista[[#This Row],[Vármegye]],Régiók[Vármegye],Régiók[Régió]),"")</f>
        <v>Nyugat-Dunántúl</v>
      </c>
      <c r="AC1334" s="12" t="str">
        <f>IFERROR(_xlfn.XLOOKUP(HsgLista[[#This Row],[Vármegye]],Régiók[Vármegye],Régiók[NUTS2]),"")</f>
        <v>HU22</v>
      </c>
      <c r="AD1334" s="12" t="str" cm="1">
        <f t="array" ref="AD1334">_xlfn.XLOOKUP(HsgLista[[#This Row],[Helység jogállása]],_xlfn.ANCHORARRAY($AG$12),$AH$12:$AH$18)</f>
        <v>1 község</v>
      </c>
      <c r="AE1334" s="4">
        <f>HsgLista[[#This Row],[Lakó-népesség]]*HsgLista[[#This Row],[Lakó-népesség]]</f>
        <v>45796</v>
      </c>
      <c r="AF1334" s="1"/>
      <c r="AG1334" s="4"/>
      <c r="AJ1334" s="8"/>
      <c r="AK1334" s="4"/>
      <c r="AS1334" s="8"/>
      <c r="AT1334" s="4"/>
      <c r="BJ1334" s="1"/>
    </row>
    <row r="1335" spans="1:62" x14ac:dyDescent="0.3">
      <c r="A1335" s="33" t="s">
        <v>406</v>
      </c>
      <c r="B1335" s="31">
        <v>14748</v>
      </c>
      <c r="C1335" s="1" t="s">
        <v>40</v>
      </c>
      <c r="D1335" s="1" t="s">
        <v>66</v>
      </c>
      <c r="E1335" s="1" t="s">
        <v>403</v>
      </c>
      <c r="F1335" s="1" t="s">
        <v>404</v>
      </c>
      <c r="G1335" s="1" t="s">
        <v>405</v>
      </c>
      <c r="H1335" s="1">
        <v>2</v>
      </c>
      <c r="I1335" s="1" t="s">
        <v>38</v>
      </c>
      <c r="J1335" s="4">
        <v>3726</v>
      </c>
      <c r="K1335" s="4">
        <v>2364</v>
      </c>
      <c r="L1335" s="4">
        <v>912</v>
      </c>
      <c r="P1335" s="1">
        <v>1</v>
      </c>
      <c r="R1335" s="1">
        <v>1</v>
      </c>
      <c r="AA1335" s="12" t="str">
        <f>_xlfn.XLOOKUP(HsgLista[[#This Row],[Lakó-népesség]],hsgméret[limit],hsgméret[név],,-1)</f>
        <v>kicsi</v>
      </c>
      <c r="AB1335" s="12" t="str">
        <f>IFERROR(_xlfn.XLOOKUP(HsgLista[[#This Row],[Vármegye]],Régiók[Vármegye],Régiók[Régió]),"")</f>
        <v>Nyugat-Dunántúl</v>
      </c>
      <c r="AC1335" s="12" t="str">
        <f>IFERROR(_xlfn.XLOOKUP(HsgLista[[#This Row],[Vármegye]],Régiók[Vármegye],Régiók[NUTS2]),"")</f>
        <v>HU22</v>
      </c>
      <c r="AD1335" s="12" t="str" cm="1">
        <f t="array" ref="AD1335">_xlfn.XLOOKUP(HsgLista[[#This Row],[Helység jogállása]],_xlfn.ANCHORARRAY($AG$12),$AH$12:$AH$18)</f>
        <v>1 község</v>
      </c>
      <c r="AE1335" s="4">
        <f>HsgLista[[#This Row],[Lakó-népesség]]*HsgLista[[#This Row],[Lakó-népesség]]</f>
        <v>5588496</v>
      </c>
      <c r="AF1335" s="1"/>
      <c r="AG1335" s="4"/>
      <c r="AJ1335" s="8"/>
      <c r="AK1335" s="4"/>
      <c r="AS1335" s="8"/>
      <c r="AT1335" s="4"/>
      <c r="BJ1335" s="1"/>
    </row>
    <row r="1336" spans="1:62" x14ac:dyDescent="0.3">
      <c r="A1336" s="33" t="s">
        <v>1947</v>
      </c>
      <c r="B1336" s="32">
        <v>2343</v>
      </c>
      <c r="C1336" s="1" t="s">
        <v>40</v>
      </c>
      <c r="D1336" s="1" t="s">
        <v>28</v>
      </c>
      <c r="E1336" s="1" t="s">
        <v>495</v>
      </c>
      <c r="F1336" s="1" t="s">
        <v>496</v>
      </c>
      <c r="G1336" s="1" t="s">
        <v>497</v>
      </c>
      <c r="H1336" s="1">
        <v>2</v>
      </c>
      <c r="I1336" s="1" t="s">
        <v>38</v>
      </c>
      <c r="J1336" s="4">
        <v>1087</v>
      </c>
      <c r="K1336" s="4">
        <v>1446</v>
      </c>
      <c r="L1336" s="4">
        <v>645</v>
      </c>
      <c r="AA1336" s="12" t="str">
        <f>_xlfn.XLOOKUP(HsgLista[[#This Row],[Lakó-népesség]],hsgméret[limit],hsgméret[név],,-1)</f>
        <v>apró</v>
      </c>
      <c r="AB1336" s="12" t="str">
        <f>IFERROR(_xlfn.XLOOKUP(HsgLista[[#This Row],[Vármegye]],Régiók[Vármegye],Régiók[Régió]),"")</f>
        <v>Közép-Dunántúl</v>
      </c>
      <c r="AC1336" s="12" t="str">
        <f>IFERROR(_xlfn.XLOOKUP(HsgLista[[#This Row],[Vármegye]],Régiók[Vármegye],Régiók[NUTS2]),"")</f>
        <v>HU21</v>
      </c>
      <c r="AD1336" s="12" t="str" cm="1">
        <f t="array" ref="AD1336">_xlfn.XLOOKUP(HsgLista[[#This Row],[Helység jogállása]],_xlfn.ANCHORARRAY($AG$12),$AH$12:$AH$18)</f>
        <v>1 község</v>
      </c>
      <c r="AE1336" s="4">
        <f>HsgLista[[#This Row],[Lakó-népesség]]*HsgLista[[#This Row],[Lakó-népesség]]</f>
        <v>2090916</v>
      </c>
      <c r="AF1336" s="1"/>
      <c r="AG1336" s="4"/>
      <c r="AJ1336" s="8"/>
      <c r="AK1336" s="4"/>
      <c r="AS1336" s="8"/>
      <c r="AT1336" s="4"/>
      <c r="BJ1336" s="1"/>
    </row>
    <row r="1337" spans="1:62" x14ac:dyDescent="0.3">
      <c r="A1337" s="33" t="s">
        <v>1696</v>
      </c>
      <c r="B1337" s="31">
        <v>32090</v>
      </c>
      <c r="C1337" s="1" t="s">
        <v>40</v>
      </c>
      <c r="D1337" s="1" t="s">
        <v>52</v>
      </c>
      <c r="E1337" s="1" t="s">
        <v>149</v>
      </c>
      <c r="F1337" s="1" t="s">
        <v>150</v>
      </c>
      <c r="G1337" s="1" t="s">
        <v>151</v>
      </c>
      <c r="H1337" s="1">
        <v>2</v>
      </c>
      <c r="I1337" s="1" t="s">
        <v>38</v>
      </c>
      <c r="J1337" s="4">
        <v>788</v>
      </c>
      <c r="K1337" s="4">
        <v>634</v>
      </c>
      <c r="L1337" s="4">
        <v>412</v>
      </c>
      <c r="AA1337" s="12" t="str">
        <f>_xlfn.XLOOKUP(HsgLista[[#This Row],[Lakó-népesség]],hsgméret[limit],hsgméret[név],,-1)</f>
        <v>apró</v>
      </c>
      <c r="AB1337" s="12" t="str">
        <f>IFERROR(_xlfn.XLOOKUP(HsgLista[[#This Row],[Vármegye]],Régiók[Vármegye],Régiók[Régió]),"")</f>
        <v>Észak-Magyarország</v>
      </c>
      <c r="AC1337" s="12" t="str">
        <f>IFERROR(_xlfn.XLOOKUP(HsgLista[[#This Row],[Vármegye]],Régiók[Vármegye],Régiók[NUTS2]),"")</f>
        <v>HU31</v>
      </c>
      <c r="AD1337" s="12" t="str" cm="1">
        <f t="array" ref="AD1337">_xlfn.XLOOKUP(HsgLista[[#This Row],[Helység jogállása]],_xlfn.ANCHORARRAY($AG$12),$AH$12:$AH$18)</f>
        <v>1 község</v>
      </c>
      <c r="AE1337" s="4">
        <f>HsgLista[[#This Row],[Lakó-népesség]]*HsgLista[[#This Row],[Lakó-népesség]]</f>
        <v>401956</v>
      </c>
      <c r="AF1337" s="1"/>
      <c r="AG1337" s="4"/>
      <c r="AJ1337" s="8"/>
      <c r="AK1337" s="4"/>
      <c r="AS1337" s="8"/>
      <c r="AT1337" s="4"/>
      <c r="BJ1337" s="1"/>
    </row>
    <row r="1338" spans="1:62" x14ac:dyDescent="0.3">
      <c r="A1338" s="33" t="s">
        <v>1666</v>
      </c>
      <c r="B1338" s="31">
        <v>20552</v>
      </c>
      <c r="C1338" s="1" t="s">
        <v>40</v>
      </c>
      <c r="D1338" s="1" t="s">
        <v>41</v>
      </c>
      <c r="E1338" s="1" t="s">
        <v>821</v>
      </c>
      <c r="F1338" s="1" t="s">
        <v>822</v>
      </c>
      <c r="G1338" s="1" t="s">
        <v>823</v>
      </c>
      <c r="H1338" s="1">
        <v>2</v>
      </c>
      <c r="I1338" s="1" t="s">
        <v>38</v>
      </c>
      <c r="J1338" s="4">
        <v>2288</v>
      </c>
      <c r="K1338" s="4">
        <v>827</v>
      </c>
      <c r="L1338" s="4">
        <v>306</v>
      </c>
      <c r="AA1338" s="12" t="str">
        <f>_xlfn.XLOOKUP(HsgLista[[#This Row],[Lakó-népesség]],hsgméret[limit],hsgméret[név],,-1)</f>
        <v>apró</v>
      </c>
      <c r="AB1338" s="12" t="str">
        <f>IFERROR(_xlfn.XLOOKUP(HsgLista[[#This Row],[Vármegye]],Régiók[Vármegye],Régiók[Régió]),"")</f>
        <v>Dél-Dunántúl</v>
      </c>
      <c r="AC1338" s="12" t="str">
        <f>IFERROR(_xlfn.XLOOKUP(HsgLista[[#This Row],[Vármegye]],Régiók[Vármegye],Régiók[NUTS2]),"")</f>
        <v>HU23</v>
      </c>
      <c r="AD1338" s="12" t="str" cm="1">
        <f t="array" ref="AD1338">_xlfn.XLOOKUP(HsgLista[[#This Row],[Helység jogállása]],_xlfn.ANCHORARRAY($AG$12),$AH$12:$AH$18)</f>
        <v>1 község</v>
      </c>
      <c r="AE1338" s="4">
        <f>HsgLista[[#This Row],[Lakó-népesség]]*HsgLista[[#This Row],[Lakó-népesség]]</f>
        <v>683929</v>
      </c>
      <c r="AF1338" s="1"/>
      <c r="AG1338" s="4"/>
      <c r="AJ1338" s="8"/>
      <c r="AK1338" s="4"/>
      <c r="AS1338" s="8"/>
      <c r="AT1338" s="4"/>
      <c r="BJ1338" s="1"/>
    </row>
    <row r="1339" spans="1:62" x14ac:dyDescent="0.3">
      <c r="A1339" s="33" t="s">
        <v>2141</v>
      </c>
      <c r="B1339" s="31">
        <v>13666</v>
      </c>
      <c r="C1339" s="1" t="s">
        <v>40</v>
      </c>
      <c r="D1339" s="1" t="s">
        <v>197</v>
      </c>
      <c r="E1339" s="1" t="s">
        <v>317</v>
      </c>
      <c r="F1339" s="1" t="s">
        <v>318</v>
      </c>
      <c r="G1339" s="1" t="s">
        <v>319</v>
      </c>
      <c r="H1339" s="1">
        <v>5</v>
      </c>
      <c r="I1339" s="1" t="s">
        <v>1114</v>
      </c>
      <c r="J1339" s="4">
        <v>2980</v>
      </c>
      <c r="K1339" s="4">
        <v>585</v>
      </c>
      <c r="L1339" s="4">
        <v>329</v>
      </c>
      <c r="AA1339" s="12" t="str">
        <f>_xlfn.XLOOKUP(HsgLista[[#This Row],[Lakó-népesség]],hsgméret[limit],hsgméret[név],,-1)</f>
        <v>apró</v>
      </c>
      <c r="AB1339" s="12" t="str">
        <f>IFERROR(_xlfn.XLOOKUP(HsgLista[[#This Row],[Vármegye]],Régiók[Vármegye],Régiók[Régió]),"")</f>
        <v>Dél-Alföld</v>
      </c>
      <c r="AC1339" s="12" t="str">
        <f>IFERROR(_xlfn.XLOOKUP(HsgLista[[#This Row],[Vármegye]],Régiók[Vármegye],Régiók[NUTS2]),"")</f>
        <v>HU33</v>
      </c>
      <c r="AD1339" s="12" t="str" cm="1">
        <f t="array" ref="AD1339">_xlfn.XLOOKUP(HsgLista[[#This Row],[Helység jogállása]],_xlfn.ANCHORARRAY($AG$12),$AH$12:$AH$18)</f>
        <v>1 község</v>
      </c>
      <c r="AE1339" s="4">
        <f>HsgLista[[#This Row],[Lakó-népesség]]*HsgLista[[#This Row],[Lakó-népesség]]</f>
        <v>342225</v>
      </c>
      <c r="AF1339" s="1"/>
      <c r="AG1339" s="4"/>
      <c r="AJ1339" s="8"/>
      <c r="AK1339" s="4"/>
      <c r="AS1339" s="8"/>
      <c r="AT1339" s="4"/>
      <c r="BJ1339" s="1"/>
    </row>
    <row r="1340" spans="1:62" x14ac:dyDescent="0.3">
      <c r="A1340" s="33" t="s">
        <v>2142</v>
      </c>
      <c r="B1340" s="32">
        <v>5421</v>
      </c>
      <c r="C1340" s="1" t="s">
        <v>40</v>
      </c>
      <c r="D1340" s="1" t="s">
        <v>80</v>
      </c>
      <c r="E1340" s="1" t="s">
        <v>544</v>
      </c>
      <c r="F1340" s="1" t="s">
        <v>545</v>
      </c>
      <c r="G1340" s="1" t="s">
        <v>545</v>
      </c>
      <c r="H1340" s="1">
        <v>5</v>
      </c>
      <c r="I1340" s="1" t="s">
        <v>2143</v>
      </c>
      <c r="J1340" s="4">
        <v>891</v>
      </c>
      <c r="K1340" s="4">
        <v>466</v>
      </c>
      <c r="L1340" s="4">
        <v>168</v>
      </c>
      <c r="AA1340" s="12" t="str">
        <f>_xlfn.XLOOKUP(HsgLista[[#This Row],[Lakó-népesség]],hsgméret[limit],hsgméret[név],,-1)</f>
        <v>mikro</v>
      </c>
      <c r="AB1340" s="12" t="str">
        <f>IFERROR(_xlfn.XLOOKUP(HsgLista[[#This Row],[Vármegye]],Régiók[Vármegye],Régiók[Régió]),"")</f>
        <v>Közép-Dunántúl</v>
      </c>
      <c r="AC1340" s="12" t="str">
        <f>IFERROR(_xlfn.XLOOKUP(HsgLista[[#This Row],[Vármegye]],Régiók[Vármegye],Régiók[NUTS2]),"")</f>
        <v>HU21</v>
      </c>
      <c r="AD1340" s="12" t="str" cm="1">
        <f t="array" ref="AD1340">_xlfn.XLOOKUP(HsgLista[[#This Row],[Helység jogállása]],_xlfn.ANCHORARRAY($AG$12),$AH$12:$AH$18)</f>
        <v>1 község</v>
      </c>
      <c r="AE1340" s="4">
        <f>HsgLista[[#This Row],[Lakó-népesség]]*HsgLista[[#This Row],[Lakó-népesség]]</f>
        <v>217156</v>
      </c>
      <c r="AF1340" s="1"/>
      <c r="AG1340" s="4"/>
      <c r="AJ1340" s="8"/>
      <c r="AK1340" s="4"/>
      <c r="AS1340" s="8"/>
      <c r="AT1340" s="4"/>
      <c r="BJ1340" s="1"/>
    </row>
    <row r="1341" spans="1:62" x14ac:dyDescent="0.3">
      <c r="A1341" s="33" t="s">
        <v>2144</v>
      </c>
      <c r="B1341" s="32">
        <v>7931</v>
      </c>
      <c r="C1341" s="1" t="s">
        <v>40</v>
      </c>
      <c r="D1341" s="1" t="s">
        <v>80</v>
      </c>
      <c r="E1341" s="1" t="s">
        <v>81</v>
      </c>
      <c r="F1341" s="1" t="s">
        <v>82</v>
      </c>
      <c r="G1341" s="1" t="s">
        <v>83</v>
      </c>
      <c r="H1341" s="1">
        <v>5</v>
      </c>
      <c r="I1341" s="1" t="s">
        <v>455</v>
      </c>
      <c r="J1341" s="4">
        <v>689</v>
      </c>
      <c r="K1341" s="4">
        <v>366</v>
      </c>
      <c r="L1341" s="4">
        <v>179</v>
      </c>
      <c r="AA1341" s="12" t="str">
        <f>_xlfn.XLOOKUP(HsgLista[[#This Row],[Lakó-népesség]],hsgméret[limit],hsgméret[név],,-1)</f>
        <v>mikro</v>
      </c>
      <c r="AB1341" s="12" t="str">
        <f>IFERROR(_xlfn.XLOOKUP(HsgLista[[#This Row],[Vármegye]],Régiók[Vármegye],Régiók[Régió]),"")</f>
        <v>Közép-Dunántúl</v>
      </c>
      <c r="AC1341" s="12" t="str">
        <f>IFERROR(_xlfn.XLOOKUP(HsgLista[[#This Row],[Vármegye]],Régiók[Vármegye],Régiók[NUTS2]),"")</f>
        <v>HU21</v>
      </c>
      <c r="AD1341" s="12" t="str" cm="1">
        <f t="array" ref="AD1341">_xlfn.XLOOKUP(HsgLista[[#This Row],[Helység jogállása]],_xlfn.ANCHORARRAY($AG$12),$AH$12:$AH$18)</f>
        <v>1 község</v>
      </c>
      <c r="AE1341" s="4">
        <f>HsgLista[[#This Row],[Lakó-népesség]]*HsgLista[[#This Row],[Lakó-népesség]]</f>
        <v>133956</v>
      </c>
      <c r="AF1341" s="1"/>
      <c r="AG1341" s="4"/>
      <c r="AJ1341" s="8"/>
      <c r="AK1341" s="4"/>
      <c r="AS1341" s="8"/>
      <c r="AT1341" s="4"/>
      <c r="BJ1341" s="1"/>
    </row>
    <row r="1342" spans="1:62" x14ac:dyDescent="0.3">
      <c r="A1342" s="33" t="s">
        <v>1267</v>
      </c>
      <c r="B1342" s="31">
        <v>12636</v>
      </c>
      <c r="C1342" s="1" t="s">
        <v>40</v>
      </c>
      <c r="D1342" s="1" t="s">
        <v>28</v>
      </c>
      <c r="E1342" s="1" t="s">
        <v>121</v>
      </c>
      <c r="F1342" s="1" t="s">
        <v>122</v>
      </c>
      <c r="G1342" s="1" t="s">
        <v>123</v>
      </c>
      <c r="H1342" s="1">
        <v>2</v>
      </c>
      <c r="I1342" s="1" t="s">
        <v>38</v>
      </c>
      <c r="J1342" s="4">
        <v>942</v>
      </c>
      <c r="K1342" s="4">
        <v>1426</v>
      </c>
      <c r="L1342" s="4">
        <v>619</v>
      </c>
      <c r="AA1342" s="12" t="str">
        <f>_xlfn.XLOOKUP(HsgLista[[#This Row],[Lakó-népesség]],hsgméret[limit],hsgméret[név],,-1)</f>
        <v>apró</v>
      </c>
      <c r="AB1342" s="12" t="str">
        <f>IFERROR(_xlfn.XLOOKUP(HsgLista[[#This Row],[Vármegye]],Régiók[Vármegye],Régiók[Régió]),"")</f>
        <v>Közép-Dunántúl</v>
      </c>
      <c r="AC1342" s="12" t="str">
        <f>IFERROR(_xlfn.XLOOKUP(HsgLista[[#This Row],[Vármegye]],Régiók[Vármegye],Régiók[NUTS2]),"")</f>
        <v>HU21</v>
      </c>
      <c r="AD1342" s="12" t="str" cm="1">
        <f t="array" ref="AD1342">_xlfn.XLOOKUP(HsgLista[[#This Row],[Helység jogállása]],_xlfn.ANCHORARRAY($AG$12),$AH$12:$AH$18)</f>
        <v>1 község</v>
      </c>
      <c r="AE1342" s="4">
        <f>HsgLista[[#This Row],[Lakó-népesség]]*HsgLista[[#This Row],[Lakó-népesség]]</f>
        <v>2033476</v>
      </c>
      <c r="AF1342" s="1"/>
      <c r="AG1342" s="4"/>
      <c r="AJ1342" s="8"/>
      <c r="AK1342" s="4"/>
      <c r="AS1342" s="8"/>
      <c r="AT1342" s="4"/>
      <c r="BJ1342" s="1"/>
    </row>
    <row r="1343" spans="1:62" x14ac:dyDescent="0.3">
      <c r="A1343" s="33" t="s">
        <v>2145</v>
      </c>
      <c r="B1343" s="31">
        <v>19424</v>
      </c>
      <c r="C1343" s="1" t="s">
        <v>40</v>
      </c>
      <c r="D1343" s="1" t="s">
        <v>159</v>
      </c>
      <c r="E1343" s="1" t="s">
        <v>950</v>
      </c>
      <c r="F1343" s="1" t="s">
        <v>951</v>
      </c>
      <c r="G1343" s="1" t="s">
        <v>952</v>
      </c>
      <c r="H1343" s="1">
        <v>2</v>
      </c>
      <c r="I1343" s="1" t="s">
        <v>38</v>
      </c>
      <c r="J1343" s="4">
        <v>1543</v>
      </c>
      <c r="K1343" s="4">
        <v>936</v>
      </c>
      <c r="L1343" s="4">
        <v>369</v>
      </c>
      <c r="AA1343" s="12" t="str">
        <f>_xlfn.XLOOKUP(HsgLista[[#This Row],[Lakó-népesség]],hsgméret[limit],hsgméret[név],,-1)</f>
        <v>apró</v>
      </c>
      <c r="AB1343" s="12" t="str">
        <f>IFERROR(_xlfn.XLOOKUP(HsgLista[[#This Row],[Vármegye]],Régiók[Vármegye],Régiók[Régió]),"")</f>
        <v>Észak-Alföld</v>
      </c>
      <c r="AC1343" s="12" t="str">
        <f>IFERROR(_xlfn.XLOOKUP(HsgLista[[#This Row],[Vármegye]],Régiók[Vármegye],Régiók[NUTS2]),"")</f>
        <v>HU32</v>
      </c>
      <c r="AD1343" s="12" t="str" cm="1">
        <f t="array" ref="AD1343">_xlfn.XLOOKUP(HsgLista[[#This Row],[Helység jogállása]],_xlfn.ANCHORARRAY($AG$12),$AH$12:$AH$18)</f>
        <v>1 község</v>
      </c>
      <c r="AE1343" s="4">
        <f>HsgLista[[#This Row],[Lakó-népesség]]*HsgLista[[#This Row],[Lakó-népesség]]</f>
        <v>876096</v>
      </c>
      <c r="AF1343" s="1"/>
      <c r="AG1343" s="4"/>
      <c r="AJ1343" s="8"/>
      <c r="AK1343" s="4"/>
      <c r="AS1343" s="8"/>
      <c r="AT1343" s="4"/>
      <c r="BJ1343" s="1"/>
    </row>
    <row r="1344" spans="1:62" x14ac:dyDescent="0.3">
      <c r="A1344" s="33" t="s">
        <v>2146</v>
      </c>
      <c r="B1344" s="31">
        <v>19053</v>
      </c>
      <c r="C1344" s="1" t="s">
        <v>40</v>
      </c>
      <c r="D1344" s="1" t="s">
        <v>112</v>
      </c>
      <c r="E1344" s="1" t="s">
        <v>234</v>
      </c>
      <c r="F1344" s="1" t="s">
        <v>235</v>
      </c>
      <c r="G1344" s="1" t="s">
        <v>236</v>
      </c>
      <c r="H1344" s="1">
        <v>5</v>
      </c>
      <c r="I1344" s="1" t="s">
        <v>2000</v>
      </c>
      <c r="J1344" s="4">
        <v>784</v>
      </c>
      <c r="K1344" s="4">
        <v>150</v>
      </c>
      <c r="L1344" s="4">
        <v>76</v>
      </c>
      <c r="AA1344" s="12" t="str">
        <f>_xlfn.XLOOKUP(HsgLista[[#This Row],[Lakó-népesség]],hsgméret[limit],hsgméret[név],,-1)</f>
        <v>mikro</v>
      </c>
      <c r="AB1344" s="12" t="str">
        <f>IFERROR(_xlfn.XLOOKUP(HsgLista[[#This Row],[Vármegye]],Régiók[Vármegye],Régiók[Régió]),"")</f>
        <v>Dél-Dunántúl</v>
      </c>
      <c r="AC1344" s="12" t="str">
        <f>IFERROR(_xlfn.XLOOKUP(HsgLista[[#This Row],[Vármegye]],Régiók[Vármegye],Régiók[NUTS2]),"")</f>
        <v>HU23</v>
      </c>
      <c r="AD1344" s="12" t="str" cm="1">
        <f t="array" ref="AD1344">_xlfn.XLOOKUP(HsgLista[[#This Row],[Helység jogállása]],_xlfn.ANCHORARRAY($AG$12),$AH$12:$AH$18)</f>
        <v>1 község</v>
      </c>
      <c r="AE1344" s="4">
        <f>HsgLista[[#This Row],[Lakó-népesség]]*HsgLista[[#This Row],[Lakó-népesség]]</f>
        <v>22500</v>
      </c>
      <c r="AF1344" s="1"/>
      <c r="AG1344" s="4"/>
      <c r="AJ1344" s="8"/>
      <c r="AK1344" s="4"/>
      <c r="AS1344" s="8"/>
      <c r="AT1344" s="4"/>
      <c r="BJ1344" s="1"/>
    </row>
    <row r="1345" spans="1:62" x14ac:dyDescent="0.3">
      <c r="A1345" s="33" t="s">
        <v>2147</v>
      </c>
      <c r="B1345" s="31">
        <v>18908</v>
      </c>
      <c r="C1345" s="1" t="s">
        <v>40</v>
      </c>
      <c r="D1345" s="1" t="s">
        <v>41</v>
      </c>
      <c r="E1345" s="1" t="s">
        <v>130</v>
      </c>
      <c r="F1345" s="1" t="s">
        <v>131</v>
      </c>
      <c r="G1345" s="1" t="s">
        <v>132</v>
      </c>
      <c r="H1345" s="1">
        <v>5</v>
      </c>
      <c r="I1345" s="1" t="s">
        <v>797</v>
      </c>
      <c r="J1345" s="4">
        <v>887</v>
      </c>
      <c r="K1345" s="4">
        <v>182</v>
      </c>
      <c r="L1345" s="4">
        <v>69</v>
      </c>
      <c r="AA1345" s="12" t="str">
        <f>_xlfn.XLOOKUP(HsgLista[[#This Row],[Lakó-népesség]],hsgméret[limit],hsgméret[név],,-1)</f>
        <v>mikro</v>
      </c>
      <c r="AB1345" s="12" t="str">
        <f>IFERROR(_xlfn.XLOOKUP(HsgLista[[#This Row],[Vármegye]],Régiók[Vármegye],Régiók[Régió]),"")</f>
        <v>Dél-Dunántúl</v>
      </c>
      <c r="AC1345" s="12" t="str">
        <f>IFERROR(_xlfn.XLOOKUP(HsgLista[[#This Row],[Vármegye]],Régiók[Vármegye],Régiók[NUTS2]),"")</f>
        <v>HU23</v>
      </c>
      <c r="AD1345" s="12" t="str" cm="1">
        <f t="array" ref="AD1345">_xlfn.XLOOKUP(HsgLista[[#This Row],[Helység jogállása]],_xlfn.ANCHORARRAY($AG$12),$AH$12:$AH$18)</f>
        <v>1 község</v>
      </c>
      <c r="AE1345" s="4">
        <f>HsgLista[[#This Row],[Lakó-népesség]]*HsgLista[[#This Row],[Lakó-népesség]]</f>
        <v>33124</v>
      </c>
      <c r="AF1345" s="1"/>
      <c r="AG1345" s="4"/>
      <c r="AJ1345" s="8"/>
      <c r="AK1345" s="4"/>
      <c r="AS1345" s="8"/>
      <c r="AT1345" s="4"/>
      <c r="BJ1345" s="1"/>
    </row>
    <row r="1346" spans="1:62" x14ac:dyDescent="0.3">
      <c r="A1346" s="33" t="s">
        <v>2148</v>
      </c>
      <c r="B1346" s="32">
        <v>2413</v>
      </c>
      <c r="C1346" s="1" t="s">
        <v>40</v>
      </c>
      <c r="D1346" s="1" t="s">
        <v>66</v>
      </c>
      <c r="E1346" s="1" t="s">
        <v>389</v>
      </c>
      <c r="F1346" s="1" t="s">
        <v>390</v>
      </c>
      <c r="G1346" s="1" t="s">
        <v>391</v>
      </c>
      <c r="H1346" s="1">
        <v>5</v>
      </c>
      <c r="I1346" s="1" t="s">
        <v>391</v>
      </c>
      <c r="J1346" s="4">
        <v>610</v>
      </c>
      <c r="K1346" s="4">
        <v>237</v>
      </c>
      <c r="L1346" s="4">
        <v>110</v>
      </c>
      <c r="AA1346" s="12" t="str">
        <f>_xlfn.XLOOKUP(HsgLista[[#This Row],[Lakó-népesség]],hsgméret[limit],hsgméret[név],,-1)</f>
        <v>mikro</v>
      </c>
      <c r="AB1346" s="12" t="str">
        <f>IFERROR(_xlfn.XLOOKUP(HsgLista[[#This Row],[Vármegye]],Régiók[Vármegye],Régiók[Régió]),"")</f>
        <v>Nyugat-Dunántúl</v>
      </c>
      <c r="AC1346" s="12" t="str">
        <f>IFERROR(_xlfn.XLOOKUP(HsgLista[[#This Row],[Vármegye]],Régiók[Vármegye],Régiók[NUTS2]),"")</f>
        <v>HU22</v>
      </c>
      <c r="AD1346" s="12" t="str" cm="1">
        <f t="array" ref="AD1346">_xlfn.XLOOKUP(HsgLista[[#This Row],[Helység jogállása]],_xlfn.ANCHORARRAY($AG$12),$AH$12:$AH$18)</f>
        <v>1 község</v>
      </c>
      <c r="AE1346" s="4">
        <f>HsgLista[[#This Row],[Lakó-népesség]]*HsgLista[[#This Row],[Lakó-népesség]]</f>
        <v>56169</v>
      </c>
      <c r="AF1346" s="1"/>
      <c r="AG1346" s="4"/>
      <c r="AJ1346" s="8"/>
      <c r="AK1346" s="4"/>
      <c r="AS1346" s="8"/>
      <c r="AT1346" s="4"/>
      <c r="BJ1346" s="1"/>
    </row>
    <row r="1347" spans="1:62" x14ac:dyDescent="0.3">
      <c r="A1347" s="33" t="s">
        <v>2149</v>
      </c>
      <c r="B1347" s="31">
        <v>27243</v>
      </c>
      <c r="C1347" s="1" t="s">
        <v>40</v>
      </c>
      <c r="D1347" s="1" t="s">
        <v>272</v>
      </c>
      <c r="E1347" s="1" t="s">
        <v>301</v>
      </c>
      <c r="F1347" s="1" t="s">
        <v>302</v>
      </c>
      <c r="G1347" s="1" t="s">
        <v>303</v>
      </c>
      <c r="H1347" s="1">
        <v>5</v>
      </c>
      <c r="I1347" s="1" t="s">
        <v>2150</v>
      </c>
      <c r="J1347" s="4">
        <v>1024</v>
      </c>
      <c r="K1347" s="4">
        <v>402</v>
      </c>
      <c r="L1347" s="4">
        <v>195</v>
      </c>
      <c r="AA1347" s="12" t="str">
        <f>_xlfn.XLOOKUP(HsgLista[[#This Row],[Lakó-népesség]],hsgméret[limit],hsgméret[név],,-1)</f>
        <v>mikro</v>
      </c>
      <c r="AB1347" s="12" t="str">
        <f>IFERROR(_xlfn.XLOOKUP(HsgLista[[#This Row],[Vármegye]],Régiók[Vármegye],Régiók[Régió]),"")</f>
        <v>Észak-Magyarország</v>
      </c>
      <c r="AC1347" s="12" t="str">
        <f>IFERROR(_xlfn.XLOOKUP(HsgLista[[#This Row],[Vármegye]],Régiók[Vármegye],Régiók[NUTS2]),"")</f>
        <v>HU31</v>
      </c>
      <c r="AD1347" s="12" t="str" cm="1">
        <f t="array" ref="AD1347">_xlfn.XLOOKUP(HsgLista[[#This Row],[Helység jogállása]],_xlfn.ANCHORARRAY($AG$12),$AH$12:$AH$18)</f>
        <v>1 község</v>
      </c>
      <c r="AE1347" s="4">
        <f>HsgLista[[#This Row],[Lakó-népesség]]*HsgLista[[#This Row],[Lakó-népesség]]</f>
        <v>161604</v>
      </c>
      <c r="AF1347" s="1"/>
      <c r="AG1347" s="4"/>
      <c r="AJ1347" s="8"/>
      <c r="AK1347" s="4"/>
      <c r="AS1347" s="8"/>
      <c r="AT1347" s="4"/>
      <c r="BJ1347" s="1"/>
    </row>
    <row r="1348" spans="1:62" x14ac:dyDescent="0.3">
      <c r="A1348" s="33" t="s">
        <v>2151</v>
      </c>
      <c r="B1348" s="31">
        <v>22886</v>
      </c>
      <c r="C1348" s="1" t="s">
        <v>40</v>
      </c>
      <c r="D1348" s="1" t="s">
        <v>66</v>
      </c>
      <c r="E1348" s="1" t="s">
        <v>67</v>
      </c>
      <c r="F1348" s="1" t="s">
        <v>68</v>
      </c>
      <c r="G1348" s="1" t="s">
        <v>69</v>
      </c>
      <c r="H1348" s="1">
        <v>2</v>
      </c>
      <c r="I1348" s="1" t="s">
        <v>38</v>
      </c>
      <c r="J1348" s="4">
        <v>874</v>
      </c>
      <c r="K1348" s="4">
        <v>942</v>
      </c>
      <c r="L1348" s="4">
        <v>331</v>
      </c>
      <c r="AA1348" s="12" t="str">
        <f>_xlfn.XLOOKUP(HsgLista[[#This Row],[Lakó-népesség]],hsgméret[limit],hsgméret[név],,-1)</f>
        <v>apró</v>
      </c>
      <c r="AB1348" s="12" t="str">
        <f>IFERROR(_xlfn.XLOOKUP(HsgLista[[#This Row],[Vármegye]],Régiók[Vármegye],Régiók[Régió]),"")</f>
        <v>Nyugat-Dunántúl</v>
      </c>
      <c r="AC1348" s="12" t="str">
        <f>IFERROR(_xlfn.XLOOKUP(HsgLista[[#This Row],[Vármegye]],Régiók[Vármegye],Régiók[NUTS2]),"")</f>
        <v>HU22</v>
      </c>
      <c r="AD1348" s="12" t="str" cm="1">
        <f t="array" ref="AD1348">_xlfn.XLOOKUP(HsgLista[[#This Row],[Helység jogállása]],_xlfn.ANCHORARRAY($AG$12),$AH$12:$AH$18)</f>
        <v>1 község</v>
      </c>
      <c r="AE1348" s="4">
        <f>HsgLista[[#This Row],[Lakó-népesség]]*HsgLista[[#This Row],[Lakó-népesség]]</f>
        <v>887364</v>
      </c>
      <c r="AF1348" s="1"/>
      <c r="AG1348" s="4"/>
      <c r="AJ1348" s="8"/>
      <c r="AK1348" s="4"/>
      <c r="AS1348" s="8"/>
      <c r="AT1348" s="4"/>
      <c r="BJ1348" s="1"/>
    </row>
    <row r="1349" spans="1:62" x14ac:dyDescent="0.3">
      <c r="A1349" s="33" t="s">
        <v>2152</v>
      </c>
      <c r="B1349" s="31">
        <v>24387</v>
      </c>
      <c r="C1349" s="1" t="s">
        <v>40</v>
      </c>
      <c r="D1349" s="1" t="s">
        <v>112</v>
      </c>
      <c r="E1349" s="1" t="s">
        <v>479</v>
      </c>
      <c r="F1349" s="1" t="s">
        <v>480</v>
      </c>
      <c r="G1349" s="1" t="s">
        <v>481</v>
      </c>
      <c r="H1349" s="1">
        <v>5</v>
      </c>
      <c r="I1349" s="1" t="s">
        <v>482</v>
      </c>
      <c r="J1349" s="4">
        <v>1367</v>
      </c>
      <c r="K1349" s="4">
        <v>319</v>
      </c>
      <c r="L1349" s="4">
        <v>171</v>
      </c>
      <c r="T1349" s="1">
        <v>1</v>
      </c>
      <c r="AA1349" s="12" t="str">
        <f>_xlfn.XLOOKUP(HsgLista[[#This Row],[Lakó-népesség]],hsgméret[limit],hsgméret[név],,-1)</f>
        <v>mikro</v>
      </c>
      <c r="AB1349" s="12" t="str">
        <f>IFERROR(_xlfn.XLOOKUP(HsgLista[[#This Row],[Vármegye]],Régiók[Vármegye],Régiók[Régió]),"")</f>
        <v>Dél-Dunántúl</v>
      </c>
      <c r="AC1349" s="12" t="str">
        <f>IFERROR(_xlfn.XLOOKUP(HsgLista[[#This Row],[Vármegye]],Régiók[Vármegye],Régiók[NUTS2]),"")</f>
        <v>HU23</v>
      </c>
      <c r="AD1349" s="12" t="str" cm="1">
        <f t="array" ref="AD1349">_xlfn.XLOOKUP(HsgLista[[#This Row],[Helység jogállása]],_xlfn.ANCHORARRAY($AG$12),$AH$12:$AH$18)</f>
        <v>1 község</v>
      </c>
      <c r="AE1349" s="4">
        <f>HsgLista[[#This Row],[Lakó-népesség]]*HsgLista[[#This Row],[Lakó-népesség]]</f>
        <v>101761</v>
      </c>
      <c r="AF1349" s="1"/>
      <c r="AG1349" s="4"/>
      <c r="AJ1349" s="8"/>
      <c r="AK1349" s="4"/>
      <c r="AS1349" s="8"/>
      <c r="AT1349" s="4"/>
      <c r="BJ1349" s="1"/>
    </row>
    <row r="1350" spans="1:62" x14ac:dyDescent="0.3">
      <c r="A1350" s="33" t="s">
        <v>2153</v>
      </c>
      <c r="B1350" s="31">
        <v>24493</v>
      </c>
      <c r="C1350" s="1" t="s">
        <v>40</v>
      </c>
      <c r="D1350" s="1" t="s">
        <v>112</v>
      </c>
      <c r="E1350" s="1" t="s">
        <v>324</v>
      </c>
      <c r="F1350" s="1" t="s">
        <v>325</v>
      </c>
      <c r="G1350" s="1" t="s">
        <v>326</v>
      </c>
      <c r="H1350" s="1">
        <v>5</v>
      </c>
      <c r="I1350" s="1" t="s">
        <v>323</v>
      </c>
      <c r="J1350" s="4">
        <v>2871</v>
      </c>
      <c r="K1350" s="4">
        <v>325</v>
      </c>
      <c r="L1350" s="4">
        <v>219</v>
      </c>
      <c r="AA1350" s="12" t="str">
        <f>_xlfn.XLOOKUP(HsgLista[[#This Row],[Lakó-népesség]],hsgméret[limit],hsgméret[név],,-1)</f>
        <v>mikro</v>
      </c>
      <c r="AB1350" s="12" t="str">
        <f>IFERROR(_xlfn.XLOOKUP(HsgLista[[#This Row],[Vármegye]],Régiók[Vármegye],Régiók[Régió]),"")</f>
        <v>Dél-Dunántúl</v>
      </c>
      <c r="AC1350" s="12" t="str">
        <f>IFERROR(_xlfn.XLOOKUP(HsgLista[[#This Row],[Vármegye]],Régiók[Vármegye],Régiók[NUTS2]),"")</f>
        <v>HU23</v>
      </c>
      <c r="AD1350" s="12" t="str" cm="1">
        <f t="array" ref="AD1350">_xlfn.XLOOKUP(HsgLista[[#This Row],[Helység jogállása]],_xlfn.ANCHORARRAY($AG$12),$AH$12:$AH$18)</f>
        <v>1 község</v>
      </c>
      <c r="AE1350" s="4">
        <f>HsgLista[[#This Row],[Lakó-népesség]]*HsgLista[[#This Row],[Lakó-népesség]]</f>
        <v>105625</v>
      </c>
      <c r="AF1350" s="1"/>
      <c r="AG1350" s="4"/>
      <c r="AJ1350" s="8"/>
      <c r="AK1350" s="4"/>
      <c r="AS1350" s="8"/>
      <c r="AT1350" s="4"/>
      <c r="BJ1350" s="1"/>
    </row>
    <row r="1351" spans="1:62" x14ac:dyDescent="0.3">
      <c r="A1351" s="33" t="s">
        <v>2154</v>
      </c>
      <c r="B1351" s="31">
        <v>26295</v>
      </c>
      <c r="C1351" s="1" t="s">
        <v>40</v>
      </c>
      <c r="D1351" s="1" t="s">
        <v>272</v>
      </c>
      <c r="E1351" s="1" t="s">
        <v>653</v>
      </c>
      <c r="F1351" s="1" t="s">
        <v>654</v>
      </c>
      <c r="G1351" s="1" t="s">
        <v>655</v>
      </c>
      <c r="H1351" s="1">
        <v>5</v>
      </c>
      <c r="I1351" s="1" t="s">
        <v>2155</v>
      </c>
      <c r="J1351" s="4">
        <v>803</v>
      </c>
      <c r="K1351" s="4">
        <v>132</v>
      </c>
      <c r="L1351" s="4">
        <v>101</v>
      </c>
      <c r="AA1351" s="12" t="str">
        <f>_xlfn.XLOOKUP(HsgLista[[#This Row],[Lakó-népesség]],hsgméret[limit],hsgméret[név],,-1)</f>
        <v>mikro</v>
      </c>
      <c r="AB1351" s="12" t="str">
        <f>IFERROR(_xlfn.XLOOKUP(HsgLista[[#This Row],[Vármegye]],Régiók[Vármegye],Régiók[Régió]),"")</f>
        <v>Észak-Magyarország</v>
      </c>
      <c r="AC1351" s="12" t="str">
        <f>IFERROR(_xlfn.XLOOKUP(HsgLista[[#This Row],[Vármegye]],Régiók[Vármegye],Régiók[NUTS2]),"")</f>
        <v>HU31</v>
      </c>
      <c r="AD1351" s="12" t="str" cm="1">
        <f t="array" ref="AD1351">_xlfn.XLOOKUP(HsgLista[[#This Row],[Helység jogállása]],_xlfn.ANCHORARRAY($AG$12),$AH$12:$AH$18)</f>
        <v>1 község</v>
      </c>
      <c r="AE1351" s="4">
        <f>HsgLista[[#This Row],[Lakó-népesség]]*HsgLista[[#This Row],[Lakó-népesség]]</f>
        <v>17424</v>
      </c>
      <c r="AF1351" s="1"/>
      <c r="AG1351" s="4"/>
      <c r="AJ1351" s="8"/>
      <c r="AK1351" s="4"/>
      <c r="AS1351" s="8"/>
      <c r="AT1351" s="4"/>
      <c r="BJ1351" s="1"/>
    </row>
    <row r="1352" spans="1:62" x14ac:dyDescent="0.3">
      <c r="A1352" s="33" t="s">
        <v>108</v>
      </c>
      <c r="B1352" s="31">
        <v>17330</v>
      </c>
      <c r="C1352" s="1" t="s">
        <v>27</v>
      </c>
      <c r="D1352" s="1" t="s">
        <v>86</v>
      </c>
      <c r="E1352" s="1" t="s">
        <v>2156</v>
      </c>
      <c r="F1352" s="1" t="s">
        <v>107</v>
      </c>
      <c r="G1352" s="1" t="s">
        <v>108</v>
      </c>
      <c r="H1352" s="1">
        <v>2</v>
      </c>
      <c r="I1352" s="1" t="s">
        <v>38</v>
      </c>
      <c r="J1352" s="4">
        <v>5216</v>
      </c>
      <c r="K1352" s="4">
        <v>5514</v>
      </c>
      <c r="L1352" s="4">
        <v>2270</v>
      </c>
      <c r="T1352" s="1">
        <v>1</v>
      </c>
      <c r="AA1352" s="12" t="str">
        <f>_xlfn.XLOOKUP(HsgLista[[#This Row],[Lakó-népesség]],hsgméret[limit],hsgméret[név],,-1)</f>
        <v>kicsi</v>
      </c>
      <c r="AB1352" s="12" t="str">
        <f>IFERROR(_xlfn.XLOOKUP(HsgLista[[#This Row],[Vármegye]],Régiók[Vármegye],Régiók[Régió]),"")</f>
        <v>Közép-Dunántúl</v>
      </c>
      <c r="AC1352" s="12" t="str">
        <f>IFERROR(_xlfn.XLOOKUP(HsgLista[[#This Row],[Vármegye]],Régiók[Vármegye],Régiók[NUTS2]),"")</f>
        <v>HU21</v>
      </c>
      <c r="AD1352" s="12" t="str" cm="1">
        <f t="array" ref="AD1352">_xlfn.XLOOKUP(HsgLista[[#This Row],[Helység jogállása]],_xlfn.ANCHORARRAY($AG$12),$AH$12:$AH$18)</f>
        <v>2 város</v>
      </c>
      <c r="AE1352" s="4">
        <f>HsgLista[[#This Row],[Lakó-népesség]]*HsgLista[[#This Row],[Lakó-népesség]]</f>
        <v>30404196</v>
      </c>
      <c r="AF1352" s="1"/>
      <c r="AG1352" s="4"/>
      <c r="AJ1352" s="8"/>
      <c r="AK1352" s="4"/>
      <c r="AS1352" s="8"/>
      <c r="AT1352" s="4"/>
      <c r="BJ1352" s="1"/>
    </row>
    <row r="1353" spans="1:62" x14ac:dyDescent="0.3">
      <c r="A1353" s="33" t="s">
        <v>2157</v>
      </c>
      <c r="B1353" s="31">
        <v>30827</v>
      </c>
      <c r="C1353" s="1" t="s">
        <v>40</v>
      </c>
      <c r="D1353" s="1" t="s">
        <v>112</v>
      </c>
      <c r="E1353" s="1" t="s">
        <v>554</v>
      </c>
      <c r="F1353" s="1" t="s">
        <v>555</v>
      </c>
      <c r="G1353" s="1" t="s">
        <v>556</v>
      </c>
      <c r="H1353" s="1">
        <v>5</v>
      </c>
      <c r="I1353" s="1" t="s">
        <v>1054</v>
      </c>
      <c r="J1353" s="4">
        <v>746</v>
      </c>
      <c r="K1353" s="4">
        <v>185</v>
      </c>
      <c r="L1353" s="4">
        <v>75</v>
      </c>
      <c r="T1353" s="1">
        <v>1</v>
      </c>
      <c r="AA1353" s="12" t="str">
        <f>_xlfn.XLOOKUP(HsgLista[[#This Row],[Lakó-népesség]],hsgméret[limit],hsgméret[név],,-1)</f>
        <v>mikro</v>
      </c>
      <c r="AB1353" s="12" t="str">
        <f>IFERROR(_xlfn.XLOOKUP(HsgLista[[#This Row],[Vármegye]],Régiók[Vármegye],Régiók[Régió]),"")</f>
        <v>Dél-Dunántúl</v>
      </c>
      <c r="AC1353" s="12" t="str">
        <f>IFERROR(_xlfn.XLOOKUP(HsgLista[[#This Row],[Vármegye]],Régiók[Vármegye],Régiók[NUTS2]),"")</f>
        <v>HU23</v>
      </c>
      <c r="AD1353" s="12" t="str" cm="1">
        <f t="array" ref="AD1353">_xlfn.XLOOKUP(HsgLista[[#This Row],[Helység jogállása]],_xlfn.ANCHORARRAY($AG$12),$AH$12:$AH$18)</f>
        <v>1 község</v>
      </c>
      <c r="AE1353" s="4">
        <f>HsgLista[[#This Row],[Lakó-népesség]]*HsgLista[[#This Row],[Lakó-népesség]]</f>
        <v>34225</v>
      </c>
      <c r="AF1353" s="1"/>
      <c r="AG1353" s="4"/>
      <c r="AJ1353" s="8"/>
      <c r="AK1353" s="4"/>
      <c r="AS1353" s="8"/>
      <c r="AT1353" s="4"/>
      <c r="BJ1353" s="1"/>
    </row>
    <row r="1354" spans="1:62" x14ac:dyDescent="0.3">
      <c r="A1354" s="33" t="s">
        <v>2158</v>
      </c>
      <c r="B1354" s="31">
        <v>29072</v>
      </c>
      <c r="C1354" s="1" t="s">
        <v>40</v>
      </c>
      <c r="D1354" s="1" t="s">
        <v>80</v>
      </c>
      <c r="E1354" s="1" t="s">
        <v>125</v>
      </c>
      <c r="F1354" s="1" t="s">
        <v>126</v>
      </c>
      <c r="G1354" s="1" t="s">
        <v>127</v>
      </c>
      <c r="H1354" s="1">
        <v>5</v>
      </c>
      <c r="I1354" s="1" t="s">
        <v>339</v>
      </c>
      <c r="J1354" s="4">
        <v>529</v>
      </c>
      <c r="K1354" s="4">
        <v>91</v>
      </c>
      <c r="L1354" s="4">
        <v>57</v>
      </c>
      <c r="AA1354" s="12" t="str">
        <f>_xlfn.XLOOKUP(HsgLista[[#This Row],[Lakó-népesség]],hsgméret[limit],hsgméret[név],,-1)</f>
        <v>mikro</v>
      </c>
      <c r="AB1354" s="12" t="str">
        <f>IFERROR(_xlfn.XLOOKUP(HsgLista[[#This Row],[Vármegye]],Régiók[Vármegye],Régiók[Régió]),"")</f>
        <v>Közép-Dunántúl</v>
      </c>
      <c r="AC1354" s="12" t="str">
        <f>IFERROR(_xlfn.XLOOKUP(HsgLista[[#This Row],[Vármegye]],Régiók[Vármegye],Régiók[NUTS2]),"")</f>
        <v>HU21</v>
      </c>
      <c r="AD1354" s="12" t="str" cm="1">
        <f t="array" ref="AD1354">_xlfn.XLOOKUP(HsgLista[[#This Row],[Helység jogállása]],_xlfn.ANCHORARRAY($AG$12),$AH$12:$AH$18)</f>
        <v>1 község</v>
      </c>
      <c r="AE1354" s="4">
        <f>HsgLista[[#This Row],[Lakó-népesség]]*HsgLista[[#This Row],[Lakó-népesség]]</f>
        <v>8281</v>
      </c>
      <c r="AF1354" s="1"/>
      <c r="AG1354" s="4"/>
      <c r="AJ1354" s="8"/>
      <c r="AK1354" s="4"/>
      <c r="AS1354" s="8"/>
      <c r="AT1354" s="4"/>
      <c r="BJ1354" s="1"/>
    </row>
    <row r="1355" spans="1:62" x14ac:dyDescent="0.3">
      <c r="A1355" s="33" t="s">
        <v>2159</v>
      </c>
      <c r="B1355" s="32">
        <v>5722</v>
      </c>
      <c r="C1355" s="1" t="s">
        <v>40</v>
      </c>
      <c r="D1355" s="1" t="s">
        <v>41</v>
      </c>
      <c r="E1355" s="1" t="s">
        <v>135</v>
      </c>
      <c r="F1355" s="1" t="s">
        <v>136</v>
      </c>
      <c r="G1355" s="1" t="s">
        <v>137</v>
      </c>
      <c r="H1355" s="1">
        <v>5</v>
      </c>
      <c r="I1355" s="1" t="s">
        <v>484</v>
      </c>
      <c r="J1355" s="4">
        <v>747</v>
      </c>
      <c r="K1355" s="4">
        <v>79</v>
      </c>
      <c r="L1355" s="4">
        <v>39</v>
      </c>
      <c r="AA1355" s="12" t="str">
        <f>_xlfn.XLOOKUP(HsgLista[[#This Row],[Lakó-népesség]],hsgméret[limit],hsgméret[név],,-1)</f>
        <v>mikro</v>
      </c>
      <c r="AB1355" s="12" t="str">
        <f>IFERROR(_xlfn.XLOOKUP(HsgLista[[#This Row],[Vármegye]],Régiók[Vármegye],Régiók[Régió]),"")</f>
        <v>Dél-Dunántúl</v>
      </c>
      <c r="AC1355" s="12" t="str">
        <f>IFERROR(_xlfn.XLOOKUP(HsgLista[[#This Row],[Vármegye]],Régiók[Vármegye],Régiók[NUTS2]),"")</f>
        <v>HU23</v>
      </c>
      <c r="AD1355" s="12" t="str" cm="1">
        <f t="array" ref="AD1355">_xlfn.XLOOKUP(HsgLista[[#This Row],[Helység jogállása]],_xlfn.ANCHORARRAY($AG$12),$AH$12:$AH$18)</f>
        <v>1 község</v>
      </c>
      <c r="AE1355" s="4">
        <f>HsgLista[[#This Row],[Lakó-népesség]]*HsgLista[[#This Row],[Lakó-népesség]]</f>
        <v>6241</v>
      </c>
      <c r="AF1355" s="1"/>
      <c r="AG1355" s="4"/>
      <c r="AJ1355" s="8"/>
      <c r="AK1355" s="4"/>
      <c r="AS1355" s="8"/>
      <c r="AT1355" s="4"/>
      <c r="BJ1355" s="1"/>
    </row>
    <row r="1356" spans="1:62" x14ac:dyDescent="0.3">
      <c r="A1356" s="33" t="s">
        <v>2160</v>
      </c>
      <c r="B1356" s="32">
        <v>7816</v>
      </c>
      <c r="C1356" s="1" t="s">
        <v>40</v>
      </c>
      <c r="D1356" s="1" t="s">
        <v>66</v>
      </c>
      <c r="E1356" s="1" t="s">
        <v>403</v>
      </c>
      <c r="F1356" s="1" t="s">
        <v>404</v>
      </c>
      <c r="G1356" s="1" t="s">
        <v>405</v>
      </c>
      <c r="H1356" s="1">
        <v>5</v>
      </c>
      <c r="I1356" s="1" t="s">
        <v>1265</v>
      </c>
      <c r="J1356" s="4">
        <v>910</v>
      </c>
      <c r="K1356" s="4">
        <v>357</v>
      </c>
      <c r="L1356" s="4">
        <v>170</v>
      </c>
      <c r="AA1356" s="12" t="str">
        <f>_xlfn.XLOOKUP(HsgLista[[#This Row],[Lakó-népesség]],hsgméret[limit],hsgméret[név],,-1)</f>
        <v>mikro</v>
      </c>
      <c r="AB1356" s="12" t="str">
        <f>IFERROR(_xlfn.XLOOKUP(HsgLista[[#This Row],[Vármegye]],Régiók[Vármegye],Régiók[Régió]),"")</f>
        <v>Nyugat-Dunántúl</v>
      </c>
      <c r="AC1356" s="12" t="str">
        <f>IFERROR(_xlfn.XLOOKUP(HsgLista[[#This Row],[Vármegye]],Régiók[Vármegye],Régiók[NUTS2]),"")</f>
        <v>HU22</v>
      </c>
      <c r="AD1356" s="12" t="str" cm="1">
        <f t="array" ref="AD1356">_xlfn.XLOOKUP(HsgLista[[#This Row],[Helység jogállása]],_xlfn.ANCHORARRAY($AG$12),$AH$12:$AH$18)</f>
        <v>1 község</v>
      </c>
      <c r="AE1356" s="4">
        <f>HsgLista[[#This Row],[Lakó-népesség]]*HsgLista[[#This Row],[Lakó-népesség]]</f>
        <v>127449</v>
      </c>
      <c r="AF1356" s="1"/>
      <c r="AG1356" s="4"/>
      <c r="AJ1356" s="8"/>
      <c r="AK1356" s="4"/>
      <c r="AS1356" s="8"/>
      <c r="AT1356" s="4"/>
      <c r="BJ1356" s="1"/>
    </row>
    <row r="1357" spans="1:62" x14ac:dyDescent="0.3">
      <c r="A1357" s="33" t="s">
        <v>2161</v>
      </c>
      <c r="B1357" s="31">
        <v>21379</v>
      </c>
      <c r="C1357" s="1" t="s">
        <v>40</v>
      </c>
      <c r="D1357" s="1" t="s">
        <v>202</v>
      </c>
      <c r="E1357" s="1" t="s">
        <v>203</v>
      </c>
      <c r="F1357" s="1" t="s">
        <v>204</v>
      </c>
      <c r="G1357" s="1" t="s">
        <v>205</v>
      </c>
      <c r="H1357" s="1">
        <v>5</v>
      </c>
      <c r="I1357" s="1" t="s">
        <v>261</v>
      </c>
      <c r="J1357" s="4">
        <v>879</v>
      </c>
      <c r="K1357" s="4">
        <v>411</v>
      </c>
      <c r="L1357" s="4">
        <v>185</v>
      </c>
      <c r="AA1357" s="12" t="str">
        <f>_xlfn.XLOOKUP(HsgLista[[#This Row],[Lakó-népesség]],hsgméret[limit],hsgméret[név],,-1)</f>
        <v>mikro</v>
      </c>
      <c r="AB1357" s="12" t="str">
        <f>IFERROR(_xlfn.XLOOKUP(HsgLista[[#This Row],[Vármegye]],Régiók[Vármegye],Régiók[Régió]),"")</f>
        <v>Nyugat-Dunántúl</v>
      </c>
      <c r="AC1357" s="12" t="str">
        <f>IFERROR(_xlfn.XLOOKUP(HsgLista[[#This Row],[Vármegye]],Régiók[Vármegye],Régiók[NUTS2]),"")</f>
        <v>HU22</v>
      </c>
      <c r="AD1357" s="12" t="str" cm="1">
        <f t="array" ref="AD1357">_xlfn.XLOOKUP(HsgLista[[#This Row],[Helység jogállása]],_xlfn.ANCHORARRAY($AG$12),$AH$12:$AH$18)</f>
        <v>1 község</v>
      </c>
      <c r="AE1357" s="4">
        <f>HsgLista[[#This Row],[Lakó-népesség]]*HsgLista[[#This Row],[Lakó-népesség]]</f>
        <v>168921</v>
      </c>
      <c r="AF1357" s="1"/>
      <c r="AG1357" s="4"/>
      <c r="AJ1357" s="8"/>
      <c r="AK1357" s="4"/>
      <c r="AS1357" s="8"/>
      <c r="AT1357" s="4"/>
      <c r="BJ1357" s="1"/>
    </row>
    <row r="1358" spans="1:62" x14ac:dyDescent="0.3">
      <c r="A1358" s="33" t="s">
        <v>2162</v>
      </c>
      <c r="B1358" s="31">
        <v>22868</v>
      </c>
      <c r="C1358" s="1" t="s">
        <v>40</v>
      </c>
      <c r="D1358" s="1" t="s">
        <v>41</v>
      </c>
      <c r="E1358" s="1" t="s">
        <v>425</v>
      </c>
      <c r="F1358" s="1" t="s">
        <v>426</v>
      </c>
      <c r="G1358" s="1" t="s">
        <v>427</v>
      </c>
      <c r="H1358" s="1">
        <v>5</v>
      </c>
      <c r="I1358" s="1" t="s">
        <v>427</v>
      </c>
      <c r="J1358" s="4">
        <v>572</v>
      </c>
      <c r="K1358" s="4">
        <v>89</v>
      </c>
      <c r="L1358" s="4">
        <v>39</v>
      </c>
      <c r="AA1358" s="12" t="str">
        <f>_xlfn.XLOOKUP(HsgLista[[#This Row],[Lakó-népesség]],hsgméret[limit],hsgméret[név],,-1)</f>
        <v>mikro</v>
      </c>
      <c r="AB1358" s="12" t="str">
        <f>IFERROR(_xlfn.XLOOKUP(HsgLista[[#This Row],[Vármegye]],Régiók[Vármegye],Régiók[Régió]),"")</f>
        <v>Dél-Dunántúl</v>
      </c>
      <c r="AC1358" s="12" t="str">
        <f>IFERROR(_xlfn.XLOOKUP(HsgLista[[#This Row],[Vármegye]],Régiók[Vármegye],Régiók[NUTS2]),"")</f>
        <v>HU23</v>
      </c>
      <c r="AD1358" s="12" t="str" cm="1">
        <f t="array" ref="AD1358">_xlfn.XLOOKUP(HsgLista[[#This Row],[Helység jogállása]],_xlfn.ANCHORARRAY($AG$12),$AH$12:$AH$18)</f>
        <v>1 község</v>
      </c>
      <c r="AE1358" s="4">
        <f>HsgLista[[#This Row],[Lakó-népesség]]*HsgLista[[#This Row],[Lakó-népesség]]</f>
        <v>7921</v>
      </c>
      <c r="AF1358" s="1"/>
      <c r="AG1358" s="4"/>
      <c r="AJ1358" s="8"/>
      <c r="AK1358" s="4"/>
      <c r="AS1358" s="8"/>
      <c r="AT1358" s="4"/>
      <c r="BJ1358" s="1"/>
    </row>
    <row r="1359" spans="1:62" x14ac:dyDescent="0.3">
      <c r="A1359" s="33" t="s">
        <v>2163</v>
      </c>
      <c r="B1359" s="31">
        <v>17349</v>
      </c>
      <c r="C1359" s="1" t="s">
        <v>40</v>
      </c>
      <c r="D1359" s="1" t="s">
        <v>52</v>
      </c>
      <c r="E1359" s="1" t="s">
        <v>1682</v>
      </c>
      <c r="F1359" s="1" t="s">
        <v>1683</v>
      </c>
      <c r="G1359" s="1" t="s">
        <v>1684</v>
      </c>
      <c r="H1359" s="1">
        <v>5</v>
      </c>
      <c r="I1359" s="1" t="s">
        <v>1685</v>
      </c>
      <c r="J1359" s="4">
        <v>413</v>
      </c>
      <c r="K1359" s="4">
        <v>191</v>
      </c>
      <c r="L1359" s="4">
        <v>50</v>
      </c>
      <c r="T1359" s="1">
        <v>1</v>
      </c>
      <c r="AA1359" s="12" t="str">
        <f>_xlfn.XLOOKUP(HsgLista[[#This Row],[Lakó-népesség]],hsgméret[limit],hsgméret[név],,-1)</f>
        <v>mikro</v>
      </c>
      <c r="AB1359" s="12" t="str">
        <f>IFERROR(_xlfn.XLOOKUP(HsgLista[[#This Row],[Vármegye]],Régiók[Vármegye],Régiók[Régió]),"")</f>
        <v>Észak-Magyarország</v>
      </c>
      <c r="AC1359" s="12" t="str">
        <f>IFERROR(_xlfn.XLOOKUP(HsgLista[[#This Row],[Vármegye]],Régiók[Vármegye],Régiók[NUTS2]),"")</f>
        <v>HU31</v>
      </c>
      <c r="AD1359" s="12" t="str" cm="1">
        <f t="array" ref="AD1359">_xlfn.XLOOKUP(HsgLista[[#This Row],[Helység jogállása]],_xlfn.ANCHORARRAY($AG$12),$AH$12:$AH$18)</f>
        <v>1 község</v>
      </c>
      <c r="AE1359" s="4">
        <f>HsgLista[[#This Row],[Lakó-népesség]]*HsgLista[[#This Row],[Lakó-népesség]]</f>
        <v>36481</v>
      </c>
      <c r="AF1359" s="1"/>
      <c r="AG1359" s="4"/>
      <c r="AJ1359" s="8"/>
      <c r="AK1359" s="4"/>
      <c r="AS1359" s="8"/>
      <c r="AT1359" s="4"/>
      <c r="BJ1359" s="1"/>
    </row>
    <row r="1360" spans="1:62" x14ac:dyDescent="0.3">
      <c r="A1360" s="33" t="s">
        <v>2164</v>
      </c>
      <c r="B1360" s="31">
        <v>16249</v>
      </c>
      <c r="C1360" s="1" t="s">
        <v>40</v>
      </c>
      <c r="D1360" s="1" t="s">
        <v>202</v>
      </c>
      <c r="E1360" s="1" t="s">
        <v>621</v>
      </c>
      <c r="F1360" s="1" t="s">
        <v>622</v>
      </c>
      <c r="G1360" s="1" t="s">
        <v>623</v>
      </c>
      <c r="H1360" s="1">
        <v>5</v>
      </c>
      <c r="I1360" s="1" t="s">
        <v>689</v>
      </c>
      <c r="J1360" s="4">
        <v>1143</v>
      </c>
      <c r="K1360" s="4">
        <v>161</v>
      </c>
      <c r="L1360" s="4">
        <v>93</v>
      </c>
      <c r="AA1360" s="12" t="str">
        <f>_xlfn.XLOOKUP(HsgLista[[#This Row],[Lakó-népesség]],hsgméret[limit],hsgméret[név],,-1)</f>
        <v>mikro</v>
      </c>
      <c r="AB1360" s="12" t="str">
        <f>IFERROR(_xlfn.XLOOKUP(HsgLista[[#This Row],[Vármegye]],Régiók[Vármegye],Régiók[Régió]),"")</f>
        <v>Nyugat-Dunántúl</v>
      </c>
      <c r="AC1360" s="12" t="str">
        <f>IFERROR(_xlfn.XLOOKUP(HsgLista[[#This Row],[Vármegye]],Régiók[Vármegye],Régiók[NUTS2]),"")</f>
        <v>HU22</v>
      </c>
      <c r="AD1360" s="12" t="str" cm="1">
        <f t="array" ref="AD1360">_xlfn.XLOOKUP(HsgLista[[#This Row],[Helység jogállása]],_xlfn.ANCHORARRAY($AG$12),$AH$12:$AH$18)</f>
        <v>1 község</v>
      </c>
      <c r="AE1360" s="4">
        <f>HsgLista[[#This Row],[Lakó-népesség]]*HsgLista[[#This Row],[Lakó-népesség]]</f>
        <v>25921</v>
      </c>
      <c r="AF1360" s="1"/>
      <c r="AG1360" s="4"/>
      <c r="AJ1360" s="8"/>
      <c r="AK1360" s="4"/>
      <c r="AS1360" s="8"/>
      <c r="AT1360" s="4"/>
      <c r="BJ1360" s="1"/>
    </row>
    <row r="1361" spans="1:62" x14ac:dyDescent="0.3">
      <c r="A1361" s="33" t="s">
        <v>2165</v>
      </c>
      <c r="B1361" s="31">
        <v>23700</v>
      </c>
      <c r="C1361" s="1" t="s">
        <v>40</v>
      </c>
      <c r="D1361" s="1" t="s">
        <v>80</v>
      </c>
      <c r="E1361" s="1" t="s">
        <v>125</v>
      </c>
      <c r="F1361" s="1" t="s">
        <v>126</v>
      </c>
      <c r="G1361" s="1" t="s">
        <v>127</v>
      </c>
      <c r="H1361" s="1">
        <v>5</v>
      </c>
      <c r="I1361" s="1" t="s">
        <v>339</v>
      </c>
      <c r="J1361" s="4">
        <v>904</v>
      </c>
      <c r="K1361" s="4">
        <v>110</v>
      </c>
      <c r="L1361" s="4">
        <v>65</v>
      </c>
      <c r="AA1361" s="12" t="str">
        <f>_xlfn.XLOOKUP(HsgLista[[#This Row],[Lakó-népesség]],hsgméret[limit],hsgméret[név],,-1)</f>
        <v>mikro</v>
      </c>
      <c r="AB1361" s="12" t="str">
        <f>IFERROR(_xlfn.XLOOKUP(HsgLista[[#This Row],[Vármegye]],Régiók[Vármegye],Régiók[Régió]),"")</f>
        <v>Közép-Dunántúl</v>
      </c>
      <c r="AC1361" s="12" t="str">
        <f>IFERROR(_xlfn.XLOOKUP(HsgLista[[#This Row],[Vármegye]],Régiók[Vármegye],Régiók[NUTS2]),"")</f>
        <v>HU21</v>
      </c>
      <c r="AD1361" s="12" t="str" cm="1">
        <f t="array" ref="AD1361">_xlfn.XLOOKUP(HsgLista[[#This Row],[Helység jogállása]],_xlfn.ANCHORARRAY($AG$12),$AH$12:$AH$18)</f>
        <v>1 község</v>
      </c>
      <c r="AE1361" s="4">
        <f>HsgLista[[#This Row],[Lakó-népesség]]*HsgLista[[#This Row],[Lakó-népesség]]</f>
        <v>12100</v>
      </c>
      <c r="AF1361" s="1"/>
      <c r="AG1361" s="4"/>
      <c r="AJ1361" s="8"/>
      <c r="AK1361" s="4"/>
      <c r="AS1361" s="8"/>
      <c r="AT1361" s="4"/>
      <c r="BJ1361" s="1"/>
    </row>
    <row r="1362" spans="1:62" x14ac:dyDescent="0.3">
      <c r="A1362" s="33" t="s">
        <v>2166</v>
      </c>
      <c r="B1362" s="31">
        <v>11183</v>
      </c>
      <c r="C1362" s="1" t="s">
        <v>40</v>
      </c>
      <c r="D1362" s="1" t="s">
        <v>41</v>
      </c>
      <c r="E1362" s="1" t="s">
        <v>289</v>
      </c>
      <c r="F1362" s="1" t="s">
        <v>290</v>
      </c>
      <c r="G1362" s="1" t="s">
        <v>291</v>
      </c>
      <c r="H1362" s="1">
        <v>5</v>
      </c>
      <c r="I1362" s="1" t="s">
        <v>429</v>
      </c>
      <c r="J1362" s="4">
        <v>437</v>
      </c>
      <c r="K1362" s="4">
        <v>114</v>
      </c>
      <c r="L1362" s="4">
        <v>52</v>
      </c>
      <c r="AA1362" s="12" t="str">
        <f>_xlfn.XLOOKUP(HsgLista[[#This Row],[Lakó-népesség]],hsgméret[limit],hsgméret[név],,-1)</f>
        <v>mikro</v>
      </c>
      <c r="AB1362" s="12" t="str">
        <f>IFERROR(_xlfn.XLOOKUP(HsgLista[[#This Row],[Vármegye]],Régiók[Vármegye],Régiók[Régió]),"")</f>
        <v>Dél-Dunántúl</v>
      </c>
      <c r="AC1362" s="12" t="str">
        <f>IFERROR(_xlfn.XLOOKUP(HsgLista[[#This Row],[Vármegye]],Régiók[Vármegye],Régiók[NUTS2]),"")</f>
        <v>HU23</v>
      </c>
      <c r="AD1362" s="12" t="str" cm="1">
        <f t="array" ref="AD1362">_xlfn.XLOOKUP(HsgLista[[#This Row],[Helység jogállása]],_xlfn.ANCHORARRAY($AG$12),$AH$12:$AH$18)</f>
        <v>1 község</v>
      </c>
      <c r="AE1362" s="4">
        <f>HsgLista[[#This Row],[Lakó-népesség]]*HsgLista[[#This Row],[Lakó-népesség]]</f>
        <v>12996</v>
      </c>
      <c r="AF1362" s="1"/>
      <c r="AG1362" s="4"/>
      <c r="AJ1362" s="8"/>
      <c r="AK1362" s="4"/>
      <c r="AS1362" s="8"/>
      <c r="AT1362" s="4"/>
      <c r="BJ1362" s="1"/>
    </row>
    <row r="1363" spans="1:62" x14ac:dyDescent="0.3">
      <c r="A1363" s="33" t="s">
        <v>2167</v>
      </c>
      <c r="B1363" s="31">
        <v>33905</v>
      </c>
      <c r="C1363" s="1" t="s">
        <v>40</v>
      </c>
      <c r="D1363" s="1" t="s">
        <v>41</v>
      </c>
      <c r="E1363" s="1" t="s">
        <v>208</v>
      </c>
      <c r="F1363" s="1" t="s">
        <v>209</v>
      </c>
      <c r="G1363" s="1" t="s">
        <v>210</v>
      </c>
      <c r="H1363" s="1">
        <v>5</v>
      </c>
      <c r="I1363" s="1" t="s">
        <v>1070</v>
      </c>
      <c r="J1363" s="4">
        <v>995</v>
      </c>
      <c r="K1363" s="4">
        <v>240</v>
      </c>
      <c r="L1363" s="4">
        <v>102</v>
      </c>
      <c r="AA1363" s="12" t="str">
        <f>_xlfn.XLOOKUP(HsgLista[[#This Row],[Lakó-népesség]],hsgméret[limit],hsgméret[név],,-1)</f>
        <v>mikro</v>
      </c>
      <c r="AB1363" s="12" t="str">
        <f>IFERROR(_xlfn.XLOOKUP(HsgLista[[#This Row],[Vármegye]],Régiók[Vármegye],Régiók[Régió]),"")</f>
        <v>Dél-Dunántúl</v>
      </c>
      <c r="AC1363" s="12" t="str">
        <f>IFERROR(_xlfn.XLOOKUP(HsgLista[[#This Row],[Vármegye]],Régiók[Vármegye],Régiók[NUTS2]),"")</f>
        <v>HU23</v>
      </c>
      <c r="AD1363" s="12" t="str" cm="1">
        <f t="array" ref="AD1363">_xlfn.XLOOKUP(HsgLista[[#This Row],[Helység jogállása]],_xlfn.ANCHORARRAY($AG$12),$AH$12:$AH$18)</f>
        <v>1 község</v>
      </c>
      <c r="AE1363" s="4">
        <f>HsgLista[[#This Row],[Lakó-népesség]]*HsgLista[[#This Row],[Lakó-népesség]]</f>
        <v>57600</v>
      </c>
      <c r="AF1363" s="1"/>
      <c r="AG1363" s="4"/>
      <c r="AJ1363" s="8"/>
      <c r="AK1363" s="4"/>
      <c r="AS1363" s="8"/>
      <c r="AT1363" s="4"/>
      <c r="BJ1363" s="1"/>
    </row>
    <row r="1364" spans="1:62" x14ac:dyDescent="0.3">
      <c r="A1364" s="33" t="s">
        <v>2168</v>
      </c>
      <c r="B1364" s="31">
        <v>18838</v>
      </c>
      <c r="C1364" s="1" t="s">
        <v>40</v>
      </c>
      <c r="D1364" s="1" t="s">
        <v>216</v>
      </c>
      <c r="E1364" s="1" t="s">
        <v>217</v>
      </c>
      <c r="F1364" s="1" t="s">
        <v>218</v>
      </c>
      <c r="G1364" s="1" t="s">
        <v>219</v>
      </c>
      <c r="H1364" s="1">
        <v>5</v>
      </c>
      <c r="I1364" s="1" t="s">
        <v>2139</v>
      </c>
      <c r="J1364" s="4">
        <v>1261</v>
      </c>
      <c r="K1364" s="4">
        <v>347</v>
      </c>
      <c r="L1364" s="4">
        <v>257</v>
      </c>
      <c r="AA1364" s="12" t="str">
        <f>_xlfn.XLOOKUP(HsgLista[[#This Row],[Lakó-népesség]],hsgméret[limit],hsgméret[név],,-1)</f>
        <v>mikro</v>
      </c>
      <c r="AB1364" s="12" t="str">
        <f>IFERROR(_xlfn.XLOOKUP(HsgLista[[#This Row],[Vármegye]],Régiók[Vármegye],Régiók[Régió]),"")</f>
        <v>Dél-Alföld</v>
      </c>
      <c r="AC1364" s="12" t="str">
        <f>IFERROR(_xlfn.XLOOKUP(HsgLista[[#This Row],[Vármegye]],Régiók[Vármegye],Régiók[NUTS2]),"")</f>
        <v>HU33</v>
      </c>
      <c r="AD1364" s="12" t="str" cm="1">
        <f t="array" ref="AD1364">_xlfn.XLOOKUP(HsgLista[[#This Row],[Helység jogállása]],_xlfn.ANCHORARRAY($AG$12),$AH$12:$AH$18)</f>
        <v>1 község</v>
      </c>
      <c r="AE1364" s="4">
        <f>HsgLista[[#This Row],[Lakó-népesség]]*HsgLista[[#This Row],[Lakó-népesség]]</f>
        <v>120409</v>
      </c>
      <c r="AF1364" s="1"/>
      <c r="AG1364" s="4"/>
      <c r="AJ1364" s="8"/>
      <c r="AK1364" s="4"/>
      <c r="AS1364" s="8"/>
      <c r="AT1364" s="4"/>
      <c r="BJ1364" s="1"/>
    </row>
    <row r="1365" spans="1:62" x14ac:dyDescent="0.3">
      <c r="A1365" s="33" t="s">
        <v>2169</v>
      </c>
      <c r="B1365" s="31">
        <v>17710</v>
      </c>
      <c r="C1365" s="1" t="s">
        <v>40</v>
      </c>
      <c r="D1365" s="1" t="s">
        <v>251</v>
      </c>
      <c r="E1365" s="1" t="s">
        <v>350</v>
      </c>
      <c r="F1365" s="1" t="s">
        <v>351</v>
      </c>
      <c r="G1365" s="1" t="s">
        <v>352</v>
      </c>
      <c r="H1365" s="1">
        <v>5</v>
      </c>
      <c r="I1365" s="1" t="s">
        <v>352</v>
      </c>
      <c r="J1365" s="4">
        <v>2000</v>
      </c>
      <c r="K1365" s="4">
        <v>643</v>
      </c>
      <c r="L1365" s="4">
        <v>283</v>
      </c>
      <c r="R1365" s="1">
        <v>1</v>
      </c>
      <c r="AA1365" s="12" t="str">
        <f>_xlfn.XLOOKUP(HsgLista[[#This Row],[Lakó-népesség]],hsgméret[limit],hsgméret[név],,-1)</f>
        <v>apró</v>
      </c>
      <c r="AB1365" s="12" t="str">
        <f>IFERROR(_xlfn.XLOOKUP(HsgLista[[#This Row],[Vármegye]],Régiók[Vármegye],Régiók[Régió]),"")</f>
        <v>Dél-Dunántúl</v>
      </c>
      <c r="AC1365" s="12" t="str">
        <f>IFERROR(_xlfn.XLOOKUP(HsgLista[[#This Row],[Vármegye]],Régiók[Vármegye],Régiók[NUTS2]),"")</f>
        <v>HU23</v>
      </c>
      <c r="AD1365" s="12" t="str" cm="1">
        <f t="array" ref="AD1365">_xlfn.XLOOKUP(HsgLista[[#This Row],[Helység jogállása]],_xlfn.ANCHORARRAY($AG$12),$AH$12:$AH$18)</f>
        <v>1 község</v>
      </c>
      <c r="AE1365" s="4">
        <f>HsgLista[[#This Row],[Lakó-népesség]]*HsgLista[[#This Row],[Lakó-népesség]]</f>
        <v>413449</v>
      </c>
      <c r="AF1365" s="1"/>
      <c r="AG1365" s="4"/>
      <c r="AJ1365" s="8"/>
      <c r="AK1365" s="4"/>
      <c r="AS1365" s="8"/>
      <c r="AT1365" s="4"/>
      <c r="BJ1365" s="1"/>
    </row>
    <row r="1366" spans="1:62" x14ac:dyDescent="0.3">
      <c r="A1366" s="33" t="s">
        <v>2170</v>
      </c>
      <c r="B1366" s="31">
        <v>33206</v>
      </c>
      <c r="C1366" s="1" t="s">
        <v>40</v>
      </c>
      <c r="D1366" s="1" t="s">
        <v>272</v>
      </c>
      <c r="E1366" s="1" t="s">
        <v>273</v>
      </c>
      <c r="F1366" s="1" t="s">
        <v>274</v>
      </c>
      <c r="G1366" s="1" t="s">
        <v>275</v>
      </c>
      <c r="H1366" s="1">
        <v>5</v>
      </c>
      <c r="I1366" s="1" t="s">
        <v>2131</v>
      </c>
      <c r="J1366" s="4">
        <v>862</v>
      </c>
      <c r="K1366" s="4">
        <v>207</v>
      </c>
      <c r="L1366" s="4">
        <v>152</v>
      </c>
      <c r="AA1366" s="12" t="str">
        <f>_xlfn.XLOOKUP(HsgLista[[#This Row],[Lakó-népesség]],hsgméret[limit],hsgméret[név],,-1)</f>
        <v>mikro</v>
      </c>
      <c r="AB1366" s="12" t="str">
        <f>IFERROR(_xlfn.XLOOKUP(HsgLista[[#This Row],[Vármegye]],Régiók[Vármegye],Régiók[Régió]),"")</f>
        <v>Észak-Magyarország</v>
      </c>
      <c r="AC1366" s="12" t="str">
        <f>IFERROR(_xlfn.XLOOKUP(HsgLista[[#This Row],[Vármegye]],Régiók[Vármegye],Régiók[NUTS2]),"")</f>
        <v>HU31</v>
      </c>
      <c r="AD1366" s="12" t="str" cm="1">
        <f t="array" ref="AD1366">_xlfn.XLOOKUP(HsgLista[[#This Row],[Helység jogállása]],_xlfn.ANCHORARRAY($AG$12),$AH$12:$AH$18)</f>
        <v>1 község</v>
      </c>
      <c r="AE1366" s="4">
        <f>HsgLista[[#This Row],[Lakó-népesség]]*HsgLista[[#This Row],[Lakó-népesség]]</f>
        <v>42849</v>
      </c>
      <c r="AF1366" s="1"/>
      <c r="AG1366" s="4"/>
      <c r="AJ1366" s="8"/>
      <c r="AK1366" s="4"/>
      <c r="AS1366" s="8"/>
      <c r="AT1366" s="4"/>
      <c r="BJ1366" s="1"/>
    </row>
    <row r="1367" spans="1:62" x14ac:dyDescent="0.3">
      <c r="A1367" s="33" t="s">
        <v>2171</v>
      </c>
      <c r="B1367" s="31">
        <v>33695</v>
      </c>
      <c r="C1367" s="1" t="s">
        <v>40</v>
      </c>
      <c r="D1367" s="1" t="s">
        <v>66</v>
      </c>
      <c r="E1367" s="1" t="s">
        <v>154</v>
      </c>
      <c r="F1367" s="1" t="s">
        <v>155</v>
      </c>
      <c r="G1367" s="1" t="s">
        <v>156</v>
      </c>
      <c r="H1367" s="1">
        <v>5</v>
      </c>
      <c r="I1367" s="1" t="s">
        <v>1730</v>
      </c>
      <c r="J1367" s="4">
        <v>1510</v>
      </c>
      <c r="K1367" s="4">
        <v>687</v>
      </c>
      <c r="L1367" s="4">
        <v>309</v>
      </c>
      <c r="AA1367" s="12" t="str">
        <f>_xlfn.XLOOKUP(HsgLista[[#This Row],[Lakó-népesség]],hsgméret[limit],hsgméret[név],,-1)</f>
        <v>apró</v>
      </c>
      <c r="AB1367" s="12" t="str">
        <f>IFERROR(_xlfn.XLOOKUP(HsgLista[[#This Row],[Vármegye]],Régiók[Vármegye],Régiók[Régió]),"")</f>
        <v>Nyugat-Dunántúl</v>
      </c>
      <c r="AC1367" s="12" t="str">
        <f>IFERROR(_xlfn.XLOOKUP(HsgLista[[#This Row],[Vármegye]],Régiók[Vármegye],Régiók[NUTS2]),"")</f>
        <v>HU22</v>
      </c>
      <c r="AD1367" s="12" t="str" cm="1">
        <f t="array" ref="AD1367">_xlfn.XLOOKUP(HsgLista[[#This Row],[Helység jogállása]],_xlfn.ANCHORARRAY($AG$12),$AH$12:$AH$18)</f>
        <v>1 község</v>
      </c>
      <c r="AE1367" s="4">
        <f>HsgLista[[#This Row],[Lakó-népesség]]*HsgLista[[#This Row],[Lakó-népesség]]</f>
        <v>471969</v>
      </c>
      <c r="AF1367" s="1"/>
      <c r="AG1367" s="4"/>
      <c r="AJ1367" s="8"/>
      <c r="AK1367" s="4"/>
      <c r="AS1367" s="8"/>
      <c r="AT1367" s="4"/>
      <c r="BJ1367" s="1"/>
    </row>
    <row r="1368" spans="1:62" x14ac:dyDescent="0.3">
      <c r="A1368" s="33" t="s">
        <v>2172</v>
      </c>
      <c r="B1368" s="31">
        <v>22460</v>
      </c>
      <c r="C1368" s="1" t="s">
        <v>40</v>
      </c>
      <c r="D1368" s="1" t="s">
        <v>47</v>
      </c>
      <c r="E1368" s="1" t="s">
        <v>870</v>
      </c>
      <c r="F1368" s="1" t="s">
        <v>871</v>
      </c>
      <c r="G1368" s="1" t="s">
        <v>872</v>
      </c>
      <c r="H1368" s="1">
        <v>5</v>
      </c>
      <c r="I1368" s="1" t="s">
        <v>872</v>
      </c>
      <c r="J1368" s="4">
        <v>481</v>
      </c>
      <c r="K1368" s="4">
        <v>116</v>
      </c>
      <c r="L1368" s="4">
        <v>81</v>
      </c>
      <c r="AA1368" s="12" t="str">
        <f>_xlfn.XLOOKUP(HsgLista[[#This Row],[Lakó-népesség]],hsgméret[limit],hsgméret[név],,-1)</f>
        <v>mikro</v>
      </c>
      <c r="AB1368" s="12" t="str">
        <f>IFERROR(_xlfn.XLOOKUP(HsgLista[[#This Row],[Vármegye]],Régiók[Vármegye],Régiók[Régió]),"")</f>
        <v>Észak-Magyarország</v>
      </c>
      <c r="AC1368" s="12" t="str">
        <f>IFERROR(_xlfn.XLOOKUP(HsgLista[[#This Row],[Vármegye]],Régiók[Vármegye],Régiók[NUTS2]),"")</f>
        <v>HU31</v>
      </c>
      <c r="AD1368" s="12" t="str" cm="1">
        <f t="array" ref="AD1368">_xlfn.XLOOKUP(HsgLista[[#This Row],[Helység jogállása]],_xlfn.ANCHORARRAY($AG$12),$AH$12:$AH$18)</f>
        <v>1 község</v>
      </c>
      <c r="AE1368" s="4">
        <f>HsgLista[[#This Row],[Lakó-népesség]]*HsgLista[[#This Row],[Lakó-népesség]]</f>
        <v>13456</v>
      </c>
      <c r="AF1368" s="1"/>
      <c r="AG1368" s="4"/>
      <c r="AJ1368" s="8"/>
      <c r="AK1368" s="4"/>
      <c r="AS1368" s="8"/>
      <c r="AT1368" s="4"/>
      <c r="BJ1368" s="1"/>
    </row>
    <row r="1369" spans="1:62" x14ac:dyDescent="0.3">
      <c r="A1369" s="33" t="s">
        <v>2173</v>
      </c>
      <c r="B1369" s="32">
        <v>9812</v>
      </c>
      <c r="C1369" s="1" t="s">
        <v>40</v>
      </c>
      <c r="D1369" s="1" t="s">
        <v>202</v>
      </c>
      <c r="E1369" s="1" t="s">
        <v>685</v>
      </c>
      <c r="F1369" s="1" t="s">
        <v>686</v>
      </c>
      <c r="G1369" s="1" t="s">
        <v>687</v>
      </c>
      <c r="H1369" s="1">
        <v>5</v>
      </c>
      <c r="I1369" s="1" t="s">
        <v>1338</v>
      </c>
      <c r="J1369" s="4">
        <v>659</v>
      </c>
      <c r="K1369" s="4">
        <v>171</v>
      </c>
      <c r="L1369" s="4">
        <v>97</v>
      </c>
      <c r="T1369" s="1">
        <v>1</v>
      </c>
      <c r="AA1369" s="12" t="str">
        <f>_xlfn.XLOOKUP(HsgLista[[#This Row],[Lakó-népesség]],hsgméret[limit],hsgméret[név],,-1)</f>
        <v>mikro</v>
      </c>
      <c r="AB1369" s="12" t="str">
        <f>IFERROR(_xlfn.XLOOKUP(HsgLista[[#This Row],[Vármegye]],Régiók[Vármegye],Régiók[Régió]),"")</f>
        <v>Nyugat-Dunántúl</v>
      </c>
      <c r="AC1369" s="12" t="str">
        <f>IFERROR(_xlfn.XLOOKUP(HsgLista[[#This Row],[Vármegye]],Régiók[Vármegye],Régiók[NUTS2]),"")</f>
        <v>HU22</v>
      </c>
      <c r="AD1369" s="12" t="str" cm="1">
        <f t="array" ref="AD1369">_xlfn.XLOOKUP(HsgLista[[#This Row],[Helység jogállása]],_xlfn.ANCHORARRAY($AG$12),$AH$12:$AH$18)</f>
        <v>1 község</v>
      </c>
      <c r="AE1369" s="4">
        <f>HsgLista[[#This Row],[Lakó-népesség]]*HsgLista[[#This Row],[Lakó-népesség]]</f>
        <v>29241</v>
      </c>
      <c r="AF1369" s="1"/>
      <c r="AG1369" s="4"/>
      <c r="AJ1369" s="8"/>
      <c r="AK1369" s="4"/>
      <c r="AS1369" s="8"/>
      <c r="AT1369" s="4"/>
      <c r="BJ1369" s="1"/>
    </row>
    <row r="1370" spans="1:62" x14ac:dyDescent="0.3">
      <c r="A1370" s="33" t="s">
        <v>2174</v>
      </c>
      <c r="B1370" s="32">
        <v>4826</v>
      </c>
      <c r="C1370" s="1" t="s">
        <v>40</v>
      </c>
      <c r="D1370" s="1" t="s">
        <v>112</v>
      </c>
      <c r="E1370" s="1" t="s">
        <v>234</v>
      </c>
      <c r="F1370" s="1" t="s">
        <v>235</v>
      </c>
      <c r="G1370" s="1" t="s">
        <v>236</v>
      </c>
      <c r="H1370" s="1">
        <v>5</v>
      </c>
      <c r="I1370" s="1" t="s">
        <v>1072</v>
      </c>
      <c r="J1370" s="4">
        <v>941</v>
      </c>
      <c r="K1370" s="4">
        <v>202</v>
      </c>
      <c r="L1370" s="4">
        <v>98</v>
      </c>
      <c r="AA1370" s="12" t="str">
        <f>_xlfn.XLOOKUP(HsgLista[[#This Row],[Lakó-népesség]],hsgméret[limit],hsgméret[név],,-1)</f>
        <v>mikro</v>
      </c>
      <c r="AB1370" s="12" t="str">
        <f>IFERROR(_xlfn.XLOOKUP(HsgLista[[#This Row],[Vármegye]],Régiók[Vármegye],Régiók[Régió]),"")</f>
        <v>Dél-Dunántúl</v>
      </c>
      <c r="AC1370" s="12" t="str">
        <f>IFERROR(_xlfn.XLOOKUP(HsgLista[[#This Row],[Vármegye]],Régiók[Vármegye],Régiók[NUTS2]),"")</f>
        <v>HU23</v>
      </c>
      <c r="AD1370" s="12" t="str" cm="1">
        <f t="array" ref="AD1370">_xlfn.XLOOKUP(HsgLista[[#This Row],[Helység jogállása]],_xlfn.ANCHORARRAY($AG$12),$AH$12:$AH$18)</f>
        <v>1 község</v>
      </c>
      <c r="AE1370" s="4">
        <f>HsgLista[[#This Row],[Lakó-népesség]]*HsgLista[[#This Row],[Lakó-népesség]]</f>
        <v>40804</v>
      </c>
      <c r="AF1370" s="1"/>
      <c r="AG1370" s="4"/>
      <c r="AJ1370" s="8"/>
      <c r="AK1370" s="4"/>
      <c r="AS1370" s="8"/>
      <c r="AT1370" s="4"/>
      <c r="BJ1370" s="1"/>
    </row>
    <row r="1371" spans="1:62" x14ac:dyDescent="0.3">
      <c r="A1371" s="33" t="s">
        <v>1057</v>
      </c>
      <c r="B1371" s="31">
        <v>22840</v>
      </c>
      <c r="C1371" s="1" t="s">
        <v>40</v>
      </c>
      <c r="D1371" s="1" t="s">
        <v>52</v>
      </c>
      <c r="E1371" s="1" t="s">
        <v>313</v>
      </c>
      <c r="F1371" s="1" t="s">
        <v>314</v>
      </c>
      <c r="G1371" s="1" t="s">
        <v>315</v>
      </c>
      <c r="H1371" s="1">
        <v>2</v>
      </c>
      <c r="I1371" s="1" t="s">
        <v>38</v>
      </c>
      <c r="J1371" s="4">
        <v>7113</v>
      </c>
      <c r="K1371" s="4">
        <v>1571</v>
      </c>
      <c r="L1371" s="4">
        <v>643</v>
      </c>
      <c r="T1371" s="1">
        <v>1</v>
      </c>
      <c r="AA1371" s="12" t="str">
        <f>_xlfn.XLOOKUP(HsgLista[[#This Row],[Lakó-népesség]],hsgméret[limit],hsgméret[név],,-1)</f>
        <v>apró</v>
      </c>
      <c r="AB1371" s="12" t="str">
        <f>IFERROR(_xlfn.XLOOKUP(HsgLista[[#This Row],[Vármegye]],Régiók[Vármegye],Régiók[Régió]),"")</f>
        <v>Észak-Magyarország</v>
      </c>
      <c r="AC1371" s="12" t="str">
        <f>IFERROR(_xlfn.XLOOKUP(HsgLista[[#This Row],[Vármegye]],Régiók[Vármegye],Régiók[NUTS2]),"")</f>
        <v>HU31</v>
      </c>
      <c r="AD1371" s="12" t="str" cm="1">
        <f t="array" ref="AD1371">_xlfn.XLOOKUP(HsgLista[[#This Row],[Helység jogállása]],_xlfn.ANCHORARRAY($AG$12),$AH$12:$AH$18)</f>
        <v>1 község</v>
      </c>
      <c r="AE1371" s="4">
        <f>HsgLista[[#This Row],[Lakó-népesség]]*HsgLista[[#This Row],[Lakó-népesség]]</f>
        <v>2468041</v>
      </c>
      <c r="AF1371" s="1"/>
      <c r="AG1371" s="4"/>
      <c r="AJ1371" s="8"/>
      <c r="AK1371" s="4"/>
      <c r="AS1371" s="8"/>
      <c r="AT1371" s="4"/>
      <c r="BJ1371" s="1"/>
    </row>
    <row r="1372" spans="1:62" x14ac:dyDescent="0.3">
      <c r="A1372" s="33" t="s">
        <v>2175</v>
      </c>
      <c r="B1372" s="32">
        <v>6831</v>
      </c>
      <c r="C1372" s="1" t="s">
        <v>40</v>
      </c>
      <c r="D1372" s="1" t="s">
        <v>41</v>
      </c>
      <c r="E1372" s="1" t="s">
        <v>135</v>
      </c>
      <c r="F1372" s="1" t="s">
        <v>136</v>
      </c>
      <c r="G1372" s="1" t="s">
        <v>137</v>
      </c>
      <c r="H1372" s="1">
        <v>5</v>
      </c>
      <c r="I1372" s="1" t="s">
        <v>484</v>
      </c>
      <c r="J1372" s="4">
        <v>1176</v>
      </c>
      <c r="K1372" s="4">
        <v>174</v>
      </c>
      <c r="L1372" s="4">
        <v>87</v>
      </c>
      <c r="AA1372" s="12" t="str">
        <f>_xlfn.XLOOKUP(HsgLista[[#This Row],[Lakó-népesség]],hsgméret[limit],hsgméret[név],,-1)</f>
        <v>mikro</v>
      </c>
      <c r="AB1372" s="12" t="str">
        <f>IFERROR(_xlfn.XLOOKUP(HsgLista[[#This Row],[Vármegye]],Régiók[Vármegye],Régiók[Régió]),"")</f>
        <v>Dél-Dunántúl</v>
      </c>
      <c r="AC1372" s="12" t="str">
        <f>IFERROR(_xlfn.XLOOKUP(HsgLista[[#This Row],[Vármegye]],Régiók[Vármegye],Régiók[NUTS2]),"")</f>
        <v>HU23</v>
      </c>
      <c r="AD1372" s="12" t="str" cm="1">
        <f t="array" ref="AD1372">_xlfn.XLOOKUP(HsgLista[[#This Row],[Helység jogállása]],_xlfn.ANCHORARRAY($AG$12),$AH$12:$AH$18)</f>
        <v>1 község</v>
      </c>
      <c r="AE1372" s="4">
        <f>HsgLista[[#This Row],[Lakó-népesség]]*HsgLista[[#This Row],[Lakó-népesség]]</f>
        <v>30276</v>
      </c>
      <c r="AF1372" s="1"/>
      <c r="AG1372" s="4"/>
      <c r="AJ1372" s="8"/>
      <c r="AK1372" s="4"/>
      <c r="AS1372" s="8"/>
      <c r="AT1372" s="4"/>
      <c r="BJ1372" s="1"/>
    </row>
    <row r="1373" spans="1:62" x14ac:dyDescent="0.3">
      <c r="A1373" s="33" t="s">
        <v>2176</v>
      </c>
      <c r="B1373" s="31">
        <v>27021</v>
      </c>
      <c r="C1373" s="1" t="s">
        <v>40</v>
      </c>
      <c r="D1373" s="1" t="s">
        <v>41</v>
      </c>
      <c r="E1373" s="1" t="s">
        <v>289</v>
      </c>
      <c r="F1373" s="1" t="s">
        <v>290</v>
      </c>
      <c r="G1373" s="1" t="s">
        <v>291</v>
      </c>
      <c r="H1373" s="1">
        <v>5</v>
      </c>
      <c r="I1373" s="1" t="s">
        <v>1131</v>
      </c>
      <c r="J1373" s="4">
        <v>1293</v>
      </c>
      <c r="K1373" s="4">
        <v>468</v>
      </c>
      <c r="L1373" s="4">
        <v>195</v>
      </c>
      <c r="AA1373" s="12" t="str">
        <f>_xlfn.XLOOKUP(HsgLista[[#This Row],[Lakó-népesség]],hsgméret[limit],hsgméret[név],,-1)</f>
        <v>mikro</v>
      </c>
      <c r="AB1373" s="12" t="str">
        <f>IFERROR(_xlfn.XLOOKUP(HsgLista[[#This Row],[Vármegye]],Régiók[Vármegye],Régiók[Régió]),"")</f>
        <v>Dél-Dunántúl</v>
      </c>
      <c r="AC1373" s="12" t="str">
        <f>IFERROR(_xlfn.XLOOKUP(HsgLista[[#This Row],[Vármegye]],Régiók[Vármegye],Régiók[NUTS2]),"")</f>
        <v>HU23</v>
      </c>
      <c r="AD1373" s="12" t="str" cm="1">
        <f t="array" ref="AD1373">_xlfn.XLOOKUP(HsgLista[[#This Row],[Helység jogállása]],_xlfn.ANCHORARRAY($AG$12),$AH$12:$AH$18)</f>
        <v>1 község</v>
      </c>
      <c r="AE1373" s="4">
        <f>HsgLista[[#This Row],[Lakó-népesség]]*HsgLista[[#This Row],[Lakó-népesség]]</f>
        <v>219024</v>
      </c>
      <c r="AF1373" s="1"/>
      <c r="AG1373" s="4"/>
      <c r="AJ1373" s="8"/>
      <c r="AK1373" s="4"/>
      <c r="AS1373" s="8"/>
      <c r="AT1373" s="4"/>
      <c r="BJ1373" s="1"/>
    </row>
    <row r="1374" spans="1:62" x14ac:dyDescent="0.3">
      <c r="A1374" s="33" t="s">
        <v>2177</v>
      </c>
      <c r="B1374" s="31">
        <v>33400</v>
      </c>
      <c r="C1374" s="1" t="s">
        <v>40</v>
      </c>
      <c r="D1374" s="1" t="s">
        <v>272</v>
      </c>
      <c r="E1374" s="1" t="s">
        <v>653</v>
      </c>
      <c r="F1374" s="1" t="s">
        <v>654</v>
      </c>
      <c r="G1374" s="1" t="s">
        <v>655</v>
      </c>
      <c r="H1374" s="1">
        <v>5</v>
      </c>
      <c r="I1374" s="1" t="s">
        <v>2051</v>
      </c>
      <c r="J1374" s="4">
        <v>895</v>
      </c>
      <c r="K1374" s="4">
        <v>513</v>
      </c>
      <c r="L1374" s="4">
        <v>252</v>
      </c>
      <c r="T1374" s="1">
        <v>1</v>
      </c>
      <c r="AA1374" s="12" t="str">
        <f>_xlfn.XLOOKUP(HsgLista[[#This Row],[Lakó-népesség]],hsgméret[limit],hsgméret[név],,-1)</f>
        <v>apró</v>
      </c>
      <c r="AB1374" s="12" t="str">
        <f>IFERROR(_xlfn.XLOOKUP(HsgLista[[#This Row],[Vármegye]],Régiók[Vármegye],Régiók[Régió]),"")</f>
        <v>Észak-Magyarország</v>
      </c>
      <c r="AC1374" s="12" t="str">
        <f>IFERROR(_xlfn.XLOOKUP(HsgLista[[#This Row],[Vármegye]],Régiók[Vármegye],Régiók[NUTS2]),"")</f>
        <v>HU31</v>
      </c>
      <c r="AD1374" s="12" t="str" cm="1">
        <f t="array" ref="AD1374">_xlfn.XLOOKUP(HsgLista[[#This Row],[Helység jogállása]],_xlfn.ANCHORARRAY($AG$12),$AH$12:$AH$18)</f>
        <v>1 község</v>
      </c>
      <c r="AE1374" s="4">
        <f>HsgLista[[#This Row],[Lakó-népesség]]*HsgLista[[#This Row],[Lakó-népesség]]</f>
        <v>263169</v>
      </c>
      <c r="AF1374" s="1"/>
      <c r="AG1374" s="4"/>
      <c r="AJ1374" s="8"/>
      <c r="AK1374" s="4"/>
      <c r="AS1374" s="8"/>
      <c r="AT1374" s="4"/>
      <c r="BJ1374" s="1"/>
    </row>
    <row r="1375" spans="1:62" x14ac:dyDescent="0.3">
      <c r="A1375" s="33" t="s">
        <v>2178</v>
      </c>
      <c r="B1375" s="31">
        <v>16975</v>
      </c>
      <c r="C1375" s="1" t="s">
        <v>40</v>
      </c>
      <c r="D1375" s="1" t="s">
        <v>41</v>
      </c>
      <c r="E1375" s="1" t="s">
        <v>42</v>
      </c>
      <c r="F1375" s="1" t="s">
        <v>43</v>
      </c>
      <c r="G1375" s="1" t="s">
        <v>44</v>
      </c>
      <c r="H1375" s="1">
        <v>5</v>
      </c>
      <c r="I1375" s="1" t="s">
        <v>1414</v>
      </c>
      <c r="J1375" s="4">
        <v>692</v>
      </c>
      <c r="K1375" s="4">
        <v>179</v>
      </c>
      <c r="L1375" s="4">
        <v>77</v>
      </c>
      <c r="AA1375" s="12" t="str">
        <f>_xlfn.XLOOKUP(HsgLista[[#This Row],[Lakó-népesség]],hsgméret[limit],hsgméret[név],,-1)</f>
        <v>mikro</v>
      </c>
      <c r="AB1375" s="12" t="str">
        <f>IFERROR(_xlfn.XLOOKUP(HsgLista[[#This Row],[Vármegye]],Régiók[Vármegye],Régiók[Régió]),"")</f>
        <v>Dél-Dunántúl</v>
      </c>
      <c r="AC1375" s="12" t="str">
        <f>IFERROR(_xlfn.XLOOKUP(HsgLista[[#This Row],[Vármegye]],Régiók[Vármegye],Régiók[NUTS2]),"")</f>
        <v>HU23</v>
      </c>
      <c r="AD1375" s="12" t="str" cm="1">
        <f t="array" ref="AD1375">_xlfn.XLOOKUP(HsgLista[[#This Row],[Helység jogállása]],_xlfn.ANCHORARRAY($AG$12),$AH$12:$AH$18)</f>
        <v>1 község</v>
      </c>
      <c r="AE1375" s="4">
        <f>HsgLista[[#This Row],[Lakó-népesség]]*HsgLista[[#This Row],[Lakó-népesség]]</f>
        <v>32041</v>
      </c>
      <c r="AF1375" s="1"/>
      <c r="AG1375" s="4"/>
      <c r="AJ1375" s="8"/>
      <c r="AK1375" s="4"/>
      <c r="AS1375" s="8"/>
      <c r="AT1375" s="4"/>
      <c r="BJ1375" s="1"/>
    </row>
    <row r="1376" spans="1:62" x14ac:dyDescent="0.3">
      <c r="A1376" s="33" t="s">
        <v>2179</v>
      </c>
      <c r="B1376" s="32">
        <v>8509</v>
      </c>
      <c r="C1376" s="1" t="s">
        <v>40</v>
      </c>
      <c r="D1376" s="1" t="s">
        <v>159</v>
      </c>
      <c r="E1376" s="1" t="s">
        <v>950</v>
      </c>
      <c r="F1376" s="1" t="s">
        <v>951</v>
      </c>
      <c r="G1376" s="1" t="s">
        <v>952</v>
      </c>
      <c r="H1376" s="1">
        <v>5</v>
      </c>
      <c r="I1376" s="1" t="s">
        <v>1640</v>
      </c>
      <c r="J1376" s="4">
        <v>892</v>
      </c>
      <c r="K1376" s="4">
        <v>52</v>
      </c>
      <c r="L1376" s="4">
        <v>33</v>
      </c>
      <c r="AA1376" s="12" t="str">
        <f>_xlfn.XLOOKUP(HsgLista[[#This Row],[Lakó-népesség]],hsgméret[limit],hsgméret[név],,-1)</f>
        <v>mikro</v>
      </c>
      <c r="AB1376" s="12" t="str">
        <f>IFERROR(_xlfn.XLOOKUP(HsgLista[[#This Row],[Vármegye]],Régiók[Vármegye],Régiók[Régió]),"")</f>
        <v>Észak-Alföld</v>
      </c>
      <c r="AC1376" s="12" t="str">
        <f>IFERROR(_xlfn.XLOOKUP(HsgLista[[#This Row],[Vármegye]],Régiók[Vármegye],Régiók[NUTS2]),"")</f>
        <v>HU32</v>
      </c>
      <c r="AD1376" s="12" t="str" cm="1">
        <f t="array" ref="AD1376">_xlfn.XLOOKUP(HsgLista[[#This Row],[Helység jogállása]],_xlfn.ANCHORARRAY($AG$12),$AH$12:$AH$18)</f>
        <v>1 község</v>
      </c>
      <c r="AE1376" s="4">
        <f>HsgLista[[#This Row],[Lakó-népesség]]*HsgLista[[#This Row],[Lakó-népesség]]</f>
        <v>2704</v>
      </c>
      <c r="AF1376" s="1"/>
      <c r="AG1376" s="4"/>
      <c r="AJ1376" s="8"/>
      <c r="AK1376" s="4"/>
      <c r="AS1376" s="8"/>
      <c r="AT1376" s="4"/>
      <c r="BJ1376" s="1"/>
    </row>
    <row r="1377" spans="1:62" x14ac:dyDescent="0.3">
      <c r="A1377" s="33" t="s">
        <v>2180</v>
      </c>
      <c r="B1377" s="31">
        <v>28875</v>
      </c>
      <c r="C1377" s="1" t="s">
        <v>40</v>
      </c>
      <c r="D1377" s="1" t="s">
        <v>52</v>
      </c>
      <c r="E1377" s="1" t="s">
        <v>229</v>
      </c>
      <c r="F1377" s="1" t="s">
        <v>230</v>
      </c>
      <c r="G1377" s="1" t="s">
        <v>231</v>
      </c>
      <c r="H1377" s="1">
        <v>5</v>
      </c>
      <c r="I1377" s="1" t="s">
        <v>962</v>
      </c>
      <c r="J1377" s="4">
        <v>518</v>
      </c>
      <c r="K1377" s="4">
        <v>259</v>
      </c>
      <c r="L1377" s="4">
        <v>150</v>
      </c>
      <c r="X1377" s="1">
        <v>1</v>
      </c>
      <c r="AA1377" s="12" t="str">
        <f>_xlfn.XLOOKUP(HsgLista[[#This Row],[Lakó-népesség]],hsgméret[limit],hsgméret[név],,-1)</f>
        <v>mikro</v>
      </c>
      <c r="AB1377" s="12" t="str">
        <f>IFERROR(_xlfn.XLOOKUP(HsgLista[[#This Row],[Vármegye]],Régiók[Vármegye],Régiók[Régió]),"")</f>
        <v>Észak-Magyarország</v>
      </c>
      <c r="AC1377" s="12" t="str">
        <f>IFERROR(_xlfn.XLOOKUP(HsgLista[[#This Row],[Vármegye]],Régiók[Vármegye],Régiók[NUTS2]),"")</f>
        <v>HU31</v>
      </c>
      <c r="AD1377" s="12" t="str" cm="1">
        <f t="array" ref="AD1377">_xlfn.XLOOKUP(HsgLista[[#This Row],[Helység jogállása]],_xlfn.ANCHORARRAY($AG$12),$AH$12:$AH$18)</f>
        <v>1 község</v>
      </c>
      <c r="AE1377" s="4">
        <f>HsgLista[[#This Row],[Lakó-népesség]]*HsgLista[[#This Row],[Lakó-népesség]]</f>
        <v>67081</v>
      </c>
      <c r="AF1377" s="1"/>
      <c r="AG1377" s="4"/>
      <c r="AJ1377" s="8"/>
      <c r="AK1377" s="4"/>
      <c r="AS1377" s="8"/>
      <c r="AT1377" s="4"/>
      <c r="BJ1377" s="1"/>
    </row>
    <row r="1378" spans="1:62" x14ac:dyDescent="0.3">
      <c r="A1378" s="33" t="s">
        <v>2181</v>
      </c>
      <c r="B1378" s="31">
        <v>20923</v>
      </c>
      <c r="C1378" s="1" t="s">
        <v>40</v>
      </c>
      <c r="D1378" s="1" t="s">
        <v>86</v>
      </c>
      <c r="E1378" s="1" t="s">
        <v>87</v>
      </c>
      <c r="F1378" s="1" t="s">
        <v>88</v>
      </c>
      <c r="G1378" s="1" t="s">
        <v>89</v>
      </c>
      <c r="H1378" s="1">
        <v>5</v>
      </c>
      <c r="I1378" s="1" t="s">
        <v>2182</v>
      </c>
      <c r="J1378" s="4">
        <v>1314</v>
      </c>
      <c r="K1378" s="4">
        <v>459</v>
      </c>
      <c r="L1378" s="4">
        <v>201</v>
      </c>
      <c r="AA1378" s="12" t="str">
        <f>_xlfn.XLOOKUP(HsgLista[[#This Row],[Lakó-népesség]],hsgméret[limit],hsgméret[név],,-1)</f>
        <v>mikro</v>
      </c>
      <c r="AB1378" s="12" t="str">
        <f>IFERROR(_xlfn.XLOOKUP(HsgLista[[#This Row],[Vármegye]],Régiók[Vármegye],Régiók[Régió]),"")</f>
        <v>Közép-Dunántúl</v>
      </c>
      <c r="AC1378" s="12" t="str">
        <f>IFERROR(_xlfn.XLOOKUP(HsgLista[[#This Row],[Vármegye]],Régiók[Vármegye],Régiók[NUTS2]),"")</f>
        <v>HU21</v>
      </c>
      <c r="AD1378" s="12" t="str" cm="1">
        <f t="array" ref="AD1378">_xlfn.XLOOKUP(HsgLista[[#This Row],[Helység jogállása]],_xlfn.ANCHORARRAY($AG$12),$AH$12:$AH$18)</f>
        <v>1 község</v>
      </c>
      <c r="AE1378" s="4">
        <f>HsgLista[[#This Row],[Lakó-népesség]]*HsgLista[[#This Row],[Lakó-népesség]]</f>
        <v>210681</v>
      </c>
      <c r="AF1378" s="1"/>
      <c r="AG1378" s="4"/>
      <c r="AJ1378" s="8"/>
      <c r="AK1378" s="4"/>
      <c r="AS1378" s="8"/>
      <c r="AT1378" s="4"/>
      <c r="BJ1378" s="1"/>
    </row>
    <row r="1379" spans="1:62" x14ac:dyDescent="0.3">
      <c r="A1379" s="33" t="s">
        <v>2183</v>
      </c>
      <c r="B1379" s="31">
        <v>12849</v>
      </c>
      <c r="C1379" s="1" t="s">
        <v>40</v>
      </c>
      <c r="D1379" s="1" t="s">
        <v>41</v>
      </c>
      <c r="E1379" s="1" t="s">
        <v>289</v>
      </c>
      <c r="F1379" s="1" t="s">
        <v>290</v>
      </c>
      <c r="G1379" s="1" t="s">
        <v>291</v>
      </c>
      <c r="H1379" s="1">
        <v>5</v>
      </c>
      <c r="I1379" s="1" t="s">
        <v>2184</v>
      </c>
      <c r="J1379" s="4">
        <v>662</v>
      </c>
      <c r="K1379" s="4">
        <v>92</v>
      </c>
      <c r="L1379" s="4">
        <v>70</v>
      </c>
      <c r="R1379" s="1">
        <v>1</v>
      </c>
      <c r="AA1379" s="12" t="str">
        <f>_xlfn.XLOOKUP(HsgLista[[#This Row],[Lakó-népesség]],hsgméret[limit],hsgméret[név],,-1)</f>
        <v>mikro</v>
      </c>
      <c r="AB1379" s="12" t="str">
        <f>IFERROR(_xlfn.XLOOKUP(HsgLista[[#This Row],[Vármegye]],Régiók[Vármegye],Régiók[Régió]),"")</f>
        <v>Dél-Dunántúl</v>
      </c>
      <c r="AC1379" s="12" t="str">
        <f>IFERROR(_xlfn.XLOOKUP(HsgLista[[#This Row],[Vármegye]],Régiók[Vármegye],Régiók[NUTS2]),"")</f>
        <v>HU23</v>
      </c>
      <c r="AD1379" s="12" t="str" cm="1">
        <f t="array" ref="AD1379">_xlfn.XLOOKUP(HsgLista[[#This Row],[Helység jogállása]],_xlfn.ANCHORARRAY($AG$12),$AH$12:$AH$18)</f>
        <v>1 község</v>
      </c>
      <c r="AE1379" s="4">
        <f>HsgLista[[#This Row],[Lakó-népesség]]*HsgLista[[#This Row],[Lakó-népesség]]</f>
        <v>8464</v>
      </c>
      <c r="AF1379" s="1"/>
      <c r="AG1379" s="4"/>
      <c r="AJ1379" s="8"/>
      <c r="AK1379" s="4"/>
      <c r="AS1379" s="8"/>
      <c r="AT1379" s="4"/>
      <c r="BJ1379" s="1"/>
    </row>
    <row r="1380" spans="1:62" x14ac:dyDescent="0.3">
      <c r="A1380" s="33" t="s">
        <v>2185</v>
      </c>
      <c r="B1380" s="31">
        <v>19910</v>
      </c>
      <c r="C1380" s="1" t="s">
        <v>40</v>
      </c>
      <c r="D1380" s="1" t="s">
        <v>41</v>
      </c>
      <c r="E1380" s="1" t="s">
        <v>289</v>
      </c>
      <c r="F1380" s="1" t="s">
        <v>290</v>
      </c>
      <c r="G1380" s="1" t="s">
        <v>291</v>
      </c>
      <c r="H1380" s="1">
        <v>5</v>
      </c>
      <c r="I1380" s="1" t="s">
        <v>1950</v>
      </c>
      <c r="J1380" s="4">
        <v>1333</v>
      </c>
      <c r="K1380" s="4">
        <v>229</v>
      </c>
      <c r="L1380" s="4">
        <v>105</v>
      </c>
      <c r="R1380" s="1">
        <v>1</v>
      </c>
      <c r="AA1380" s="12" t="str">
        <f>_xlfn.XLOOKUP(HsgLista[[#This Row],[Lakó-népesség]],hsgméret[limit],hsgméret[név],,-1)</f>
        <v>mikro</v>
      </c>
      <c r="AB1380" s="12" t="str">
        <f>IFERROR(_xlfn.XLOOKUP(HsgLista[[#This Row],[Vármegye]],Régiók[Vármegye],Régiók[Régió]),"")</f>
        <v>Dél-Dunántúl</v>
      </c>
      <c r="AC1380" s="12" t="str">
        <f>IFERROR(_xlfn.XLOOKUP(HsgLista[[#This Row],[Vármegye]],Régiók[Vármegye],Régiók[NUTS2]),"")</f>
        <v>HU23</v>
      </c>
      <c r="AD1380" s="12" t="str" cm="1">
        <f t="array" ref="AD1380">_xlfn.XLOOKUP(HsgLista[[#This Row],[Helység jogállása]],_xlfn.ANCHORARRAY($AG$12),$AH$12:$AH$18)</f>
        <v>1 község</v>
      </c>
      <c r="AE1380" s="4">
        <f>HsgLista[[#This Row],[Lakó-népesség]]*HsgLista[[#This Row],[Lakó-népesség]]</f>
        <v>52441</v>
      </c>
      <c r="AF1380" s="1"/>
      <c r="AG1380" s="4"/>
      <c r="AJ1380" s="8"/>
      <c r="AK1380" s="4"/>
      <c r="AS1380" s="8"/>
      <c r="AT1380" s="4"/>
      <c r="BJ1380" s="1"/>
    </row>
    <row r="1381" spans="1:62" x14ac:dyDescent="0.3">
      <c r="A1381" s="33" t="s">
        <v>2186</v>
      </c>
      <c r="B1381" s="32">
        <v>3762</v>
      </c>
      <c r="C1381" s="1" t="s">
        <v>40</v>
      </c>
      <c r="D1381" s="1" t="s">
        <v>52</v>
      </c>
      <c r="E1381" s="1" t="s">
        <v>58</v>
      </c>
      <c r="F1381" s="1" t="s">
        <v>59</v>
      </c>
      <c r="G1381" s="1" t="s">
        <v>60</v>
      </c>
      <c r="H1381" s="1">
        <v>5</v>
      </c>
      <c r="I1381" s="1" t="s">
        <v>1792</v>
      </c>
      <c r="J1381" s="4">
        <v>717</v>
      </c>
      <c r="K1381" s="4">
        <v>346</v>
      </c>
      <c r="L1381" s="4">
        <v>123</v>
      </c>
      <c r="T1381" s="1">
        <v>1</v>
      </c>
      <c r="AA1381" s="12" t="str">
        <f>_xlfn.XLOOKUP(HsgLista[[#This Row],[Lakó-népesség]],hsgméret[limit],hsgméret[név],,-1)</f>
        <v>mikro</v>
      </c>
      <c r="AB1381" s="12" t="str">
        <f>IFERROR(_xlfn.XLOOKUP(HsgLista[[#This Row],[Vármegye]],Régiók[Vármegye],Régiók[Régió]),"")</f>
        <v>Észak-Magyarország</v>
      </c>
      <c r="AC1381" s="12" t="str">
        <f>IFERROR(_xlfn.XLOOKUP(HsgLista[[#This Row],[Vármegye]],Régiók[Vármegye],Régiók[NUTS2]),"")</f>
        <v>HU31</v>
      </c>
      <c r="AD1381" s="12" t="str" cm="1">
        <f t="array" ref="AD1381">_xlfn.XLOOKUP(HsgLista[[#This Row],[Helység jogállása]],_xlfn.ANCHORARRAY($AG$12),$AH$12:$AH$18)</f>
        <v>1 község</v>
      </c>
      <c r="AE1381" s="4">
        <f>HsgLista[[#This Row],[Lakó-népesség]]*HsgLista[[#This Row],[Lakó-népesség]]</f>
        <v>119716</v>
      </c>
      <c r="AF1381" s="1"/>
      <c r="AG1381" s="4"/>
      <c r="AJ1381" s="8"/>
      <c r="AK1381" s="4"/>
      <c r="AS1381" s="8"/>
      <c r="AT1381" s="4"/>
      <c r="BJ1381" s="1"/>
    </row>
    <row r="1382" spans="1:62" x14ac:dyDescent="0.3">
      <c r="A1382" s="33" t="s">
        <v>2187</v>
      </c>
      <c r="B1382" s="31">
        <v>13781</v>
      </c>
      <c r="C1382" s="1" t="s">
        <v>40</v>
      </c>
      <c r="D1382" s="1" t="s">
        <v>112</v>
      </c>
      <c r="E1382" s="1" t="s">
        <v>234</v>
      </c>
      <c r="F1382" s="1" t="s">
        <v>235</v>
      </c>
      <c r="G1382" s="1" t="s">
        <v>236</v>
      </c>
      <c r="H1382" s="1">
        <v>5</v>
      </c>
      <c r="I1382" s="1" t="s">
        <v>1961</v>
      </c>
      <c r="J1382" s="4">
        <v>1695</v>
      </c>
      <c r="K1382" s="4">
        <v>838</v>
      </c>
      <c r="L1382" s="4">
        <v>338</v>
      </c>
      <c r="T1382" s="1">
        <v>1</v>
      </c>
      <c r="AA1382" s="12" t="str">
        <f>_xlfn.XLOOKUP(HsgLista[[#This Row],[Lakó-népesség]],hsgméret[limit],hsgméret[név],,-1)</f>
        <v>apró</v>
      </c>
      <c r="AB1382" s="12" t="str">
        <f>IFERROR(_xlfn.XLOOKUP(HsgLista[[#This Row],[Vármegye]],Régiók[Vármegye],Régiók[Régió]),"")</f>
        <v>Dél-Dunántúl</v>
      </c>
      <c r="AC1382" s="12" t="str">
        <f>IFERROR(_xlfn.XLOOKUP(HsgLista[[#This Row],[Vármegye]],Régiók[Vármegye],Régiók[NUTS2]),"")</f>
        <v>HU23</v>
      </c>
      <c r="AD1382" s="12" t="str" cm="1">
        <f t="array" ref="AD1382">_xlfn.XLOOKUP(HsgLista[[#This Row],[Helység jogállása]],_xlfn.ANCHORARRAY($AG$12),$AH$12:$AH$18)</f>
        <v>1 község</v>
      </c>
      <c r="AE1382" s="4">
        <f>HsgLista[[#This Row],[Lakó-népesség]]*HsgLista[[#This Row],[Lakó-népesség]]</f>
        <v>702244</v>
      </c>
      <c r="AF1382" s="1"/>
      <c r="AG1382" s="4"/>
      <c r="AJ1382" s="8"/>
      <c r="AK1382" s="4"/>
      <c r="AS1382" s="8"/>
      <c r="AT1382" s="4"/>
      <c r="BJ1382" s="1"/>
    </row>
    <row r="1383" spans="1:62" x14ac:dyDescent="0.3">
      <c r="A1383" s="33" t="s">
        <v>2188</v>
      </c>
      <c r="B1383" s="31">
        <v>18281</v>
      </c>
      <c r="C1383" s="1" t="s">
        <v>27</v>
      </c>
      <c r="D1383" s="1" t="s">
        <v>47</v>
      </c>
      <c r="E1383" s="1" t="s">
        <v>416</v>
      </c>
      <c r="F1383" s="1" t="s">
        <v>417</v>
      </c>
      <c r="G1383" s="1" t="s">
        <v>47</v>
      </c>
      <c r="H1383" s="1">
        <v>1</v>
      </c>
      <c r="I1383" s="1" t="s">
        <v>32</v>
      </c>
      <c r="J1383" s="4">
        <v>6842</v>
      </c>
      <c r="K1383" s="4">
        <v>2593</v>
      </c>
      <c r="L1383" s="4">
        <v>1256</v>
      </c>
      <c r="T1383" s="1">
        <v>1</v>
      </c>
      <c r="AA1383" s="12" t="str">
        <f>_xlfn.XLOOKUP(HsgLista[[#This Row],[Lakó-népesség]],hsgméret[limit],hsgméret[név],,-1)</f>
        <v>kicsi</v>
      </c>
      <c r="AB1383" s="12" t="str">
        <f>IFERROR(_xlfn.XLOOKUP(HsgLista[[#This Row],[Vármegye]],Régiók[Vármegye],Régiók[Régió]),"")</f>
        <v>Észak-Magyarország</v>
      </c>
      <c r="AC1383" s="12" t="str">
        <f>IFERROR(_xlfn.XLOOKUP(HsgLista[[#This Row],[Vármegye]],Régiók[Vármegye],Régiók[NUTS2]),"")</f>
        <v>HU31</v>
      </c>
      <c r="AD1383" s="12" t="str" cm="1">
        <f t="array" ref="AD1383">_xlfn.XLOOKUP(HsgLista[[#This Row],[Helység jogállása]],_xlfn.ANCHORARRAY($AG$12),$AH$12:$AH$18)</f>
        <v>2 város</v>
      </c>
      <c r="AE1383" s="4">
        <f>HsgLista[[#This Row],[Lakó-népesség]]*HsgLista[[#This Row],[Lakó-népesség]]</f>
        <v>6723649</v>
      </c>
      <c r="AF1383" s="1"/>
      <c r="AG1383" s="4"/>
      <c r="AJ1383" s="8"/>
      <c r="AK1383" s="4"/>
      <c r="AS1383" s="8"/>
      <c r="AT1383" s="4"/>
      <c r="BJ1383" s="1"/>
    </row>
    <row r="1384" spans="1:62" x14ac:dyDescent="0.3">
      <c r="A1384" s="33" t="s">
        <v>171</v>
      </c>
      <c r="B1384" s="32">
        <v>9344</v>
      </c>
      <c r="C1384" s="1" t="s">
        <v>27</v>
      </c>
      <c r="D1384" s="1" t="s">
        <v>140</v>
      </c>
      <c r="E1384" s="1" t="s">
        <v>2189</v>
      </c>
      <c r="F1384" s="1" t="s">
        <v>170</v>
      </c>
      <c r="G1384" s="1" t="s">
        <v>171</v>
      </c>
      <c r="H1384" s="1">
        <v>1</v>
      </c>
      <c r="I1384" s="1" t="s">
        <v>32</v>
      </c>
      <c r="J1384" s="4">
        <v>10223</v>
      </c>
      <c r="K1384" s="4">
        <v>13173</v>
      </c>
      <c r="L1384" s="4">
        <v>6876</v>
      </c>
      <c r="R1384" s="1">
        <v>1</v>
      </c>
      <c r="T1384" s="1">
        <v>1</v>
      </c>
      <c r="X1384" s="1">
        <v>1</v>
      </c>
      <c r="AA1384" s="12" t="str">
        <f>_xlfn.XLOOKUP(HsgLista[[#This Row],[Lakó-népesség]],hsgméret[limit],hsgméret[név],,-1)</f>
        <v>közép</v>
      </c>
      <c r="AB1384" s="12" t="str">
        <f>IFERROR(_xlfn.XLOOKUP(HsgLista[[#This Row],[Vármegye]],Régiók[Vármegye],Régiók[Régió]),"")</f>
        <v>Dél-Alföld</v>
      </c>
      <c r="AC1384" s="12" t="str">
        <f>IFERROR(_xlfn.XLOOKUP(HsgLista[[#This Row],[Vármegye]],Régiók[Vármegye],Régiók[NUTS2]),"")</f>
        <v>HU33</v>
      </c>
      <c r="AD1384" s="12" t="str" cm="1">
        <f t="array" ref="AD1384">_xlfn.XLOOKUP(HsgLista[[#This Row],[Helység jogállása]],_xlfn.ANCHORARRAY($AG$12),$AH$12:$AH$18)</f>
        <v>2 város</v>
      </c>
      <c r="AE1384" s="4">
        <f>HsgLista[[#This Row],[Lakó-népesség]]*HsgLista[[#This Row],[Lakó-népesség]]</f>
        <v>173527929</v>
      </c>
      <c r="AF1384" s="1"/>
      <c r="AG1384" s="4"/>
      <c r="AJ1384" s="8"/>
      <c r="AK1384" s="4"/>
      <c r="AS1384" s="8"/>
      <c r="AT1384" s="4"/>
      <c r="BJ1384" s="1"/>
    </row>
    <row r="1385" spans="1:62" x14ac:dyDescent="0.3">
      <c r="A1385" s="33" t="s">
        <v>1046</v>
      </c>
      <c r="B1385" s="31">
        <v>20297</v>
      </c>
      <c r="C1385" s="1" t="s">
        <v>27</v>
      </c>
      <c r="D1385" s="1" t="s">
        <v>140</v>
      </c>
      <c r="E1385" s="1" t="s">
        <v>2190</v>
      </c>
      <c r="F1385" s="1" t="s">
        <v>1045</v>
      </c>
      <c r="G1385" s="1" t="s">
        <v>1046</v>
      </c>
      <c r="H1385" s="1">
        <v>1</v>
      </c>
      <c r="I1385" s="1" t="s">
        <v>32</v>
      </c>
      <c r="J1385" s="4">
        <v>25630</v>
      </c>
      <c r="K1385" s="4">
        <v>28562</v>
      </c>
      <c r="L1385" s="4">
        <v>14646</v>
      </c>
      <c r="T1385" s="1">
        <v>1</v>
      </c>
      <c r="AA1385" s="12" t="str">
        <f>_xlfn.XLOOKUP(HsgLista[[#This Row],[Lakó-népesség]],hsgméret[limit],hsgméret[név],,-1)</f>
        <v>közép</v>
      </c>
      <c r="AB1385" s="12" t="str">
        <f>IFERROR(_xlfn.XLOOKUP(HsgLista[[#This Row],[Vármegye]],Régiók[Vármegye],Régiók[Régió]),"")</f>
        <v>Dél-Alföld</v>
      </c>
      <c r="AC1385" s="12" t="str">
        <f>IFERROR(_xlfn.XLOOKUP(HsgLista[[#This Row],[Vármegye]],Régiók[Vármegye],Régiók[NUTS2]),"")</f>
        <v>HU33</v>
      </c>
      <c r="AD1385" s="12" t="str" cm="1">
        <f t="array" ref="AD1385">_xlfn.XLOOKUP(HsgLista[[#This Row],[Helység jogállása]],_xlfn.ANCHORARRAY($AG$12),$AH$12:$AH$18)</f>
        <v>2 város</v>
      </c>
      <c r="AE1385" s="4">
        <f>HsgLista[[#This Row],[Lakó-népesség]]*HsgLista[[#This Row],[Lakó-népesség]]</f>
        <v>815787844</v>
      </c>
      <c r="AF1385" s="1"/>
      <c r="AG1385" s="4"/>
      <c r="AJ1385" s="8"/>
      <c r="AK1385" s="4"/>
      <c r="AS1385" s="8"/>
      <c r="AT1385" s="4"/>
      <c r="BJ1385" s="1"/>
    </row>
    <row r="1386" spans="1:62" x14ac:dyDescent="0.3">
      <c r="A1386" s="33" t="s">
        <v>602</v>
      </c>
      <c r="B1386" s="31">
        <v>32434</v>
      </c>
      <c r="C1386" s="1" t="s">
        <v>27</v>
      </c>
      <c r="D1386" s="1" t="s">
        <v>140</v>
      </c>
      <c r="E1386" s="1" t="s">
        <v>2191</v>
      </c>
      <c r="F1386" s="1" t="s">
        <v>601</v>
      </c>
      <c r="G1386" s="1" t="s">
        <v>602</v>
      </c>
      <c r="H1386" s="1">
        <v>2</v>
      </c>
      <c r="I1386" s="1" t="s">
        <v>38</v>
      </c>
      <c r="J1386" s="4">
        <v>22758</v>
      </c>
      <c r="K1386" s="4">
        <v>26009</v>
      </c>
      <c r="L1386" s="4">
        <v>12620</v>
      </c>
      <c r="T1386" s="1">
        <v>1</v>
      </c>
      <c r="AA1386" s="12" t="str">
        <f>_xlfn.XLOOKUP(HsgLista[[#This Row],[Lakó-népesség]],hsgméret[limit],hsgméret[név],,-1)</f>
        <v>közép</v>
      </c>
      <c r="AB1386" s="12" t="str">
        <f>IFERROR(_xlfn.XLOOKUP(HsgLista[[#This Row],[Vármegye]],Régiók[Vármegye],Régiók[Régió]),"")</f>
        <v>Dél-Alföld</v>
      </c>
      <c r="AC1386" s="12" t="str">
        <f>IFERROR(_xlfn.XLOOKUP(HsgLista[[#This Row],[Vármegye]],Régiók[Vármegye],Régiók[NUTS2]),"")</f>
        <v>HU33</v>
      </c>
      <c r="AD1386" s="12" t="str" cm="1">
        <f t="array" ref="AD1386">_xlfn.XLOOKUP(HsgLista[[#This Row],[Helység jogállása]],_xlfn.ANCHORARRAY($AG$12),$AH$12:$AH$18)</f>
        <v>2 város</v>
      </c>
      <c r="AE1386" s="4">
        <f>HsgLista[[#This Row],[Lakó-népesség]]*HsgLista[[#This Row],[Lakó-népesség]]</f>
        <v>676468081</v>
      </c>
      <c r="AF1386" s="1"/>
      <c r="AG1386" s="4"/>
      <c r="AJ1386" s="8"/>
      <c r="AK1386" s="4"/>
      <c r="AS1386" s="8"/>
      <c r="AT1386" s="4"/>
      <c r="BJ1386" s="1"/>
    </row>
    <row r="1387" spans="1:62" x14ac:dyDescent="0.3">
      <c r="A1387" s="33" t="s">
        <v>2192</v>
      </c>
      <c r="B1387" s="31">
        <v>10816</v>
      </c>
      <c r="C1387" s="1" t="s">
        <v>27</v>
      </c>
      <c r="D1387" s="1" t="s">
        <v>75</v>
      </c>
      <c r="E1387" s="1" t="s">
        <v>345</v>
      </c>
      <c r="F1387" s="1" t="s">
        <v>346</v>
      </c>
      <c r="G1387" s="1" t="s">
        <v>347</v>
      </c>
      <c r="H1387" s="1">
        <v>1</v>
      </c>
      <c r="I1387" s="1" t="s">
        <v>32</v>
      </c>
      <c r="J1387" s="4">
        <v>9405</v>
      </c>
      <c r="K1387" s="4">
        <v>9272</v>
      </c>
      <c r="L1387" s="4">
        <v>3750</v>
      </c>
      <c r="N1387" s="1" t="s">
        <v>2193</v>
      </c>
      <c r="T1387" s="1">
        <v>1</v>
      </c>
      <c r="AA1387" s="12" t="str">
        <f>_xlfn.XLOOKUP(HsgLista[[#This Row],[Lakó-népesség]],hsgméret[limit],hsgméret[név],,-1)</f>
        <v>kicsi</v>
      </c>
      <c r="AB1387" s="12" t="str">
        <f>IFERROR(_xlfn.XLOOKUP(HsgLista[[#This Row],[Vármegye]],Régiók[Vármegye],Régiók[Régió]),"")</f>
        <v>Pest</v>
      </c>
      <c r="AC1387" s="12" t="str">
        <f>IFERROR(_xlfn.XLOOKUP(HsgLista[[#This Row],[Vármegye]],Régiók[Vármegye],Régiók[NUTS2]),"")</f>
        <v>HU12</v>
      </c>
      <c r="AD1387" s="12" t="str" cm="1">
        <f t="array" ref="AD1387">_xlfn.XLOOKUP(HsgLista[[#This Row],[Helység jogállása]],_xlfn.ANCHORARRAY($AG$12),$AH$12:$AH$18)</f>
        <v>2 város</v>
      </c>
      <c r="AE1387" s="4">
        <f>HsgLista[[#This Row],[Lakó-népesség]]*HsgLista[[#This Row],[Lakó-népesség]]</f>
        <v>85969984</v>
      </c>
      <c r="AF1387" s="1"/>
      <c r="AG1387" s="4"/>
      <c r="AJ1387" s="8"/>
      <c r="AK1387" s="4"/>
      <c r="AS1387" s="8"/>
      <c r="AT1387" s="4"/>
      <c r="BJ1387" s="1"/>
    </row>
    <row r="1388" spans="1:62" x14ac:dyDescent="0.3">
      <c r="A1388" s="33" t="s">
        <v>1212</v>
      </c>
      <c r="B1388" s="31">
        <v>24396</v>
      </c>
      <c r="C1388" s="1" t="s">
        <v>27</v>
      </c>
      <c r="D1388" s="1" t="s">
        <v>140</v>
      </c>
      <c r="E1388" s="1" t="s">
        <v>2194</v>
      </c>
      <c r="F1388" s="1" t="s">
        <v>1211</v>
      </c>
      <c r="G1388" s="1" t="s">
        <v>1212</v>
      </c>
      <c r="H1388" s="1">
        <v>1</v>
      </c>
      <c r="I1388" s="1" t="s">
        <v>32</v>
      </c>
      <c r="J1388" s="4">
        <v>22227</v>
      </c>
      <c r="K1388" s="4">
        <v>11127</v>
      </c>
      <c r="L1388" s="4">
        <v>5473</v>
      </c>
      <c r="T1388" s="1">
        <v>1</v>
      </c>
      <c r="AA1388" s="12" t="str">
        <f>_xlfn.XLOOKUP(HsgLista[[#This Row],[Lakó-népesség]],hsgméret[limit],hsgméret[név],,-1)</f>
        <v>közép</v>
      </c>
      <c r="AB1388" s="12" t="str">
        <f>IFERROR(_xlfn.XLOOKUP(HsgLista[[#This Row],[Vármegye]],Régiók[Vármegye],Régiók[Régió]),"")</f>
        <v>Dél-Alföld</v>
      </c>
      <c r="AC1388" s="12" t="str">
        <f>IFERROR(_xlfn.XLOOKUP(HsgLista[[#This Row],[Vármegye]],Régiók[Vármegye],Régiók[NUTS2]),"")</f>
        <v>HU33</v>
      </c>
      <c r="AD1388" s="12" t="str" cm="1">
        <f t="array" ref="AD1388">_xlfn.XLOOKUP(HsgLista[[#This Row],[Helység jogállása]],_xlfn.ANCHORARRAY($AG$12),$AH$12:$AH$18)</f>
        <v>2 város</v>
      </c>
      <c r="AE1388" s="4">
        <f>HsgLista[[#This Row],[Lakó-népesség]]*HsgLista[[#This Row],[Lakó-népesség]]</f>
        <v>123810129</v>
      </c>
      <c r="AF1388" s="1"/>
      <c r="AG1388" s="4"/>
      <c r="AJ1388" s="8"/>
      <c r="AK1388" s="4"/>
      <c r="AS1388" s="8"/>
      <c r="AT1388" s="4"/>
      <c r="BJ1388" s="1"/>
    </row>
    <row r="1389" spans="1:62" x14ac:dyDescent="0.3">
      <c r="A1389" s="33" t="s">
        <v>2195</v>
      </c>
      <c r="B1389" s="31">
        <v>20312</v>
      </c>
      <c r="C1389" s="1" t="s">
        <v>40</v>
      </c>
      <c r="D1389" s="1" t="s">
        <v>202</v>
      </c>
      <c r="E1389" s="1" t="s">
        <v>203</v>
      </c>
      <c r="F1389" s="1" t="s">
        <v>204</v>
      </c>
      <c r="G1389" s="1" t="s">
        <v>205</v>
      </c>
      <c r="H1389" s="1">
        <v>5</v>
      </c>
      <c r="I1389" s="1" t="s">
        <v>206</v>
      </c>
      <c r="J1389" s="4">
        <v>469</v>
      </c>
      <c r="K1389" s="4">
        <v>190</v>
      </c>
      <c r="L1389" s="4">
        <v>87</v>
      </c>
      <c r="AA1389" s="12" t="str">
        <f>_xlfn.XLOOKUP(HsgLista[[#This Row],[Lakó-népesség]],hsgméret[limit],hsgméret[név],,-1)</f>
        <v>mikro</v>
      </c>
      <c r="AB1389" s="12" t="str">
        <f>IFERROR(_xlfn.XLOOKUP(HsgLista[[#This Row],[Vármegye]],Régiók[Vármegye],Régiók[Régió]),"")</f>
        <v>Nyugat-Dunántúl</v>
      </c>
      <c r="AC1389" s="12" t="str">
        <f>IFERROR(_xlfn.XLOOKUP(HsgLista[[#This Row],[Vármegye]],Régiók[Vármegye],Régiók[NUTS2]),"")</f>
        <v>HU22</v>
      </c>
      <c r="AD1389" s="12" t="str" cm="1">
        <f t="array" ref="AD1389">_xlfn.XLOOKUP(HsgLista[[#This Row],[Helység jogállása]],_xlfn.ANCHORARRAY($AG$12),$AH$12:$AH$18)</f>
        <v>1 község</v>
      </c>
      <c r="AE1389" s="4">
        <f>HsgLista[[#This Row],[Lakó-népesség]]*HsgLista[[#This Row],[Lakó-népesség]]</f>
        <v>36100</v>
      </c>
      <c r="AF1389" s="1"/>
      <c r="AG1389" s="4"/>
      <c r="AJ1389" s="8"/>
      <c r="AK1389" s="4"/>
      <c r="AS1389" s="8"/>
      <c r="AT1389" s="4"/>
      <c r="BJ1389" s="1"/>
    </row>
    <row r="1390" spans="1:62" x14ac:dyDescent="0.3">
      <c r="A1390" s="33" t="s">
        <v>2196</v>
      </c>
      <c r="B1390" s="31">
        <v>28990</v>
      </c>
      <c r="C1390" s="1" t="s">
        <v>40</v>
      </c>
      <c r="D1390" s="1" t="s">
        <v>28</v>
      </c>
      <c r="E1390" s="1" t="s">
        <v>1280</v>
      </c>
      <c r="F1390" s="1" t="s">
        <v>1281</v>
      </c>
      <c r="G1390" s="1" t="s">
        <v>1282</v>
      </c>
      <c r="H1390" s="1">
        <v>1</v>
      </c>
      <c r="I1390" s="1" t="s">
        <v>32</v>
      </c>
      <c r="J1390" s="4">
        <v>5306</v>
      </c>
      <c r="K1390" s="4">
        <v>2409</v>
      </c>
      <c r="L1390" s="4">
        <v>1007</v>
      </c>
      <c r="T1390" s="1">
        <v>1</v>
      </c>
      <c r="AA1390" s="12" t="str">
        <f>_xlfn.XLOOKUP(HsgLista[[#This Row],[Lakó-népesség]],hsgméret[limit],hsgméret[név],,-1)</f>
        <v>kicsi</v>
      </c>
      <c r="AB1390" s="12" t="str">
        <f>IFERROR(_xlfn.XLOOKUP(HsgLista[[#This Row],[Vármegye]],Régiók[Vármegye],Régiók[Régió]),"")</f>
        <v>Közép-Dunántúl</v>
      </c>
      <c r="AC1390" s="12" t="str">
        <f>IFERROR(_xlfn.XLOOKUP(HsgLista[[#This Row],[Vármegye]],Régiók[Vármegye],Régiók[NUTS2]),"")</f>
        <v>HU21</v>
      </c>
      <c r="AD1390" s="12" t="str" cm="1">
        <f t="array" ref="AD1390">_xlfn.XLOOKUP(HsgLista[[#This Row],[Helység jogállása]],_xlfn.ANCHORARRAY($AG$12),$AH$12:$AH$18)</f>
        <v>1 község</v>
      </c>
      <c r="AE1390" s="4">
        <f>HsgLista[[#This Row],[Lakó-népesség]]*HsgLista[[#This Row],[Lakó-népesség]]</f>
        <v>5803281</v>
      </c>
      <c r="AF1390" s="1"/>
      <c r="AG1390" s="4"/>
      <c r="AJ1390" s="8"/>
      <c r="AK1390" s="4"/>
      <c r="AS1390" s="8"/>
      <c r="AT1390" s="4"/>
      <c r="BJ1390" s="1"/>
    </row>
    <row r="1391" spans="1:62" x14ac:dyDescent="0.3">
      <c r="A1391" s="33" t="s">
        <v>2197</v>
      </c>
      <c r="B1391" s="31">
        <v>28477</v>
      </c>
      <c r="C1391" s="1" t="s">
        <v>40</v>
      </c>
      <c r="D1391" s="1" t="s">
        <v>159</v>
      </c>
      <c r="E1391" s="1" t="s">
        <v>675</v>
      </c>
      <c r="F1391" s="1" t="s">
        <v>676</v>
      </c>
      <c r="G1391" s="1" t="s">
        <v>677</v>
      </c>
      <c r="H1391" s="1">
        <v>5</v>
      </c>
      <c r="I1391" s="1" t="s">
        <v>2198</v>
      </c>
      <c r="J1391" s="4">
        <v>2201</v>
      </c>
      <c r="K1391" s="4">
        <v>1587</v>
      </c>
      <c r="L1391" s="4">
        <v>562</v>
      </c>
      <c r="AA1391" s="12" t="str">
        <f>_xlfn.XLOOKUP(HsgLista[[#This Row],[Lakó-népesség]],hsgméret[limit],hsgméret[név],,-1)</f>
        <v>apró</v>
      </c>
      <c r="AB1391" s="12" t="str">
        <f>IFERROR(_xlfn.XLOOKUP(HsgLista[[#This Row],[Vármegye]],Régiók[Vármegye],Régiók[Régió]),"")</f>
        <v>Észak-Alföld</v>
      </c>
      <c r="AC1391" s="12" t="str">
        <f>IFERROR(_xlfn.XLOOKUP(HsgLista[[#This Row],[Vármegye]],Régiók[Vármegye],Régiók[NUTS2]),"")</f>
        <v>HU32</v>
      </c>
      <c r="AD1391" s="12" t="str" cm="1">
        <f t="array" ref="AD1391">_xlfn.XLOOKUP(HsgLista[[#This Row],[Helység jogállása]],_xlfn.ANCHORARRAY($AG$12),$AH$12:$AH$18)</f>
        <v>1 község</v>
      </c>
      <c r="AE1391" s="4">
        <f>HsgLista[[#This Row],[Lakó-népesség]]*HsgLista[[#This Row],[Lakó-népesség]]</f>
        <v>2518569</v>
      </c>
      <c r="AF1391" s="1"/>
      <c r="AG1391" s="4"/>
      <c r="AJ1391" s="8"/>
      <c r="AK1391" s="4"/>
      <c r="AS1391" s="8"/>
      <c r="AT1391" s="4"/>
      <c r="BJ1391" s="1"/>
    </row>
    <row r="1392" spans="1:62" x14ac:dyDescent="0.3">
      <c r="A1392" s="33" t="s">
        <v>2199</v>
      </c>
      <c r="B1392" s="31">
        <v>21616</v>
      </c>
      <c r="C1392" s="1" t="s">
        <v>40</v>
      </c>
      <c r="D1392" s="1" t="s">
        <v>41</v>
      </c>
      <c r="E1392" s="1" t="s">
        <v>289</v>
      </c>
      <c r="F1392" s="1" t="s">
        <v>290</v>
      </c>
      <c r="G1392" s="1" t="s">
        <v>291</v>
      </c>
      <c r="H1392" s="1">
        <v>5</v>
      </c>
      <c r="I1392" s="1" t="s">
        <v>1131</v>
      </c>
      <c r="J1392" s="4">
        <v>837</v>
      </c>
      <c r="K1392" s="4">
        <v>260</v>
      </c>
      <c r="L1392" s="4">
        <v>116</v>
      </c>
      <c r="AA1392" s="12" t="str">
        <f>_xlfn.XLOOKUP(HsgLista[[#This Row],[Lakó-népesség]],hsgméret[limit],hsgméret[név],,-1)</f>
        <v>mikro</v>
      </c>
      <c r="AB1392" s="12" t="str">
        <f>IFERROR(_xlfn.XLOOKUP(HsgLista[[#This Row],[Vármegye]],Régiók[Vármegye],Régiók[Régió]),"")</f>
        <v>Dél-Dunántúl</v>
      </c>
      <c r="AC1392" s="12" t="str">
        <f>IFERROR(_xlfn.XLOOKUP(HsgLista[[#This Row],[Vármegye]],Régiók[Vármegye],Régiók[NUTS2]),"")</f>
        <v>HU23</v>
      </c>
      <c r="AD1392" s="12" t="str" cm="1">
        <f t="array" ref="AD1392">_xlfn.XLOOKUP(HsgLista[[#This Row],[Helység jogállása]],_xlfn.ANCHORARRAY($AG$12),$AH$12:$AH$18)</f>
        <v>1 község</v>
      </c>
      <c r="AE1392" s="4">
        <f>HsgLista[[#This Row],[Lakó-népesség]]*HsgLista[[#This Row],[Lakó-népesség]]</f>
        <v>67600</v>
      </c>
      <c r="AF1392" s="1"/>
      <c r="AG1392" s="4"/>
      <c r="AJ1392" s="8"/>
      <c r="AK1392" s="4"/>
      <c r="AS1392" s="8"/>
      <c r="AT1392" s="4"/>
      <c r="BJ1392" s="1"/>
    </row>
    <row r="1393" spans="1:62" x14ac:dyDescent="0.3">
      <c r="A1393" s="33" t="s">
        <v>2200</v>
      </c>
      <c r="B1393" s="31">
        <v>30173</v>
      </c>
      <c r="C1393" s="1" t="s">
        <v>40</v>
      </c>
      <c r="D1393" s="1" t="s">
        <v>80</v>
      </c>
      <c r="E1393" s="1" t="s">
        <v>1152</v>
      </c>
      <c r="F1393" s="1" t="s">
        <v>165</v>
      </c>
      <c r="G1393" s="1" t="s">
        <v>163</v>
      </c>
      <c r="H1393" s="1">
        <v>5</v>
      </c>
      <c r="I1393" s="1" t="s">
        <v>2201</v>
      </c>
      <c r="J1393" s="4">
        <v>3818</v>
      </c>
      <c r="K1393" s="4">
        <v>1156</v>
      </c>
      <c r="L1393" s="4">
        <v>440</v>
      </c>
      <c r="R1393" s="1">
        <v>1</v>
      </c>
      <c r="T1393" s="1">
        <v>1</v>
      </c>
      <c r="AA1393" s="12" t="str">
        <f>_xlfn.XLOOKUP(HsgLista[[#This Row],[Lakó-népesség]],hsgméret[limit],hsgméret[név],,-1)</f>
        <v>apró</v>
      </c>
      <c r="AB1393" s="12" t="str">
        <f>IFERROR(_xlfn.XLOOKUP(HsgLista[[#This Row],[Vármegye]],Régiók[Vármegye],Régiók[Régió]),"")</f>
        <v>Közép-Dunántúl</v>
      </c>
      <c r="AC1393" s="12" t="str">
        <f>IFERROR(_xlfn.XLOOKUP(HsgLista[[#This Row],[Vármegye]],Régiók[Vármegye],Régiók[NUTS2]),"")</f>
        <v>HU21</v>
      </c>
      <c r="AD1393" s="12" t="str" cm="1">
        <f t="array" ref="AD1393">_xlfn.XLOOKUP(HsgLista[[#This Row],[Helység jogállása]],_xlfn.ANCHORARRAY($AG$12),$AH$12:$AH$18)</f>
        <v>1 község</v>
      </c>
      <c r="AE1393" s="4">
        <f>HsgLista[[#This Row],[Lakó-népesség]]*HsgLista[[#This Row],[Lakó-népesség]]</f>
        <v>1336336</v>
      </c>
      <c r="AF1393" s="1"/>
      <c r="AG1393" s="4"/>
      <c r="AJ1393" s="8"/>
      <c r="AK1393" s="4"/>
      <c r="AS1393" s="8"/>
      <c r="AT1393" s="4"/>
      <c r="BJ1393" s="1"/>
    </row>
    <row r="1394" spans="1:62" x14ac:dyDescent="0.3">
      <c r="A1394" s="33" t="s">
        <v>2202</v>
      </c>
      <c r="B1394" s="32">
        <v>6512</v>
      </c>
      <c r="C1394" s="1" t="s">
        <v>40</v>
      </c>
      <c r="D1394" s="1" t="s">
        <v>251</v>
      </c>
      <c r="E1394" s="1" t="s">
        <v>350</v>
      </c>
      <c r="F1394" s="1" t="s">
        <v>351</v>
      </c>
      <c r="G1394" s="1" t="s">
        <v>352</v>
      </c>
      <c r="H1394" s="1">
        <v>5</v>
      </c>
      <c r="I1394" s="1" t="s">
        <v>2203</v>
      </c>
      <c r="J1394" s="4">
        <v>543</v>
      </c>
      <c r="K1394" s="4">
        <v>309</v>
      </c>
      <c r="L1394" s="4">
        <v>131</v>
      </c>
      <c r="AA1394" s="12" t="str">
        <f>_xlfn.XLOOKUP(HsgLista[[#This Row],[Lakó-népesség]],hsgméret[limit],hsgméret[név],,-1)</f>
        <v>mikro</v>
      </c>
      <c r="AB1394" s="12" t="str">
        <f>IFERROR(_xlfn.XLOOKUP(HsgLista[[#This Row],[Vármegye]],Régiók[Vármegye],Régiók[Régió]),"")</f>
        <v>Dél-Dunántúl</v>
      </c>
      <c r="AC1394" s="12" t="str">
        <f>IFERROR(_xlfn.XLOOKUP(HsgLista[[#This Row],[Vármegye]],Régiók[Vármegye],Régiók[NUTS2]),"")</f>
        <v>HU23</v>
      </c>
      <c r="AD1394" s="12" t="str" cm="1">
        <f t="array" ref="AD1394">_xlfn.XLOOKUP(HsgLista[[#This Row],[Helység jogállása]],_xlfn.ANCHORARRAY($AG$12),$AH$12:$AH$18)</f>
        <v>1 község</v>
      </c>
      <c r="AE1394" s="4">
        <f>HsgLista[[#This Row],[Lakó-népesség]]*HsgLista[[#This Row],[Lakó-népesség]]</f>
        <v>95481</v>
      </c>
      <c r="AF1394" s="1"/>
      <c r="AG1394" s="4"/>
      <c r="AJ1394" s="8"/>
      <c r="AK1394" s="4"/>
      <c r="AS1394" s="8"/>
      <c r="AT1394" s="4"/>
      <c r="BJ1394" s="1"/>
    </row>
    <row r="1395" spans="1:62" x14ac:dyDescent="0.3">
      <c r="A1395" s="33" t="s">
        <v>2204</v>
      </c>
      <c r="B1395" s="31">
        <v>15477</v>
      </c>
      <c r="C1395" s="1" t="s">
        <v>40</v>
      </c>
      <c r="D1395" s="1" t="s">
        <v>224</v>
      </c>
      <c r="E1395" s="1" t="s">
        <v>1483</v>
      </c>
      <c r="F1395" s="1" t="s">
        <v>1295</v>
      </c>
      <c r="G1395" s="1" t="s">
        <v>1293</v>
      </c>
      <c r="H1395" s="1">
        <v>5</v>
      </c>
      <c r="I1395" s="1" t="s">
        <v>1482</v>
      </c>
      <c r="J1395" s="4">
        <v>4717</v>
      </c>
      <c r="K1395" s="4">
        <v>1099</v>
      </c>
      <c r="L1395" s="4">
        <v>483</v>
      </c>
      <c r="T1395" s="1">
        <v>1</v>
      </c>
      <c r="AA1395" s="12" t="str">
        <f>_xlfn.XLOOKUP(HsgLista[[#This Row],[Lakó-népesség]],hsgméret[limit],hsgméret[név],,-1)</f>
        <v>apró</v>
      </c>
      <c r="AB1395" s="12" t="str">
        <f>IFERROR(_xlfn.XLOOKUP(HsgLista[[#This Row],[Vármegye]],Régiók[Vármegye],Régiók[Régió]),"")</f>
        <v>Észak-Alföld</v>
      </c>
      <c r="AC1395" s="12" t="str">
        <f>IFERROR(_xlfn.XLOOKUP(HsgLista[[#This Row],[Vármegye]],Régiók[Vármegye],Régiók[NUTS2]),"")</f>
        <v>HU32</v>
      </c>
      <c r="AD1395" s="12" t="str" cm="1">
        <f t="array" ref="AD1395">_xlfn.XLOOKUP(HsgLista[[#This Row],[Helység jogállása]],_xlfn.ANCHORARRAY($AG$12),$AH$12:$AH$18)</f>
        <v>1 község</v>
      </c>
      <c r="AE1395" s="4">
        <f>HsgLista[[#This Row],[Lakó-népesség]]*HsgLista[[#This Row],[Lakó-népesség]]</f>
        <v>1207801</v>
      </c>
      <c r="AF1395" s="1"/>
      <c r="AG1395" s="4"/>
      <c r="AJ1395" s="8"/>
      <c r="AK1395" s="4"/>
      <c r="AS1395" s="8"/>
      <c r="AT1395" s="4"/>
      <c r="BJ1395" s="1"/>
    </row>
    <row r="1396" spans="1:62" x14ac:dyDescent="0.3">
      <c r="A1396" s="33" t="s">
        <v>2205</v>
      </c>
      <c r="B1396" s="31">
        <v>33738</v>
      </c>
      <c r="C1396" s="1" t="s">
        <v>40</v>
      </c>
      <c r="D1396" s="1" t="s">
        <v>75</v>
      </c>
      <c r="E1396" s="1" t="s">
        <v>786</v>
      </c>
      <c r="F1396" s="1" t="s">
        <v>787</v>
      </c>
      <c r="G1396" s="1" t="s">
        <v>788</v>
      </c>
      <c r="H1396" s="1">
        <v>2</v>
      </c>
      <c r="I1396" s="1" t="s">
        <v>38</v>
      </c>
      <c r="J1396" s="4">
        <v>1196</v>
      </c>
      <c r="K1396" s="4">
        <v>2619</v>
      </c>
      <c r="L1396" s="4">
        <v>1024</v>
      </c>
      <c r="R1396" s="1">
        <v>1</v>
      </c>
      <c r="AA1396" s="12" t="str">
        <f>_xlfn.XLOOKUP(HsgLista[[#This Row],[Lakó-népesség]],hsgméret[limit],hsgméret[név],,-1)</f>
        <v>kicsi</v>
      </c>
      <c r="AB1396" s="12" t="str">
        <f>IFERROR(_xlfn.XLOOKUP(HsgLista[[#This Row],[Vármegye]],Régiók[Vármegye],Régiók[Régió]),"")</f>
        <v>Pest</v>
      </c>
      <c r="AC1396" s="12" t="str">
        <f>IFERROR(_xlfn.XLOOKUP(HsgLista[[#This Row],[Vármegye]],Régiók[Vármegye],Régiók[NUTS2]),"")</f>
        <v>HU12</v>
      </c>
      <c r="AD1396" s="12" t="str" cm="1">
        <f t="array" ref="AD1396">_xlfn.XLOOKUP(HsgLista[[#This Row],[Helység jogállása]],_xlfn.ANCHORARRAY($AG$12),$AH$12:$AH$18)</f>
        <v>1 község</v>
      </c>
      <c r="AE1396" s="4">
        <f>HsgLista[[#This Row],[Lakó-népesség]]*HsgLista[[#This Row],[Lakó-népesség]]</f>
        <v>6859161</v>
      </c>
      <c r="AF1396" s="1"/>
      <c r="AG1396" s="4"/>
      <c r="AJ1396" s="8"/>
      <c r="AK1396" s="4"/>
      <c r="AS1396" s="8"/>
      <c r="AT1396" s="4"/>
      <c r="BJ1396" s="1"/>
    </row>
    <row r="1397" spans="1:62" x14ac:dyDescent="0.3">
      <c r="A1397" s="33" t="s">
        <v>2206</v>
      </c>
      <c r="B1397" s="31">
        <v>16036</v>
      </c>
      <c r="C1397" s="1" t="s">
        <v>40</v>
      </c>
      <c r="D1397" s="1" t="s">
        <v>159</v>
      </c>
      <c r="E1397" s="1" t="s">
        <v>950</v>
      </c>
      <c r="F1397" s="1" t="s">
        <v>951</v>
      </c>
      <c r="G1397" s="1" t="s">
        <v>952</v>
      </c>
      <c r="H1397" s="1">
        <v>5</v>
      </c>
      <c r="I1397" s="1" t="s">
        <v>2207</v>
      </c>
      <c r="J1397" s="4">
        <v>1801</v>
      </c>
      <c r="K1397" s="4">
        <v>270</v>
      </c>
      <c r="L1397" s="4">
        <v>136</v>
      </c>
      <c r="AA1397" s="12" t="str">
        <f>_xlfn.XLOOKUP(HsgLista[[#This Row],[Lakó-népesség]],hsgméret[limit],hsgméret[név],,-1)</f>
        <v>mikro</v>
      </c>
      <c r="AB1397" s="12" t="str">
        <f>IFERROR(_xlfn.XLOOKUP(HsgLista[[#This Row],[Vármegye]],Régiók[Vármegye],Régiók[Régió]),"")</f>
        <v>Észak-Alföld</v>
      </c>
      <c r="AC1397" s="12" t="str">
        <f>IFERROR(_xlfn.XLOOKUP(HsgLista[[#This Row],[Vármegye]],Régiók[Vármegye],Régiók[NUTS2]),"")</f>
        <v>HU32</v>
      </c>
      <c r="AD1397" s="12" t="str" cm="1">
        <f t="array" ref="AD1397">_xlfn.XLOOKUP(HsgLista[[#This Row],[Helység jogállása]],_xlfn.ANCHORARRAY($AG$12),$AH$12:$AH$18)</f>
        <v>1 község</v>
      </c>
      <c r="AE1397" s="4">
        <f>HsgLista[[#This Row],[Lakó-népesség]]*HsgLista[[#This Row],[Lakó-népesség]]</f>
        <v>72900</v>
      </c>
      <c r="AF1397" s="1"/>
      <c r="AG1397" s="4"/>
      <c r="AJ1397" s="8"/>
      <c r="AK1397" s="4"/>
      <c r="AS1397" s="8"/>
      <c r="AT1397" s="4"/>
      <c r="BJ1397" s="1"/>
    </row>
    <row r="1398" spans="1:62" x14ac:dyDescent="0.3">
      <c r="A1398" s="33" t="s">
        <v>2208</v>
      </c>
      <c r="B1398" s="31">
        <v>12502</v>
      </c>
      <c r="C1398" s="1" t="s">
        <v>40</v>
      </c>
      <c r="D1398" s="1" t="s">
        <v>47</v>
      </c>
      <c r="E1398" s="1" t="s">
        <v>48</v>
      </c>
      <c r="F1398" s="1" t="s">
        <v>49</v>
      </c>
      <c r="G1398" s="1" t="s">
        <v>50</v>
      </c>
      <c r="H1398" s="1">
        <v>5</v>
      </c>
      <c r="I1398" s="1" t="s">
        <v>1326</v>
      </c>
      <c r="J1398" s="4">
        <v>2260</v>
      </c>
      <c r="K1398" s="4">
        <v>953</v>
      </c>
      <c r="L1398" s="4">
        <v>519</v>
      </c>
      <c r="T1398" s="1">
        <v>1</v>
      </c>
      <c r="X1398" s="1">
        <v>1</v>
      </c>
      <c r="AA1398" s="12" t="str">
        <f>_xlfn.XLOOKUP(HsgLista[[#This Row],[Lakó-népesség]],hsgméret[limit],hsgméret[név],,-1)</f>
        <v>apró</v>
      </c>
      <c r="AB1398" s="12" t="str">
        <f>IFERROR(_xlfn.XLOOKUP(HsgLista[[#This Row],[Vármegye]],Régiók[Vármegye],Régiók[Régió]),"")</f>
        <v>Észak-Magyarország</v>
      </c>
      <c r="AC1398" s="12" t="str">
        <f>IFERROR(_xlfn.XLOOKUP(HsgLista[[#This Row],[Vármegye]],Régiók[Vármegye],Régiók[NUTS2]),"")</f>
        <v>HU31</v>
      </c>
      <c r="AD1398" s="12" t="str" cm="1">
        <f t="array" ref="AD1398">_xlfn.XLOOKUP(HsgLista[[#This Row],[Helység jogállása]],_xlfn.ANCHORARRAY($AG$12),$AH$12:$AH$18)</f>
        <v>1 község</v>
      </c>
      <c r="AE1398" s="4">
        <f>HsgLista[[#This Row],[Lakó-népesség]]*HsgLista[[#This Row],[Lakó-népesség]]</f>
        <v>908209</v>
      </c>
      <c r="AF1398" s="1"/>
      <c r="AG1398" s="4"/>
      <c r="AJ1398" s="8"/>
      <c r="AK1398" s="4"/>
      <c r="AS1398" s="8"/>
      <c r="AT1398" s="4"/>
      <c r="BJ1398" s="1"/>
    </row>
    <row r="1399" spans="1:62" x14ac:dyDescent="0.3">
      <c r="A1399" s="33" t="s">
        <v>2209</v>
      </c>
      <c r="B1399" s="32">
        <v>5227</v>
      </c>
      <c r="C1399" s="1" t="s">
        <v>40</v>
      </c>
      <c r="D1399" s="1" t="s">
        <v>75</v>
      </c>
      <c r="E1399" s="1" t="s">
        <v>91</v>
      </c>
      <c r="F1399" s="1" t="s">
        <v>92</v>
      </c>
      <c r="G1399" s="1" t="s">
        <v>93</v>
      </c>
      <c r="H1399" s="1">
        <v>5</v>
      </c>
      <c r="I1399" s="1" t="s">
        <v>2210</v>
      </c>
      <c r="J1399" s="4">
        <v>1386</v>
      </c>
      <c r="K1399" s="4">
        <v>679</v>
      </c>
      <c r="L1399" s="4">
        <v>294</v>
      </c>
      <c r="AA1399" s="12" t="str">
        <f>_xlfn.XLOOKUP(HsgLista[[#This Row],[Lakó-népesség]],hsgméret[limit],hsgméret[név],,-1)</f>
        <v>apró</v>
      </c>
      <c r="AB1399" s="12" t="str">
        <f>IFERROR(_xlfn.XLOOKUP(HsgLista[[#This Row],[Vármegye]],Régiók[Vármegye],Régiók[Régió]),"")</f>
        <v>Pest</v>
      </c>
      <c r="AC1399" s="12" t="str">
        <f>IFERROR(_xlfn.XLOOKUP(HsgLista[[#This Row],[Vármegye]],Régiók[Vármegye],Régiók[NUTS2]),"")</f>
        <v>HU12</v>
      </c>
      <c r="AD1399" s="12" t="str" cm="1">
        <f t="array" ref="AD1399">_xlfn.XLOOKUP(HsgLista[[#This Row],[Helység jogállása]],_xlfn.ANCHORARRAY($AG$12),$AH$12:$AH$18)</f>
        <v>1 község</v>
      </c>
      <c r="AE1399" s="4">
        <f>HsgLista[[#This Row],[Lakó-népesség]]*HsgLista[[#This Row],[Lakó-népesség]]</f>
        <v>461041</v>
      </c>
      <c r="AF1399" s="1"/>
      <c r="AG1399" s="4"/>
      <c r="AJ1399" s="8"/>
      <c r="AK1399" s="4"/>
      <c r="AS1399" s="8"/>
      <c r="AT1399" s="4"/>
      <c r="BJ1399" s="1"/>
    </row>
    <row r="1400" spans="1:62" x14ac:dyDescent="0.3">
      <c r="A1400" s="33" t="s">
        <v>2211</v>
      </c>
      <c r="B1400" s="31">
        <v>33215</v>
      </c>
      <c r="C1400" s="1" t="s">
        <v>40</v>
      </c>
      <c r="D1400" s="1" t="s">
        <v>41</v>
      </c>
      <c r="E1400" s="1" t="s">
        <v>627</v>
      </c>
      <c r="F1400" s="1" t="s">
        <v>628</v>
      </c>
      <c r="G1400" s="1" t="s">
        <v>629</v>
      </c>
      <c r="H1400" s="1">
        <v>5</v>
      </c>
      <c r="I1400" s="1" t="s">
        <v>1892</v>
      </c>
      <c r="J1400" s="4">
        <v>903</v>
      </c>
      <c r="K1400" s="4">
        <v>144</v>
      </c>
      <c r="L1400" s="4">
        <v>99</v>
      </c>
      <c r="R1400" s="1">
        <v>1</v>
      </c>
      <c r="AA1400" s="12" t="str">
        <f>_xlfn.XLOOKUP(HsgLista[[#This Row],[Lakó-népesség]],hsgméret[limit],hsgméret[név],,-1)</f>
        <v>mikro</v>
      </c>
      <c r="AB1400" s="12" t="str">
        <f>IFERROR(_xlfn.XLOOKUP(HsgLista[[#This Row],[Vármegye]],Régiók[Vármegye],Régiók[Régió]),"")</f>
        <v>Dél-Dunántúl</v>
      </c>
      <c r="AC1400" s="12" t="str">
        <f>IFERROR(_xlfn.XLOOKUP(HsgLista[[#This Row],[Vármegye]],Régiók[Vármegye],Régiók[NUTS2]),"")</f>
        <v>HU23</v>
      </c>
      <c r="AD1400" s="12" t="str" cm="1">
        <f t="array" ref="AD1400">_xlfn.XLOOKUP(HsgLista[[#This Row],[Helység jogállása]],_xlfn.ANCHORARRAY($AG$12),$AH$12:$AH$18)</f>
        <v>1 község</v>
      </c>
      <c r="AE1400" s="4">
        <f>HsgLista[[#This Row],[Lakó-népesség]]*HsgLista[[#This Row],[Lakó-népesség]]</f>
        <v>20736</v>
      </c>
      <c r="AF1400" s="1"/>
      <c r="AG1400" s="4"/>
      <c r="AJ1400" s="8"/>
      <c r="AK1400" s="4"/>
      <c r="AS1400" s="8"/>
      <c r="AT1400" s="4"/>
      <c r="BJ1400" s="1"/>
    </row>
    <row r="1401" spans="1:62" x14ac:dyDescent="0.3">
      <c r="A1401" s="33" t="s">
        <v>2212</v>
      </c>
      <c r="B1401" s="31">
        <v>29850</v>
      </c>
      <c r="C1401" s="1" t="s">
        <v>40</v>
      </c>
      <c r="D1401" s="1" t="s">
        <v>75</v>
      </c>
      <c r="E1401" s="1" t="s">
        <v>988</v>
      </c>
      <c r="F1401" s="1" t="s">
        <v>989</v>
      </c>
      <c r="G1401" s="1" t="s">
        <v>990</v>
      </c>
      <c r="H1401" s="1">
        <v>5</v>
      </c>
      <c r="I1401" s="1" t="s">
        <v>2213</v>
      </c>
      <c r="J1401" s="4">
        <v>1094</v>
      </c>
      <c r="K1401" s="4">
        <v>902</v>
      </c>
      <c r="L1401" s="4">
        <v>488</v>
      </c>
      <c r="AA1401" s="12" t="str">
        <f>_xlfn.XLOOKUP(HsgLista[[#This Row],[Lakó-népesség]],hsgméret[limit],hsgméret[név],,-1)</f>
        <v>apró</v>
      </c>
      <c r="AB1401" s="12" t="str">
        <f>IFERROR(_xlfn.XLOOKUP(HsgLista[[#This Row],[Vármegye]],Régiók[Vármegye],Régiók[Régió]),"")</f>
        <v>Pest</v>
      </c>
      <c r="AC1401" s="12" t="str">
        <f>IFERROR(_xlfn.XLOOKUP(HsgLista[[#This Row],[Vármegye]],Régiók[Vármegye],Régiók[NUTS2]),"")</f>
        <v>HU12</v>
      </c>
      <c r="AD1401" s="12" t="str" cm="1">
        <f t="array" ref="AD1401">_xlfn.XLOOKUP(HsgLista[[#This Row],[Helység jogállása]],_xlfn.ANCHORARRAY($AG$12),$AH$12:$AH$18)</f>
        <v>1 község</v>
      </c>
      <c r="AE1401" s="4">
        <f>HsgLista[[#This Row],[Lakó-népesség]]*HsgLista[[#This Row],[Lakó-népesség]]</f>
        <v>813604</v>
      </c>
      <c r="AF1401" s="1"/>
      <c r="AG1401" s="4"/>
      <c r="AJ1401" s="8"/>
      <c r="AK1401" s="4"/>
      <c r="AS1401" s="8"/>
      <c r="AT1401" s="4"/>
      <c r="BJ1401" s="1"/>
    </row>
    <row r="1402" spans="1:62" x14ac:dyDescent="0.3">
      <c r="A1402" s="33" t="s">
        <v>2214</v>
      </c>
      <c r="B1402" s="31">
        <v>29300</v>
      </c>
      <c r="C1402" s="1" t="s">
        <v>40</v>
      </c>
      <c r="D1402" s="1" t="s">
        <v>159</v>
      </c>
      <c r="E1402" s="1" t="s">
        <v>950</v>
      </c>
      <c r="F1402" s="1" t="s">
        <v>951</v>
      </c>
      <c r="G1402" s="1" t="s">
        <v>952</v>
      </c>
      <c r="H1402" s="1">
        <v>5</v>
      </c>
      <c r="I1402" s="1" t="s">
        <v>1640</v>
      </c>
      <c r="J1402" s="4">
        <v>1674</v>
      </c>
      <c r="K1402" s="4">
        <v>597</v>
      </c>
      <c r="L1402" s="4">
        <v>183</v>
      </c>
      <c r="T1402" s="1">
        <v>1</v>
      </c>
      <c r="AA1402" s="12" t="str">
        <f>_xlfn.XLOOKUP(HsgLista[[#This Row],[Lakó-népesség]],hsgméret[limit],hsgméret[név],,-1)</f>
        <v>apró</v>
      </c>
      <c r="AB1402" s="12" t="str">
        <f>IFERROR(_xlfn.XLOOKUP(HsgLista[[#This Row],[Vármegye]],Régiók[Vármegye],Régiók[Régió]),"")</f>
        <v>Észak-Alföld</v>
      </c>
      <c r="AC1402" s="12" t="str">
        <f>IFERROR(_xlfn.XLOOKUP(HsgLista[[#This Row],[Vármegye]],Régiók[Vármegye],Régiók[NUTS2]),"")</f>
        <v>HU32</v>
      </c>
      <c r="AD1402" s="12" t="str" cm="1">
        <f t="array" ref="AD1402">_xlfn.XLOOKUP(HsgLista[[#This Row],[Helység jogállása]],_xlfn.ANCHORARRAY($AG$12),$AH$12:$AH$18)</f>
        <v>1 község</v>
      </c>
      <c r="AE1402" s="4">
        <f>HsgLista[[#This Row],[Lakó-népesség]]*HsgLista[[#This Row],[Lakó-népesség]]</f>
        <v>356409</v>
      </c>
      <c r="AF1402" s="1"/>
      <c r="AG1402" s="4"/>
      <c r="AJ1402" s="8"/>
      <c r="AK1402" s="4"/>
      <c r="AS1402" s="8"/>
      <c r="AT1402" s="4"/>
      <c r="BJ1402" s="1"/>
    </row>
    <row r="1403" spans="1:62" x14ac:dyDescent="0.3">
      <c r="A1403" s="33" t="s">
        <v>2215</v>
      </c>
      <c r="B1403" s="31">
        <v>16081</v>
      </c>
      <c r="C1403" s="1" t="s">
        <v>40</v>
      </c>
      <c r="D1403" s="1" t="s">
        <v>202</v>
      </c>
      <c r="E1403" s="1" t="s">
        <v>203</v>
      </c>
      <c r="F1403" s="1" t="s">
        <v>204</v>
      </c>
      <c r="G1403" s="1" t="s">
        <v>205</v>
      </c>
      <c r="H1403" s="1">
        <v>5</v>
      </c>
      <c r="I1403" s="1" t="s">
        <v>261</v>
      </c>
      <c r="J1403" s="4">
        <v>451</v>
      </c>
      <c r="K1403" s="4">
        <v>272</v>
      </c>
      <c r="L1403" s="4">
        <v>118</v>
      </c>
      <c r="AA1403" s="12" t="str">
        <f>_xlfn.XLOOKUP(HsgLista[[#This Row],[Lakó-népesség]],hsgméret[limit],hsgméret[név],,-1)</f>
        <v>mikro</v>
      </c>
      <c r="AB1403" s="12" t="str">
        <f>IFERROR(_xlfn.XLOOKUP(HsgLista[[#This Row],[Vármegye]],Régiók[Vármegye],Régiók[Régió]),"")</f>
        <v>Nyugat-Dunántúl</v>
      </c>
      <c r="AC1403" s="12" t="str">
        <f>IFERROR(_xlfn.XLOOKUP(HsgLista[[#This Row],[Vármegye]],Régiók[Vármegye],Régiók[NUTS2]),"")</f>
        <v>HU22</v>
      </c>
      <c r="AD1403" s="12" t="str" cm="1">
        <f t="array" ref="AD1403">_xlfn.XLOOKUP(HsgLista[[#This Row],[Helység jogállása]],_xlfn.ANCHORARRAY($AG$12),$AH$12:$AH$18)</f>
        <v>1 község</v>
      </c>
      <c r="AE1403" s="4">
        <f>HsgLista[[#This Row],[Lakó-népesség]]*HsgLista[[#This Row],[Lakó-népesség]]</f>
        <v>73984</v>
      </c>
      <c r="AF1403" s="1"/>
      <c r="AG1403" s="4"/>
      <c r="AJ1403" s="8"/>
      <c r="AK1403" s="4"/>
      <c r="AS1403" s="8"/>
      <c r="AT1403" s="4"/>
      <c r="BJ1403" s="1"/>
    </row>
    <row r="1404" spans="1:62" x14ac:dyDescent="0.3">
      <c r="A1404" s="33" t="s">
        <v>2216</v>
      </c>
      <c r="B1404" s="32">
        <v>4288</v>
      </c>
      <c r="C1404" s="1" t="s">
        <v>40</v>
      </c>
      <c r="D1404" s="1" t="s">
        <v>80</v>
      </c>
      <c r="E1404" s="1" t="s">
        <v>125</v>
      </c>
      <c r="F1404" s="1" t="s">
        <v>126</v>
      </c>
      <c r="G1404" s="1" t="s">
        <v>127</v>
      </c>
      <c r="H1404" s="1">
        <v>5</v>
      </c>
      <c r="I1404" s="1" t="s">
        <v>339</v>
      </c>
      <c r="J1404" s="4">
        <v>496</v>
      </c>
      <c r="K1404" s="4">
        <v>60</v>
      </c>
      <c r="L1404" s="4">
        <v>59</v>
      </c>
      <c r="AA1404" s="12" t="str">
        <f>_xlfn.XLOOKUP(HsgLista[[#This Row],[Lakó-népesség]],hsgméret[limit],hsgméret[név],,-1)</f>
        <v>mikro</v>
      </c>
      <c r="AB1404" s="12" t="str">
        <f>IFERROR(_xlfn.XLOOKUP(HsgLista[[#This Row],[Vármegye]],Régiók[Vármegye],Régiók[Régió]),"")</f>
        <v>Közép-Dunántúl</v>
      </c>
      <c r="AC1404" s="12" t="str">
        <f>IFERROR(_xlfn.XLOOKUP(HsgLista[[#This Row],[Vármegye]],Régiók[Vármegye],Régiók[NUTS2]),"")</f>
        <v>HU21</v>
      </c>
      <c r="AD1404" s="12" t="str" cm="1">
        <f t="array" ref="AD1404">_xlfn.XLOOKUP(HsgLista[[#This Row],[Helység jogállása]],_xlfn.ANCHORARRAY($AG$12),$AH$12:$AH$18)</f>
        <v>1 község</v>
      </c>
      <c r="AE1404" s="4">
        <f>HsgLista[[#This Row],[Lakó-népesség]]*HsgLista[[#This Row],[Lakó-népesség]]</f>
        <v>3600</v>
      </c>
      <c r="AF1404" s="1"/>
      <c r="AG1404" s="4"/>
      <c r="AJ1404" s="8"/>
      <c r="AK1404" s="4"/>
      <c r="AS1404" s="8"/>
      <c r="AT1404" s="4"/>
      <c r="BJ1404" s="1"/>
    </row>
    <row r="1405" spans="1:62" x14ac:dyDescent="0.3">
      <c r="A1405" s="33" t="s">
        <v>2217</v>
      </c>
      <c r="B1405" s="31">
        <v>11147</v>
      </c>
      <c r="C1405" s="1" t="s">
        <v>40</v>
      </c>
      <c r="D1405" s="1" t="s">
        <v>95</v>
      </c>
      <c r="E1405" s="1" t="s">
        <v>471</v>
      </c>
      <c r="F1405" s="1" t="s">
        <v>472</v>
      </c>
      <c r="G1405" s="1" t="s">
        <v>473</v>
      </c>
      <c r="H1405" s="1">
        <v>5</v>
      </c>
      <c r="I1405" s="1" t="s">
        <v>1535</v>
      </c>
      <c r="J1405" s="4">
        <v>1106</v>
      </c>
      <c r="K1405" s="4">
        <v>161</v>
      </c>
      <c r="L1405" s="4">
        <v>101</v>
      </c>
      <c r="AA1405" s="12" t="str">
        <f>_xlfn.XLOOKUP(HsgLista[[#This Row],[Lakó-népesség]],hsgméret[limit],hsgméret[név],,-1)</f>
        <v>mikro</v>
      </c>
      <c r="AB1405" s="12" t="str">
        <f>IFERROR(_xlfn.XLOOKUP(HsgLista[[#This Row],[Vármegye]],Régiók[Vármegye],Régiók[Régió]),"")</f>
        <v>Nyugat-Dunántúl</v>
      </c>
      <c r="AC1405" s="12" t="str">
        <f>IFERROR(_xlfn.XLOOKUP(HsgLista[[#This Row],[Vármegye]],Régiók[Vármegye],Régiók[NUTS2]),"")</f>
        <v>HU22</v>
      </c>
      <c r="AD1405" s="12" t="str" cm="1">
        <f t="array" ref="AD1405">_xlfn.XLOOKUP(HsgLista[[#This Row],[Helység jogállása]],_xlfn.ANCHORARRAY($AG$12),$AH$12:$AH$18)</f>
        <v>1 község</v>
      </c>
      <c r="AE1405" s="4">
        <f>HsgLista[[#This Row],[Lakó-népesség]]*HsgLista[[#This Row],[Lakó-népesség]]</f>
        <v>25921</v>
      </c>
      <c r="AF1405" s="1"/>
      <c r="AG1405" s="4"/>
      <c r="AJ1405" s="8"/>
      <c r="AK1405" s="4"/>
      <c r="AS1405" s="8"/>
      <c r="AT1405" s="4"/>
      <c r="BJ1405" s="1"/>
    </row>
    <row r="1406" spans="1:62" x14ac:dyDescent="0.3">
      <c r="A1406" s="33" t="s">
        <v>2218</v>
      </c>
      <c r="B1406" s="31">
        <v>32726</v>
      </c>
      <c r="C1406" s="1" t="s">
        <v>40</v>
      </c>
      <c r="D1406" s="1" t="s">
        <v>202</v>
      </c>
      <c r="E1406" s="1" t="s">
        <v>278</v>
      </c>
      <c r="F1406" s="1" t="s">
        <v>279</v>
      </c>
      <c r="G1406" s="1" t="s">
        <v>280</v>
      </c>
      <c r="H1406" s="1">
        <v>5</v>
      </c>
      <c r="I1406" s="1" t="s">
        <v>574</v>
      </c>
      <c r="J1406" s="4">
        <v>342</v>
      </c>
      <c r="K1406" s="4">
        <v>167</v>
      </c>
      <c r="L1406" s="4">
        <v>89</v>
      </c>
      <c r="AA1406" s="12" t="str">
        <f>_xlfn.XLOOKUP(HsgLista[[#This Row],[Lakó-népesség]],hsgméret[limit],hsgméret[név],,-1)</f>
        <v>mikro</v>
      </c>
      <c r="AB1406" s="12" t="str">
        <f>IFERROR(_xlfn.XLOOKUP(HsgLista[[#This Row],[Vármegye]],Régiók[Vármegye],Régiók[Régió]),"")</f>
        <v>Nyugat-Dunántúl</v>
      </c>
      <c r="AC1406" s="12" t="str">
        <f>IFERROR(_xlfn.XLOOKUP(HsgLista[[#This Row],[Vármegye]],Régiók[Vármegye],Régiók[NUTS2]),"")</f>
        <v>HU22</v>
      </c>
      <c r="AD1406" s="12" t="str" cm="1">
        <f t="array" ref="AD1406">_xlfn.XLOOKUP(HsgLista[[#This Row],[Helység jogállása]],_xlfn.ANCHORARRAY($AG$12),$AH$12:$AH$18)</f>
        <v>1 község</v>
      </c>
      <c r="AE1406" s="4">
        <f>HsgLista[[#This Row],[Lakó-népesség]]*HsgLista[[#This Row],[Lakó-népesség]]</f>
        <v>27889</v>
      </c>
      <c r="AF1406" s="1"/>
      <c r="AG1406" s="4"/>
      <c r="AJ1406" s="8"/>
      <c r="AK1406" s="4"/>
      <c r="AS1406" s="8"/>
      <c r="AT1406" s="4"/>
      <c r="BJ1406" s="1"/>
    </row>
    <row r="1407" spans="1:62" x14ac:dyDescent="0.3">
      <c r="A1407" s="33" t="s">
        <v>2219</v>
      </c>
      <c r="B1407" s="31">
        <v>11448</v>
      </c>
      <c r="C1407" s="1" t="s">
        <v>40</v>
      </c>
      <c r="D1407" s="1" t="s">
        <v>52</v>
      </c>
      <c r="E1407" s="1" t="s">
        <v>878</v>
      </c>
      <c r="F1407" s="1" t="s">
        <v>879</v>
      </c>
      <c r="G1407" s="1" t="s">
        <v>880</v>
      </c>
      <c r="H1407" s="1">
        <v>5</v>
      </c>
      <c r="I1407" s="1" t="s">
        <v>1258</v>
      </c>
      <c r="J1407" s="4">
        <v>834</v>
      </c>
      <c r="K1407" s="4">
        <v>185</v>
      </c>
      <c r="L1407" s="4">
        <v>77</v>
      </c>
      <c r="AA1407" s="12" t="str">
        <f>_xlfn.XLOOKUP(HsgLista[[#This Row],[Lakó-népesség]],hsgméret[limit],hsgméret[név],,-1)</f>
        <v>mikro</v>
      </c>
      <c r="AB1407" s="12" t="str">
        <f>IFERROR(_xlfn.XLOOKUP(HsgLista[[#This Row],[Vármegye]],Régiók[Vármegye],Régiók[Régió]),"")</f>
        <v>Észak-Magyarország</v>
      </c>
      <c r="AC1407" s="12" t="str">
        <f>IFERROR(_xlfn.XLOOKUP(HsgLista[[#This Row],[Vármegye]],Régiók[Vármegye],Régiók[NUTS2]),"")</f>
        <v>HU31</v>
      </c>
      <c r="AD1407" s="12" t="str" cm="1">
        <f t="array" ref="AD1407">_xlfn.XLOOKUP(HsgLista[[#This Row],[Helység jogállása]],_xlfn.ANCHORARRAY($AG$12),$AH$12:$AH$18)</f>
        <v>1 község</v>
      </c>
      <c r="AE1407" s="4">
        <f>HsgLista[[#This Row],[Lakó-népesség]]*HsgLista[[#This Row],[Lakó-népesség]]</f>
        <v>34225</v>
      </c>
      <c r="AF1407" s="1"/>
      <c r="AG1407" s="4"/>
      <c r="AJ1407" s="8"/>
      <c r="AK1407" s="4"/>
      <c r="AS1407" s="8"/>
      <c r="AT1407" s="4"/>
      <c r="BJ1407" s="1"/>
    </row>
    <row r="1408" spans="1:62" x14ac:dyDescent="0.3">
      <c r="A1408" s="33" t="s">
        <v>2220</v>
      </c>
      <c r="B1408" s="31">
        <v>14702</v>
      </c>
      <c r="C1408" s="1" t="s">
        <v>40</v>
      </c>
      <c r="D1408" s="1" t="s">
        <v>52</v>
      </c>
      <c r="E1408" s="1" t="s">
        <v>375</v>
      </c>
      <c r="F1408" s="1" t="s">
        <v>376</v>
      </c>
      <c r="G1408" s="1" t="s">
        <v>377</v>
      </c>
      <c r="H1408" s="1">
        <v>5</v>
      </c>
      <c r="I1408" s="1" t="s">
        <v>943</v>
      </c>
      <c r="J1408" s="4">
        <v>1038</v>
      </c>
      <c r="K1408" s="4">
        <v>276</v>
      </c>
      <c r="L1408" s="4">
        <v>130</v>
      </c>
      <c r="AA1408" s="12" t="str">
        <f>_xlfn.XLOOKUP(HsgLista[[#This Row],[Lakó-népesség]],hsgméret[limit],hsgméret[név],,-1)</f>
        <v>mikro</v>
      </c>
      <c r="AB1408" s="12" t="str">
        <f>IFERROR(_xlfn.XLOOKUP(HsgLista[[#This Row],[Vármegye]],Régiók[Vármegye],Régiók[Régió]),"")</f>
        <v>Észak-Magyarország</v>
      </c>
      <c r="AC1408" s="12" t="str">
        <f>IFERROR(_xlfn.XLOOKUP(HsgLista[[#This Row],[Vármegye]],Régiók[Vármegye],Régiók[NUTS2]),"")</f>
        <v>HU31</v>
      </c>
      <c r="AD1408" s="12" t="str" cm="1">
        <f t="array" ref="AD1408">_xlfn.XLOOKUP(HsgLista[[#This Row],[Helység jogállása]],_xlfn.ANCHORARRAY($AG$12),$AH$12:$AH$18)</f>
        <v>1 község</v>
      </c>
      <c r="AE1408" s="4">
        <f>HsgLista[[#This Row],[Lakó-népesség]]*HsgLista[[#This Row],[Lakó-népesség]]</f>
        <v>76176</v>
      </c>
      <c r="AF1408" s="1"/>
      <c r="AG1408" s="4"/>
      <c r="AJ1408" s="8"/>
      <c r="AK1408" s="4"/>
      <c r="AS1408" s="8"/>
      <c r="AT1408" s="4"/>
      <c r="BJ1408" s="1"/>
    </row>
    <row r="1409" spans="1:62" x14ac:dyDescent="0.3">
      <c r="A1409" s="33" t="s">
        <v>2221</v>
      </c>
      <c r="B1409" s="32">
        <v>5953</v>
      </c>
      <c r="C1409" s="1" t="s">
        <v>40</v>
      </c>
      <c r="D1409" s="1" t="s">
        <v>95</v>
      </c>
      <c r="E1409" s="1" t="s">
        <v>850</v>
      </c>
      <c r="F1409" s="1" t="s">
        <v>851</v>
      </c>
      <c r="G1409" s="1" t="s">
        <v>852</v>
      </c>
      <c r="H1409" s="1">
        <v>5</v>
      </c>
      <c r="I1409" s="1" t="s">
        <v>853</v>
      </c>
      <c r="J1409" s="4">
        <v>858</v>
      </c>
      <c r="K1409" s="4">
        <v>220</v>
      </c>
      <c r="L1409" s="4">
        <v>142</v>
      </c>
      <c r="AA1409" s="12" t="str">
        <f>_xlfn.XLOOKUP(HsgLista[[#This Row],[Lakó-népesség]],hsgméret[limit],hsgméret[név],,-1)</f>
        <v>mikro</v>
      </c>
      <c r="AB1409" s="12" t="str">
        <f>IFERROR(_xlfn.XLOOKUP(HsgLista[[#This Row],[Vármegye]],Régiók[Vármegye],Régiók[Régió]),"")</f>
        <v>Nyugat-Dunántúl</v>
      </c>
      <c r="AC1409" s="12" t="str">
        <f>IFERROR(_xlfn.XLOOKUP(HsgLista[[#This Row],[Vármegye]],Régiók[Vármegye],Régiók[NUTS2]),"")</f>
        <v>HU22</v>
      </c>
      <c r="AD1409" s="12" t="str" cm="1">
        <f t="array" ref="AD1409">_xlfn.XLOOKUP(HsgLista[[#This Row],[Helység jogállása]],_xlfn.ANCHORARRAY($AG$12),$AH$12:$AH$18)</f>
        <v>1 község</v>
      </c>
      <c r="AE1409" s="4">
        <f>HsgLista[[#This Row],[Lakó-népesség]]*HsgLista[[#This Row],[Lakó-népesség]]</f>
        <v>48400</v>
      </c>
      <c r="AF1409" s="1"/>
      <c r="AG1409" s="4"/>
      <c r="AJ1409" s="8"/>
      <c r="AK1409" s="4"/>
      <c r="AS1409" s="8"/>
      <c r="AT1409" s="4"/>
      <c r="BJ1409" s="1"/>
    </row>
    <row r="1410" spans="1:62" x14ac:dyDescent="0.3">
      <c r="A1410" s="33" t="s">
        <v>2222</v>
      </c>
      <c r="B1410" s="31">
        <v>12353</v>
      </c>
      <c r="C1410" s="1" t="s">
        <v>40</v>
      </c>
      <c r="D1410" s="1" t="s">
        <v>41</v>
      </c>
      <c r="E1410" s="1" t="s">
        <v>208</v>
      </c>
      <c r="F1410" s="1" t="s">
        <v>209</v>
      </c>
      <c r="G1410" s="1" t="s">
        <v>210</v>
      </c>
      <c r="H1410" s="1">
        <v>5</v>
      </c>
      <c r="I1410" s="1" t="s">
        <v>2223</v>
      </c>
      <c r="J1410" s="4">
        <v>438</v>
      </c>
      <c r="K1410" s="4">
        <v>112</v>
      </c>
      <c r="L1410" s="4">
        <v>44</v>
      </c>
      <c r="T1410" s="1">
        <v>1</v>
      </c>
      <c r="AA1410" s="12" t="str">
        <f>_xlfn.XLOOKUP(HsgLista[[#This Row],[Lakó-népesség]],hsgméret[limit],hsgméret[név],,-1)</f>
        <v>mikro</v>
      </c>
      <c r="AB1410" s="12" t="str">
        <f>IFERROR(_xlfn.XLOOKUP(HsgLista[[#This Row],[Vármegye]],Régiók[Vármegye],Régiók[Régió]),"")</f>
        <v>Dél-Dunántúl</v>
      </c>
      <c r="AC1410" s="12" t="str">
        <f>IFERROR(_xlfn.XLOOKUP(HsgLista[[#This Row],[Vármegye]],Régiók[Vármegye],Régiók[NUTS2]),"")</f>
        <v>HU23</v>
      </c>
      <c r="AD1410" s="12" t="str" cm="1">
        <f t="array" ref="AD1410">_xlfn.XLOOKUP(HsgLista[[#This Row],[Helység jogállása]],_xlfn.ANCHORARRAY($AG$12),$AH$12:$AH$18)</f>
        <v>1 község</v>
      </c>
      <c r="AE1410" s="4">
        <f>HsgLista[[#This Row],[Lakó-népesség]]*HsgLista[[#This Row],[Lakó-népesség]]</f>
        <v>12544</v>
      </c>
      <c r="AF1410" s="1"/>
      <c r="AG1410" s="4"/>
      <c r="AJ1410" s="8"/>
      <c r="AK1410" s="4"/>
      <c r="AS1410" s="8"/>
      <c r="AT1410" s="4"/>
      <c r="BJ1410" s="1"/>
    </row>
    <row r="1411" spans="1:62" x14ac:dyDescent="0.3">
      <c r="A1411" s="33" t="s">
        <v>2224</v>
      </c>
      <c r="B1411" s="32">
        <v>3151</v>
      </c>
      <c r="C1411" s="1" t="s">
        <v>40</v>
      </c>
      <c r="D1411" s="1" t="s">
        <v>41</v>
      </c>
      <c r="E1411" s="1" t="s">
        <v>289</v>
      </c>
      <c r="F1411" s="1" t="s">
        <v>290</v>
      </c>
      <c r="G1411" s="1" t="s">
        <v>291</v>
      </c>
      <c r="H1411" s="1">
        <v>5</v>
      </c>
      <c r="I1411" s="1" t="s">
        <v>770</v>
      </c>
      <c r="J1411" s="4">
        <v>357</v>
      </c>
      <c r="K1411" s="4">
        <v>204</v>
      </c>
      <c r="L1411" s="4">
        <v>74</v>
      </c>
      <c r="AA1411" s="12" t="str">
        <f>_xlfn.XLOOKUP(HsgLista[[#This Row],[Lakó-népesség]],hsgméret[limit],hsgméret[név],,-1)</f>
        <v>mikro</v>
      </c>
      <c r="AB1411" s="12" t="str">
        <f>IFERROR(_xlfn.XLOOKUP(HsgLista[[#This Row],[Vármegye]],Régiók[Vármegye],Régiók[Régió]),"")</f>
        <v>Dél-Dunántúl</v>
      </c>
      <c r="AC1411" s="12" t="str">
        <f>IFERROR(_xlfn.XLOOKUP(HsgLista[[#This Row],[Vármegye]],Régiók[Vármegye],Régiók[NUTS2]),"")</f>
        <v>HU23</v>
      </c>
      <c r="AD1411" s="12" t="str" cm="1">
        <f t="array" ref="AD1411">_xlfn.XLOOKUP(HsgLista[[#This Row],[Helység jogállása]],_xlfn.ANCHORARRAY($AG$12),$AH$12:$AH$18)</f>
        <v>1 község</v>
      </c>
      <c r="AE1411" s="4">
        <f>HsgLista[[#This Row],[Lakó-népesség]]*HsgLista[[#This Row],[Lakó-népesség]]</f>
        <v>41616</v>
      </c>
      <c r="AF1411" s="1"/>
      <c r="AG1411" s="4"/>
      <c r="AJ1411" s="8"/>
      <c r="AK1411" s="4"/>
      <c r="AS1411" s="8"/>
      <c r="AT1411" s="4"/>
      <c r="BJ1411" s="1"/>
    </row>
    <row r="1412" spans="1:62" x14ac:dyDescent="0.3">
      <c r="A1412" s="33" t="s">
        <v>2225</v>
      </c>
      <c r="B1412" s="31">
        <v>34157</v>
      </c>
      <c r="C1412" s="1" t="s">
        <v>27</v>
      </c>
      <c r="D1412" s="1" t="s">
        <v>75</v>
      </c>
      <c r="E1412" s="1" t="s">
        <v>1236</v>
      </c>
      <c r="F1412" s="1" t="s">
        <v>1237</v>
      </c>
      <c r="G1412" s="1" t="s">
        <v>1238</v>
      </c>
      <c r="H1412" s="1">
        <v>1</v>
      </c>
      <c r="I1412" s="1" t="s">
        <v>32</v>
      </c>
      <c r="J1412" s="4">
        <v>1102</v>
      </c>
      <c r="K1412" s="4">
        <v>13569</v>
      </c>
      <c r="L1412" s="4">
        <v>5090</v>
      </c>
      <c r="T1412" s="1">
        <v>1</v>
      </c>
      <c r="X1412" s="1">
        <v>1</v>
      </c>
      <c r="AA1412" s="12" t="str">
        <f>_xlfn.XLOOKUP(HsgLista[[#This Row],[Lakó-népesség]],hsgméret[limit],hsgméret[név],,-1)</f>
        <v>közép</v>
      </c>
      <c r="AB1412" s="12" t="str">
        <f>IFERROR(_xlfn.XLOOKUP(HsgLista[[#This Row],[Vármegye]],Régiók[Vármegye],Régiók[Régió]),"")</f>
        <v>Pest</v>
      </c>
      <c r="AC1412" s="12" t="str">
        <f>IFERROR(_xlfn.XLOOKUP(HsgLista[[#This Row],[Vármegye]],Régiók[Vármegye],Régiók[NUTS2]),"")</f>
        <v>HU12</v>
      </c>
      <c r="AD1412" s="12" t="str" cm="1">
        <f t="array" ref="AD1412">_xlfn.XLOOKUP(HsgLista[[#This Row],[Helység jogállása]],_xlfn.ANCHORARRAY($AG$12),$AH$12:$AH$18)</f>
        <v>2 város</v>
      </c>
      <c r="AE1412" s="4">
        <f>HsgLista[[#This Row],[Lakó-népesség]]*HsgLista[[#This Row],[Lakó-népesség]]</f>
        <v>184117761</v>
      </c>
      <c r="AF1412" s="1"/>
      <c r="AG1412" s="4"/>
      <c r="AJ1412" s="8"/>
      <c r="AK1412" s="4"/>
      <c r="AS1412" s="8"/>
      <c r="AT1412" s="4"/>
      <c r="BJ1412" s="1"/>
    </row>
    <row r="1413" spans="1:62" x14ac:dyDescent="0.3">
      <c r="A1413" s="33" t="s">
        <v>525</v>
      </c>
      <c r="B1413" s="31">
        <v>31024</v>
      </c>
      <c r="C1413" s="1" t="s">
        <v>27</v>
      </c>
      <c r="D1413" s="1" t="s">
        <v>197</v>
      </c>
      <c r="E1413" s="1" t="s">
        <v>2226</v>
      </c>
      <c r="F1413" s="1" t="s">
        <v>524</v>
      </c>
      <c r="G1413" s="1" t="s">
        <v>525</v>
      </c>
      <c r="H1413" s="1">
        <v>1</v>
      </c>
      <c r="I1413" s="1" t="s">
        <v>32</v>
      </c>
      <c r="J1413" s="4">
        <v>6919</v>
      </c>
      <c r="K1413" s="4">
        <v>7072</v>
      </c>
      <c r="L1413" s="4">
        <v>3391</v>
      </c>
      <c r="T1413" s="1">
        <v>1</v>
      </c>
      <c r="AA1413" s="12" t="str">
        <f>_xlfn.XLOOKUP(HsgLista[[#This Row],[Lakó-népesség]],hsgméret[limit],hsgméret[név],,-1)</f>
        <v>kicsi</v>
      </c>
      <c r="AB1413" s="12" t="str">
        <f>IFERROR(_xlfn.XLOOKUP(HsgLista[[#This Row],[Vármegye]],Régiók[Vármegye],Régiók[Régió]),"")</f>
        <v>Dél-Alföld</v>
      </c>
      <c r="AC1413" s="12" t="str">
        <f>IFERROR(_xlfn.XLOOKUP(HsgLista[[#This Row],[Vármegye]],Régiók[Vármegye],Régiók[NUTS2]),"")</f>
        <v>HU33</v>
      </c>
      <c r="AD1413" s="12" t="str" cm="1">
        <f t="array" ref="AD1413">_xlfn.XLOOKUP(HsgLista[[#This Row],[Helység jogállása]],_xlfn.ANCHORARRAY($AG$12),$AH$12:$AH$18)</f>
        <v>2 város</v>
      </c>
      <c r="AE1413" s="4">
        <f>HsgLista[[#This Row],[Lakó-népesség]]*HsgLista[[#This Row],[Lakó-népesség]]</f>
        <v>50013184</v>
      </c>
      <c r="AF1413" s="1"/>
      <c r="AG1413" s="4"/>
      <c r="AJ1413" s="8"/>
      <c r="AK1413" s="4"/>
      <c r="AS1413" s="8"/>
      <c r="AT1413" s="4"/>
      <c r="BJ1413" s="1"/>
    </row>
    <row r="1414" spans="1:62" x14ac:dyDescent="0.3">
      <c r="A1414" s="33" t="s">
        <v>2227</v>
      </c>
      <c r="B1414" s="31">
        <v>12399</v>
      </c>
      <c r="C1414" s="1" t="s">
        <v>40</v>
      </c>
      <c r="D1414" s="1" t="s">
        <v>52</v>
      </c>
      <c r="E1414" s="1" t="s">
        <v>313</v>
      </c>
      <c r="F1414" s="1" t="s">
        <v>314</v>
      </c>
      <c r="G1414" s="1" t="s">
        <v>315</v>
      </c>
      <c r="H1414" s="1">
        <v>2</v>
      </c>
      <c r="I1414" s="1" t="s">
        <v>38</v>
      </c>
      <c r="J1414" s="4">
        <v>976</v>
      </c>
      <c r="K1414" s="4">
        <v>2434</v>
      </c>
      <c r="L1414" s="4">
        <v>859</v>
      </c>
      <c r="AA1414" s="12" t="str">
        <f>_xlfn.XLOOKUP(HsgLista[[#This Row],[Lakó-népesség]],hsgméret[limit],hsgméret[név],,-1)</f>
        <v>kicsi</v>
      </c>
      <c r="AB1414" s="12" t="str">
        <f>IFERROR(_xlfn.XLOOKUP(HsgLista[[#This Row],[Vármegye]],Régiók[Vármegye],Régiók[Régió]),"")</f>
        <v>Észak-Magyarország</v>
      </c>
      <c r="AC1414" s="12" t="str">
        <f>IFERROR(_xlfn.XLOOKUP(HsgLista[[#This Row],[Vármegye]],Régiók[Vármegye],Régiók[NUTS2]),"")</f>
        <v>HU31</v>
      </c>
      <c r="AD1414" s="12" t="str" cm="1">
        <f t="array" ref="AD1414">_xlfn.XLOOKUP(HsgLista[[#This Row],[Helység jogállása]],_xlfn.ANCHORARRAY($AG$12),$AH$12:$AH$18)</f>
        <v>1 község</v>
      </c>
      <c r="AE1414" s="4">
        <f>HsgLista[[#This Row],[Lakó-népesség]]*HsgLista[[#This Row],[Lakó-népesség]]</f>
        <v>5924356</v>
      </c>
      <c r="AF1414" s="1"/>
      <c r="AG1414" s="4"/>
      <c r="AJ1414" s="8"/>
      <c r="AK1414" s="4"/>
      <c r="AS1414" s="8"/>
      <c r="AT1414" s="4"/>
      <c r="BJ1414" s="1"/>
    </row>
    <row r="1415" spans="1:62" x14ac:dyDescent="0.3">
      <c r="A1415" s="33" t="s">
        <v>2228</v>
      </c>
      <c r="B1415" s="31">
        <v>20941</v>
      </c>
      <c r="C1415" s="1" t="s">
        <v>40</v>
      </c>
      <c r="D1415" s="1" t="s">
        <v>202</v>
      </c>
      <c r="E1415" s="1" t="s">
        <v>621</v>
      </c>
      <c r="F1415" s="1" t="s">
        <v>622</v>
      </c>
      <c r="G1415" s="1" t="s">
        <v>623</v>
      </c>
      <c r="H1415" s="1">
        <v>5</v>
      </c>
      <c r="I1415" s="1" t="s">
        <v>623</v>
      </c>
      <c r="J1415" s="4">
        <v>1220</v>
      </c>
      <c r="K1415" s="4">
        <v>157</v>
      </c>
      <c r="L1415" s="4">
        <v>82</v>
      </c>
      <c r="T1415" s="1">
        <v>1</v>
      </c>
      <c r="AA1415" s="12" t="str">
        <f>_xlfn.XLOOKUP(HsgLista[[#This Row],[Lakó-népesség]],hsgméret[limit],hsgméret[név],,-1)</f>
        <v>mikro</v>
      </c>
      <c r="AB1415" s="12" t="str">
        <f>IFERROR(_xlfn.XLOOKUP(HsgLista[[#This Row],[Vármegye]],Régiók[Vármegye],Régiók[Régió]),"")</f>
        <v>Nyugat-Dunántúl</v>
      </c>
      <c r="AC1415" s="12" t="str">
        <f>IFERROR(_xlfn.XLOOKUP(HsgLista[[#This Row],[Vármegye]],Régiók[Vármegye],Régiók[NUTS2]),"")</f>
        <v>HU22</v>
      </c>
      <c r="AD1415" s="12" t="str" cm="1">
        <f t="array" ref="AD1415">_xlfn.XLOOKUP(HsgLista[[#This Row],[Helység jogállása]],_xlfn.ANCHORARRAY($AG$12),$AH$12:$AH$18)</f>
        <v>1 község</v>
      </c>
      <c r="AE1415" s="4">
        <f>HsgLista[[#This Row],[Lakó-népesség]]*HsgLista[[#This Row],[Lakó-népesség]]</f>
        <v>24649</v>
      </c>
      <c r="AF1415" s="1"/>
      <c r="AG1415" s="4"/>
      <c r="AJ1415" s="8"/>
      <c r="AK1415" s="4"/>
      <c r="AS1415" s="8"/>
      <c r="AT1415" s="4"/>
      <c r="BJ1415" s="1"/>
    </row>
    <row r="1416" spans="1:62" x14ac:dyDescent="0.3">
      <c r="A1416" s="33" t="s">
        <v>2229</v>
      </c>
      <c r="B1416" s="32">
        <v>3869</v>
      </c>
      <c r="C1416" s="1" t="s">
        <v>40</v>
      </c>
      <c r="D1416" s="1" t="s">
        <v>251</v>
      </c>
      <c r="E1416" s="1" t="s">
        <v>252</v>
      </c>
      <c r="F1416" s="1" t="s">
        <v>253</v>
      </c>
      <c r="G1416" s="1" t="s">
        <v>254</v>
      </c>
      <c r="H1416" s="1">
        <v>5</v>
      </c>
      <c r="I1416" s="1" t="s">
        <v>1802</v>
      </c>
      <c r="J1416" s="4">
        <v>1135</v>
      </c>
      <c r="K1416" s="4">
        <v>273</v>
      </c>
      <c r="L1416" s="4">
        <v>126</v>
      </c>
      <c r="AA1416" s="12" t="str">
        <f>_xlfn.XLOOKUP(HsgLista[[#This Row],[Lakó-népesség]],hsgméret[limit],hsgméret[név],,-1)</f>
        <v>mikro</v>
      </c>
      <c r="AB1416" s="12" t="str">
        <f>IFERROR(_xlfn.XLOOKUP(HsgLista[[#This Row],[Vármegye]],Régiók[Vármegye],Régiók[Régió]),"")</f>
        <v>Dél-Dunántúl</v>
      </c>
      <c r="AC1416" s="12" t="str">
        <f>IFERROR(_xlfn.XLOOKUP(HsgLista[[#This Row],[Vármegye]],Régiók[Vármegye],Régiók[NUTS2]),"")</f>
        <v>HU23</v>
      </c>
      <c r="AD1416" s="12" t="str" cm="1">
        <f t="array" ref="AD1416">_xlfn.XLOOKUP(HsgLista[[#This Row],[Helység jogállása]],_xlfn.ANCHORARRAY($AG$12),$AH$12:$AH$18)</f>
        <v>1 község</v>
      </c>
      <c r="AE1416" s="4">
        <f>HsgLista[[#This Row],[Lakó-népesség]]*HsgLista[[#This Row],[Lakó-népesség]]</f>
        <v>74529</v>
      </c>
      <c r="AF1416" s="1"/>
      <c r="AG1416" s="4"/>
      <c r="AJ1416" s="8"/>
      <c r="AK1416" s="4"/>
      <c r="AS1416" s="8"/>
      <c r="AT1416" s="4"/>
      <c r="BJ1416" s="1"/>
    </row>
    <row r="1417" spans="1:62" x14ac:dyDescent="0.3">
      <c r="A1417" s="33" t="s">
        <v>2230</v>
      </c>
      <c r="B1417" s="31">
        <v>10746</v>
      </c>
      <c r="C1417" s="1" t="s">
        <v>40</v>
      </c>
      <c r="D1417" s="1" t="s">
        <v>41</v>
      </c>
      <c r="E1417" s="1" t="s">
        <v>289</v>
      </c>
      <c r="F1417" s="1" t="s">
        <v>290</v>
      </c>
      <c r="G1417" s="1" t="s">
        <v>291</v>
      </c>
      <c r="H1417" s="1">
        <v>5</v>
      </c>
      <c r="I1417" s="1" t="s">
        <v>1950</v>
      </c>
      <c r="J1417" s="4">
        <v>1050</v>
      </c>
      <c r="K1417" s="4">
        <v>283</v>
      </c>
      <c r="L1417" s="4">
        <v>130</v>
      </c>
      <c r="AA1417" s="12" t="str">
        <f>_xlfn.XLOOKUP(HsgLista[[#This Row],[Lakó-népesség]],hsgméret[limit],hsgméret[név],,-1)</f>
        <v>mikro</v>
      </c>
      <c r="AB1417" s="12" t="str">
        <f>IFERROR(_xlfn.XLOOKUP(HsgLista[[#This Row],[Vármegye]],Régiók[Vármegye],Régiók[Régió]),"")</f>
        <v>Dél-Dunántúl</v>
      </c>
      <c r="AC1417" s="12" t="str">
        <f>IFERROR(_xlfn.XLOOKUP(HsgLista[[#This Row],[Vármegye]],Régiók[Vármegye],Régiók[NUTS2]),"")</f>
        <v>HU23</v>
      </c>
      <c r="AD1417" s="12" t="str" cm="1">
        <f t="array" ref="AD1417">_xlfn.XLOOKUP(HsgLista[[#This Row],[Helység jogállása]],_xlfn.ANCHORARRAY($AG$12),$AH$12:$AH$18)</f>
        <v>1 község</v>
      </c>
      <c r="AE1417" s="4">
        <f>HsgLista[[#This Row],[Lakó-népesség]]*HsgLista[[#This Row],[Lakó-népesség]]</f>
        <v>80089</v>
      </c>
      <c r="AF1417" s="1"/>
      <c r="AG1417" s="4"/>
      <c r="AJ1417" s="8"/>
      <c r="AK1417" s="4"/>
      <c r="AS1417" s="8"/>
      <c r="AT1417" s="4"/>
      <c r="BJ1417" s="1"/>
    </row>
    <row r="1418" spans="1:62" x14ac:dyDescent="0.3">
      <c r="A1418" s="33" t="s">
        <v>2231</v>
      </c>
      <c r="B1418" s="31">
        <v>25919</v>
      </c>
      <c r="C1418" s="1" t="s">
        <v>27</v>
      </c>
      <c r="D1418" s="1" t="s">
        <v>34</v>
      </c>
      <c r="E1418" s="1" t="s">
        <v>766</v>
      </c>
      <c r="F1418" s="1" t="s">
        <v>767</v>
      </c>
      <c r="G1418" s="1" t="s">
        <v>768</v>
      </c>
      <c r="H1418" s="1">
        <v>1</v>
      </c>
      <c r="I1418" s="1" t="s">
        <v>32</v>
      </c>
      <c r="J1418" s="4">
        <v>20527</v>
      </c>
      <c r="K1418" s="4">
        <v>9869</v>
      </c>
      <c r="L1418" s="4">
        <v>4665</v>
      </c>
      <c r="T1418" s="1">
        <v>1</v>
      </c>
      <c r="AA1418" s="12" t="str">
        <f>_xlfn.XLOOKUP(HsgLista[[#This Row],[Lakó-népesség]],hsgméret[limit],hsgméret[név],,-1)</f>
        <v>kicsi</v>
      </c>
      <c r="AB1418" s="12" t="str">
        <f>IFERROR(_xlfn.XLOOKUP(HsgLista[[#This Row],[Vármegye]],Régiók[Vármegye],Régiók[Régió]),"")</f>
        <v>Észak-Alföld</v>
      </c>
      <c r="AC1418" s="12" t="str">
        <f>IFERROR(_xlfn.XLOOKUP(HsgLista[[#This Row],[Vármegye]],Régiók[Vármegye],Régiók[NUTS2]),"")</f>
        <v>HU32</v>
      </c>
      <c r="AD1418" s="12" t="str" cm="1">
        <f t="array" ref="AD1418">_xlfn.XLOOKUP(HsgLista[[#This Row],[Helység jogállása]],_xlfn.ANCHORARRAY($AG$12),$AH$12:$AH$18)</f>
        <v>2 város</v>
      </c>
      <c r="AE1418" s="4">
        <f>HsgLista[[#This Row],[Lakó-népesség]]*HsgLista[[#This Row],[Lakó-népesség]]</f>
        <v>97397161</v>
      </c>
      <c r="AF1418" s="1"/>
      <c r="AG1418" s="4"/>
      <c r="AJ1418" s="8"/>
      <c r="AK1418" s="4"/>
      <c r="AS1418" s="8"/>
      <c r="AT1418" s="4"/>
      <c r="BJ1418" s="1"/>
    </row>
    <row r="1419" spans="1:62" x14ac:dyDescent="0.3">
      <c r="A1419" s="33" t="s">
        <v>2232</v>
      </c>
      <c r="B1419" s="32">
        <v>2501</v>
      </c>
      <c r="C1419" s="1" t="s">
        <v>40</v>
      </c>
      <c r="D1419" s="1" t="s">
        <v>95</v>
      </c>
      <c r="E1419" s="1" t="s">
        <v>96</v>
      </c>
      <c r="F1419" s="1" t="s">
        <v>97</v>
      </c>
      <c r="G1419" s="1" t="s">
        <v>98</v>
      </c>
      <c r="H1419" s="1">
        <v>5</v>
      </c>
      <c r="I1419" s="1" t="s">
        <v>598</v>
      </c>
      <c r="J1419" s="4">
        <v>1000</v>
      </c>
      <c r="K1419" s="4">
        <v>446</v>
      </c>
      <c r="L1419" s="4">
        <v>179</v>
      </c>
      <c r="AA1419" s="12" t="str">
        <f>_xlfn.XLOOKUP(HsgLista[[#This Row],[Lakó-népesség]],hsgméret[limit],hsgméret[név],,-1)</f>
        <v>mikro</v>
      </c>
      <c r="AB1419" s="12" t="str">
        <f>IFERROR(_xlfn.XLOOKUP(HsgLista[[#This Row],[Vármegye]],Régiók[Vármegye],Régiók[Régió]),"")</f>
        <v>Nyugat-Dunántúl</v>
      </c>
      <c r="AC1419" s="12" t="str">
        <f>IFERROR(_xlfn.XLOOKUP(HsgLista[[#This Row],[Vármegye]],Régiók[Vármegye],Régiók[NUTS2]),"")</f>
        <v>HU22</v>
      </c>
      <c r="AD1419" s="12" t="str" cm="1">
        <f t="array" ref="AD1419">_xlfn.XLOOKUP(HsgLista[[#This Row],[Helység jogállása]],_xlfn.ANCHORARRAY($AG$12),$AH$12:$AH$18)</f>
        <v>1 község</v>
      </c>
      <c r="AE1419" s="4">
        <f>HsgLista[[#This Row],[Lakó-népesség]]*HsgLista[[#This Row],[Lakó-népesség]]</f>
        <v>198916</v>
      </c>
      <c r="AF1419" s="1"/>
      <c r="AG1419" s="4"/>
      <c r="AJ1419" s="8"/>
      <c r="AK1419" s="4"/>
      <c r="AS1419" s="8"/>
      <c r="AT1419" s="4"/>
      <c r="BJ1419" s="1"/>
    </row>
    <row r="1420" spans="1:62" x14ac:dyDescent="0.3">
      <c r="A1420" s="33" t="s">
        <v>162</v>
      </c>
      <c r="B1420" s="32">
        <v>9265</v>
      </c>
      <c r="C1420" s="1" t="s">
        <v>27</v>
      </c>
      <c r="D1420" s="1" t="s">
        <v>159</v>
      </c>
      <c r="E1420" s="1" t="s">
        <v>2233</v>
      </c>
      <c r="F1420" s="1" t="s">
        <v>161</v>
      </c>
      <c r="G1420" s="1" t="s">
        <v>162</v>
      </c>
      <c r="H1420" s="1">
        <v>1</v>
      </c>
      <c r="I1420" s="1" t="s">
        <v>32</v>
      </c>
      <c r="J1420" s="4">
        <v>3590</v>
      </c>
      <c r="K1420" s="4">
        <v>14888</v>
      </c>
      <c r="L1420" s="4">
        <v>6968</v>
      </c>
      <c r="T1420" s="1">
        <v>1</v>
      </c>
      <c r="V1420" s="1">
        <v>1</v>
      </c>
      <c r="Z1420" s="1">
        <v>1</v>
      </c>
      <c r="AA1420" s="12" t="str">
        <f>_xlfn.XLOOKUP(HsgLista[[#This Row],[Lakó-népesség]],hsgméret[limit],hsgméret[név],,-1)</f>
        <v>közép</v>
      </c>
      <c r="AB1420" s="12" t="str">
        <f>IFERROR(_xlfn.XLOOKUP(HsgLista[[#This Row],[Vármegye]],Régiók[Vármegye],Régiók[Régió]),"")</f>
        <v>Észak-Alföld</v>
      </c>
      <c r="AC1420" s="12" t="str">
        <f>IFERROR(_xlfn.XLOOKUP(HsgLista[[#This Row],[Vármegye]],Régiók[Vármegye],Régiók[NUTS2]),"")</f>
        <v>HU32</v>
      </c>
      <c r="AD1420" s="12" t="str" cm="1">
        <f t="array" ref="AD1420">_xlfn.XLOOKUP(HsgLista[[#This Row],[Helység jogállása]],_xlfn.ANCHORARRAY($AG$12),$AH$12:$AH$18)</f>
        <v>2 város</v>
      </c>
      <c r="AE1420" s="4">
        <f>HsgLista[[#This Row],[Lakó-népesség]]*HsgLista[[#This Row],[Lakó-népesség]]</f>
        <v>221652544</v>
      </c>
      <c r="AF1420" s="1"/>
      <c r="AG1420" s="4"/>
      <c r="AJ1420" s="8"/>
      <c r="AK1420" s="4"/>
      <c r="AS1420" s="8"/>
      <c r="AT1420" s="4"/>
      <c r="BJ1420" s="1"/>
    </row>
    <row r="1421" spans="1:62" x14ac:dyDescent="0.3">
      <c r="A1421" s="33" t="s">
        <v>2234</v>
      </c>
      <c r="B1421" s="31">
        <v>12672</v>
      </c>
      <c r="C1421" s="1" t="s">
        <v>40</v>
      </c>
      <c r="D1421" s="1" t="s">
        <v>159</v>
      </c>
      <c r="E1421" s="1" t="s">
        <v>368</v>
      </c>
      <c r="F1421" s="1" t="s">
        <v>369</v>
      </c>
      <c r="G1421" s="1" t="s">
        <v>370</v>
      </c>
      <c r="H1421" s="1">
        <v>5</v>
      </c>
      <c r="I1421" s="1" t="s">
        <v>1662</v>
      </c>
      <c r="J1421" s="4">
        <v>1283</v>
      </c>
      <c r="K1421" s="4">
        <v>968</v>
      </c>
      <c r="L1421" s="4">
        <v>389</v>
      </c>
      <c r="AA1421" s="12" t="str">
        <f>_xlfn.XLOOKUP(HsgLista[[#This Row],[Lakó-népesség]],hsgméret[limit],hsgméret[név],,-1)</f>
        <v>apró</v>
      </c>
      <c r="AB1421" s="12" t="str">
        <f>IFERROR(_xlfn.XLOOKUP(HsgLista[[#This Row],[Vármegye]],Régiók[Vármegye],Régiók[Régió]),"")</f>
        <v>Észak-Alföld</v>
      </c>
      <c r="AC1421" s="12" t="str">
        <f>IFERROR(_xlfn.XLOOKUP(HsgLista[[#This Row],[Vármegye]],Régiók[Vármegye],Régiók[NUTS2]),"")</f>
        <v>HU32</v>
      </c>
      <c r="AD1421" s="12" t="str" cm="1">
        <f t="array" ref="AD1421">_xlfn.XLOOKUP(HsgLista[[#This Row],[Helység jogállása]],_xlfn.ANCHORARRAY($AG$12),$AH$12:$AH$18)</f>
        <v>1 község</v>
      </c>
      <c r="AE1421" s="4">
        <f>HsgLista[[#This Row],[Lakó-népesség]]*HsgLista[[#This Row],[Lakó-népesség]]</f>
        <v>937024</v>
      </c>
      <c r="AF1421" s="1"/>
      <c r="AG1421" s="4"/>
      <c r="AJ1421" s="8"/>
      <c r="AK1421" s="4"/>
      <c r="AS1421" s="8"/>
      <c r="AT1421" s="4"/>
      <c r="BJ1421" s="1"/>
    </row>
    <row r="1422" spans="1:62" x14ac:dyDescent="0.3">
      <c r="A1422" s="33" t="s">
        <v>2235</v>
      </c>
      <c r="B1422" s="31">
        <v>16364</v>
      </c>
      <c r="C1422" s="1" t="s">
        <v>40</v>
      </c>
      <c r="D1422" s="1" t="s">
        <v>202</v>
      </c>
      <c r="E1422" s="1" t="s">
        <v>685</v>
      </c>
      <c r="F1422" s="1" t="s">
        <v>686</v>
      </c>
      <c r="G1422" s="1" t="s">
        <v>687</v>
      </c>
      <c r="H1422" s="1">
        <v>5</v>
      </c>
      <c r="I1422" s="1" t="s">
        <v>1338</v>
      </c>
      <c r="J1422" s="4">
        <v>435</v>
      </c>
      <c r="K1422" s="4">
        <v>43</v>
      </c>
      <c r="L1422" s="4">
        <v>37</v>
      </c>
      <c r="AA1422" s="12" t="str">
        <f>_xlfn.XLOOKUP(HsgLista[[#This Row],[Lakó-népesség]],hsgméret[limit],hsgméret[név],,-1)</f>
        <v>mikro</v>
      </c>
      <c r="AB1422" s="12" t="str">
        <f>IFERROR(_xlfn.XLOOKUP(HsgLista[[#This Row],[Vármegye]],Régiók[Vármegye],Régiók[Régió]),"")</f>
        <v>Nyugat-Dunántúl</v>
      </c>
      <c r="AC1422" s="12" t="str">
        <f>IFERROR(_xlfn.XLOOKUP(HsgLista[[#This Row],[Vármegye]],Régiók[Vármegye],Régiók[NUTS2]),"")</f>
        <v>HU22</v>
      </c>
      <c r="AD1422" s="12" t="str" cm="1">
        <f t="array" ref="AD1422">_xlfn.XLOOKUP(HsgLista[[#This Row],[Helység jogállása]],_xlfn.ANCHORARRAY($AG$12),$AH$12:$AH$18)</f>
        <v>1 község</v>
      </c>
      <c r="AE1422" s="4">
        <f>HsgLista[[#This Row],[Lakó-népesség]]*HsgLista[[#This Row],[Lakó-népesség]]</f>
        <v>1849</v>
      </c>
      <c r="AF1422" s="1"/>
      <c r="AG1422" s="4"/>
      <c r="AJ1422" s="8"/>
      <c r="AK1422" s="4"/>
      <c r="AS1422" s="8"/>
      <c r="AT1422" s="4"/>
      <c r="BJ1422" s="1"/>
    </row>
    <row r="1423" spans="1:62" x14ac:dyDescent="0.3">
      <c r="A1423" s="33" t="s">
        <v>2236</v>
      </c>
      <c r="B1423" s="32">
        <v>9548</v>
      </c>
      <c r="C1423" s="1" t="s">
        <v>40</v>
      </c>
      <c r="D1423" s="1" t="s">
        <v>41</v>
      </c>
      <c r="E1423" s="1" t="s">
        <v>135</v>
      </c>
      <c r="F1423" s="1" t="s">
        <v>136</v>
      </c>
      <c r="G1423" s="1" t="s">
        <v>137</v>
      </c>
      <c r="H1423" s="1">
        <v>5</v>
      </c>
      <c r="I1423" s="1" t="s">
        <v>138</v>
      </c>
      <c r="J1423" s="4">
        <v>2035</v>
      </c>
      <c r="K1423" s="4">
        <v>293</v>
      </c>
      <c r="L1423" s="4">
        <v>112</v>
      </c>
      <c r="T1423" s="1">
        <v>1</v>
      </c>
      <c r="AA1423" s="12" t="str">
        <f>_xlfn.XLOOKUP(HsgLista[[#This Row],[Lakó-népesség]],hsgméret[limit],hsgméret[név],,-1)</f>
        <v>mikro</v>
      </c>
      <c r="AB1423" s="12" t="str">
        <f>IFERROR(_xlfn.XLOOKUP(HsgLista[[#This Row],[Vármegye]],Régiók[Vármegye],Régiók[Régió]),"")</f>
        <v>Dél-Dunántúl</v>
      </c>
      <c r="AC1423" s="12" t="str">
        <f>IFERROR(_xlfn.XLOOKUP(HsgLista[[#This Row],[Vármegye]],Régiók[Vármegye],Régiók[NUTS2]),"")</f>
        <v>HU23</v>
      </c>
      <c r="AD1423" s="12" t="str" cm="1">
        <f t="array" ref="AD1423">_xlfn.XLOOKUP(HsgLista[[#This Row],[Helység jogállása]],_xlfn.ANCHORARRAY($AG$12),$AH$12:$AH$18)</f>
        <v>1 község</v>
      </c>
      <c r="AE1423" s="4">
        <f>HsgLista[[#This Row],[Lakó-népesség]]*HsgLista[[#This Row],[Lakó-népesség]]</f>
        <v>85849</v>
      </c>
      <c r="AF1423" s="1"/>
      <c r="AG1423" s="4"/>
      <c r="AJ1423" s="8"/>
      <c r="AK1423" s="4"/>
      <c r="AS1423" s="8"/>
      <c r="AT1423" s="4"/>
      <c r="BJ1423" s="1"/>
    </row>
    <row r="1424" spans="1:62" x14ac:dyDescent="0.3">
      <c r="A1424" s="33" t="s">
        <v>2237</v>
      </c>
      <c r="B1424" s="31">
        <v>31185</v>
      </c>
      <c r="C1424" s="1" t="s">
        <v>40</v>
      </c>
      <c r="D1424" s="1" t="s">
        <v>251</v>
      </c>
      <c r="E1424" s="1" t="s">
        <v>350</v>
      </c>
      <c r="F1424" s="1" t="s">
        <v>351</v>
      </c>
      <c r="G1424" s="1" t="s">
        <v>352</v>
      </c>
      <c r="H1424" s="1">
        <v>5</v>
      </c>
      <c r="I1424" s="1" t="s">
        <v>352</v>
      </c>
      <c r="J1424" s="4">
        <v>1133</v>
      </c>
      <c r="K1424" s="4">
        <v>355</v>
      </c>
      <c r="L1424" s="4">
        <v>140</v>
      </c>
      <c r="R1424" s="1">
        <v>1</v>
      </c>
      <c r="T1424" s="1">
        <v>1</v>
      </c>
      <c r="AA1424" s="12" t="str">
        <f>_xlfn.XLOOKUP(HsgLista[[#This Row],[Lakó-népesség]],hsgméret[limit],hsgméret[név],,-1)</f>
        <v>mikro</v>
      </c>
      <c r="AB1424" s="12" t="str">
        <f>IFERROR(_xlfn.XLOOKUP(HsgLista[[#This Row],[Vármegye]],Régiók[Vármegye],Régiók[Régió]),"")</f>
        <v>Dél-Dunántúl</v>
      </c>
      <c r="AC1424" s="12" t="str">
        <f>IFERROR(_xlfn.XLOOKUP(HsgLista[[#This Row],[Vármegye]],Régiók[Vármegye],Régiók[NUTS2]),"")</f>
        <v>HU23</v>
      </c>
      <c r="AD1424" s="12" t="str" cm="1">
        <f t="array" ref="AD1424">_xlfn.XLOOKUP(HsgLista[[#This Row],[Helység jogállása]],_xlfn.ANCHORARRAY($AG$12),$AH$12:$AH$18)</f>
        <v>1 község</v>
      </c>
      <c r="AE1424" s="4">
        <f>HsgLista[[#This Row],[Lakó-népesség]]*HsgLista[[#This Row],[Lakó-népesség]]</f>
        <v>126025</v>
      </c>
      <c r="AF1424" s="1"/>
      <c r="AG1424" s="4"/>
      <c r="AJ1424" s="8"/>
      <c r="AK1424" s="4"/>
      <c r="AS1424" s="8"/>
      <c r="AT1424" s="4"/>
      <c r="BJ1424" s="1"/>
    </row>
    <row r="1425" spans="1:62" x14ac:dyDescent="0.3">
      <c r="A1425" s="33" t="s">
        <v>2238</v>
      </c>
      <c r="B1425" s="31">
        <v>26666</v>
      </c>
      <c r="C1425" s="1" t="s">
        <v>196</v>
      </c>
      <c r="D1425" s="1" t="s">
        <v>197</v>
      </c>
      <c r="E1425" s="1" t="s">
        <v>317</v>
      </c>
      <c r="F1425" s="1" t="s">
        <v>318</v>
      </c>
      <c r="G1425" s="1" t="s">
        <v>319</v>
      </c>
      <c r="H1425" s="1">
        <v>1</v>
      </c>
      <c r="I1425" s="1" t="s">
        <v>32</v>
      </c>
      <c r="J1425" s="4">
        <v>6581</v>
      </c>
      <c r="K1425" s="4">
        <v>3621</v>
      </c>
      <c r="L1425" s="4">
        <v>1621</v>
      </c>
      <c r="T1425" s="1">
        <v>1</v>
      </c>
      <c r="AA1425" s="12" t="str">
        <f>_xlfn.XLOOKUP(HsgLista[[#This Row],[Lakó-népesség]],hsgméret[limit],hsgméret[név],,-1)</f>
        <v>kicsi</v>
      </c>
      <c r="AB1425" s="12" t="str">
        <f>IFERROR(_xlfn.XLOOKUP(HsgLista[[#This Row],[Vármegye]],Régiók[Vármegye],Régiók[Régió]),"")</f>
        <v>Dél-Alföld</v>
      </c>
      <c r="AC1425" s="12" t="str">
        <f>IFERROR(_xlfn.XLOOKUP(HsgLista[[#This Row],[Vármegye]],Régiók[Vármegye],Régiók[NUTS2]),"")</f>
        <v>HU33</v>
      </c>
      <c r="AD1425" s="12" t="str" cm="1">
        <f t="array" ref="AD1425">_xlfn.XLOOKUP(HsgLista[[#This Row],[Helység jogállása]],_xlfn.ANCHORARRAY($AG$12),$AH$12:$AH$18)</f>
        <v>1 község</v>
      </c>
      <c r="AE1425" s="4">
        <f>HsgLista[[#This Row],[Lakó-népesség]]*HsgLista[[#This Row],[Lakó-népesség]]</f>
        <v>13111641</v>
      </c>
      <c r="AF1425" s="1"/>
      <c r="AG1425" s="4"/>
      <c r="AJ1425" s="8"/>
      <c r="AK1425" s="4"/>
      <c r="AS1425" s="8"/>
      <c r="AT1425" s="4"/>
      <c r="BJ1425" s="1"/>
    </row>
    <row r="1426" spans="1:62" x14ac:dyDescent="0.3">
      <c r="A1426" s="33" t="s">
        <v>2239</v>
      </c>
      <c r="B1426" s="31">
        <v>15486</v>
      </c>
      <c r="C1426" s="1" t="s">
        <v>40</v>
      </c>
      <c r="D1426" s="1" t="s">
        <v>95</v>
      </c>
      <c r="E1426" s="1" t="s">
        <v>958</v>
      </c>
      <c r="F1426" s="1" t="s">
        <v>959</v>
      </c>
      <c r="G1426" s="1" t="s">
        <v>960</v>
      </c>
      <c r="H1426" s="1">
        <v>5</v>
      </c>
      <c r="I1426" s="1" t="s">
        <v>1901</v>
      </c>
      <c r="J1426" s="4">
        <v>493</v>
      </c>
      <c r="K1426" s="4">
        <v>89</v>
      </c>
      <c r="L1426" s="4">
        <v>43</v>
      </c>
      <c r="R1426" s="1">
        <v>1</v>
      </c>
      <c r="AA1426" s="12" t="str">
        <f>_xlfn.XLOOKUP(HsgLista[[#This Row],[Lakó-népesség]],hsgméret[limit],hsgméret[név],,-1)</f>
        <v>mikro</v>
      </c>
      <c r="AB1426" s="12" t="str">
        <f>IFERROR(_xlfn.XLOOKUP(HsgLista[[#This Row],[Vármegye]],Régiók[Vármegye],Régiók[Régió]),"")</f>
        <v>Nyugat-Dunántúl</v>
      </c>
      <c r="AC1426" s="12" t="str">
        <f>IFERROR(_xlfn.XLOOKUP(HsgLista[[#This Row],[Vármegye]],Régiók[Vármegye],Régiók[NUTS2]),"")</f>
        <v>HU22</v>
      </c>
      <c r="AD1426" s="12" t="str" cm="1">
        <f t="array" ref="AD1426">_xlfn.XLOOKUP(HsgLista[[#This Row],[Helység jogállása]],_xlfn.ANCHORARRAY($AG$12),$AH$12:$AH$18)</f>
        <v>1 község</v>
      </c>
      <c r="AE1426" s="4">
        <f>HsgLista[[#This Row],[Lakó-népesség]]*HsgLista[[#This Row],[Lakó-népesség]]</f>
        <v>7921</v>
      </c>
      <c r="AF1426" s="1"/>
      <c r="AG1426" s="4"/>
      <c r="AJ1426" s="8"/>
      <c r="AK1426" s="4"/>
      <c r="AS1426" s="8"/>
      <c r="AT1426" s="4"/>
      <c r="BJ1426" s="1"/>
    </row>
    <row r="1427" spans="1:62" x14ac:dyDescent="0.3">
      <c r="A1427" s="33" t="s">
        <v>2240</v>
      </c>
      <c r="B1427" s="31">
        <v>28158</v>
      </c>
      <c r="C1427" s="1" t="s">
        <v>40</v>
      </c>
      <c r="D1427" s="1" t="s">
        <v>140</v>
      </c>
      <c r="E1427" s="1" t="s">
        <v>600</v>
      </c>
      <c r="F1427" s="1" t="s">
        <v>601</v>
      </c>
      <c r="G1427" s="1" t="s">
        <v>602</v>
      </c>
      <c r="H1427" s="1">
        <v>1</v>
      </c>
      <c r="I1427" s="1" t="s">
        <v>32</v>
      </c>
      <c r="J1427" s="4">
        <v>9205</v>
      </c>
      <c r="K1427" s="4">
        <v>2149</v>
      </c>
      <c r="L1427" s="4">
        <v>1144</v>
      </c>
      <c r="AA1427" s="12" t="str">
        <f>_xlfn.XLOOKUP(HsgLista[[#This Row],[Lakó-népesség]],hsgméret[limit],hsgméret[név],,-1)</f>
        <v>kicsi</v>
      </c>
      <c r="AB1427" s="12" t="str">
        <f>IFERROR(_xlfn.XLOOKUP(HsgLista[[#This Row],[Vármegye]],Régiók[Vármegye],Régiók[Régió]),"")</f>
        <v>Dél-Alföld</v>
      </c>
      <c r="AC1427" s="12" t="str">
        <f>IFERROR(_xlfn.XLOOKUP(HsgLista[[#This Row],[Vármegye]],Régiók[Vármegye],Régiók[NUTS2]),"")</f>
        <v>HU33</v>
      </c>
      <c r="AD1427" s="12" t="str" cm="1">
        <f t="array" ref="AD1427">_xlfn.XLOOKUP(HsgLista[[#This Row],[Helység jogállása]],_xlfn.ANCHORARRAY($AG$12),$AH$12:$AH$18)</f>
        <v>1 község</v>
      </c>
      <c r="AE1427" s="4">
        <f>HsgLista[[#This Row],[Lakó-népesség]]*HsgLista[[#This Row],[Lakó-népesség]]</f>
        <v>4618201</v>
      </c>
      <c r="AF1427" s="1"/>
      <c r="AG1427" s="4"/>
      <c r="AJ1427" s="8"/>
      <c r="AK1427" s="4"/>
      <c r="AS1427" s="8"/>
      <c r="AT1427" s="4"/>
      <c r="BJ1427" s="1"/>
    </row>
    <row r="1428" spans="1:62" x14ac:dyDescent="0.3">
      <c r="A1428" s="33" t="s">
        <v>2241</v>
      </c>
      <c r="B1428" s="31">
        <v>27766</v>
      </c>
      <c r="C1428" s="1" t="s">
        <v>40</v>
      </c>
      <c r="D1428" s="1" t="s">
        <v>251</v>
      </c>
      <c r="E1428" s="1" t="s">
        <v>734</v>
      </c>
      <c r="F1428" s="1" t="s">
        <v>735</v>
      </c>
      <c r="G1428" s="1" t="s">
        <v>735</v>
      </c>
      <c r="H1428" s="1">
        <v>5</v>
      </c>
      <c r="I1428" s="1" t="s">
        <v>736</v>
      </c>
      <c r="J1428" s="4">
        <v>2830</v>
      </c>
      <c r="K1428" s="4">
        <v>293</v>
      </c>
      <c r="L1428" s="4">
        <v>184</v>
      </c>
      <c r="AA1428" s="12" t="str">
        <f>_xlfn.XLOOKUP(HsgLista[[#This Row],[Lakó-népesség]],hsgméret[limit],hsgméret[név],,-1)</f>
        <v>mikro</v>
      </c>
      <c r="AB1428" s="12" t="str">
        <f>IFERROR(_xlfn.XLOOKUP(HsgLista[[#This Row],[Vármegye]],Régiók[Vármegye],Régiók[Régió]),"")</f>
        <v>Dél-Dunántúl</v>
      </c>
      <c r="AC1428" s="12" t="str">
        <f>IFERROR(_xlfn.XLOOKUP(HsgLista[[#This Row],[Vármegye]],Régiók[Vármegye],Régiók[NUTS2]),"")</f>
        <v>HU23</v>
      </c>
      <c r="AD1428" s="12" t="str" cm="1">
        <f t="array" ref="AD1428">_xlfn.XLOOKUP(HsgLista[[#This Row],[Helység jogállása]],_xlfn.ANCHORARRAY($AG$12),$AH$12:$AH$18)</f>
        <v>1 község</v>
      </c>
      <c r="AE1428" s="4">
        <f>HsgLista[[#This Row],[Lakó-népesség]]*HsgLista[[#This Row],[Lakó-népesség]]</f>
        <v>85849</v>
      </c>
      <c r="AF1428" s="1"/>
      <c r="AG1428" s="4"/>
      <c r="AJ1428" s="8"/>
      <c r="AK1428" s="4"/>
      <c r="AS1428" s="8"/>
      <c r="AT1428" s="4"/>
      <c r="BJ1428" s="1"/>
    </row>
    <row r="1429" spans="1:62" x14ac:dyDescent="0.3">
      <c r="A1429" s="33" t="s">
        <v>2242</v>
      </c>
      <c r="B1429" s="32">
        <v>9751</v>
      </c>
      <c r="C1429" s="1" t="s">
        <v>40</v>
      </c>
      <c r="D1429" s="1" t="s">
        <v>159</v>
      </c>
      <c r="E1429" s="1" t="s">
        <v>950</v>
      </c>
      <c r="F1429" s="1" t="s">
        <v>951</v>
      </c>
      <c r="G1429" s="1" t="s">
        <v>952</v>
      </c>
      <c r="H1429" s="1">
        <v>5</v>
      </c>
      <c r="I1429" s="1" t="s">
        <v>2243</v>
      </c>
      <c r="J1429" s="4">
        <v>1467</v>
      </c>
      <c r="K1429" s="4">
        <v>504</v>
      </c>
      <c r="L1429" s="4">
        <v>214</v>
      </c>
      <c r="T1429" s="1">
        <v>1</v>
      </c>
      <c r="AA1429" s="12" t="str">
        <f>_xlfn.XLOOKUP(HsgLista[[#This Row],[Lakó-népesség]],hsgméret[limit],hsgméret[név],,-1)</f>
        <v>apró</v>
      </c>
      <c r="AB1429" s="12" t="str">
        <f>IFERROR(_xlfn.XLOOKUP(HsgLista[[#This Row],[Vármegye]],Régiók[Vármegye],Régiók[Régió]),"")</f>
        <v>Észak-Alföld</v>
      </c>
      <c r="AC1429" s="12" t="str">
        <f>IFERROR(_xlfn.XLOOKUP(HsgLista[[#This Row],[Vármegye]],Régiók[Vármegye],Régiók[NUTS2]),"")</f>
        <v>HU32</v>
      </c>
      <c r="AD1429" s="12" t="str" cm="1">
        <f t="array" ref="AD1429">_xlfn.XLOOKUP(HsgLista[[#This Row],[Helység jogállása]],_xlfn.ANCHORARRAY($AG$12),$AH$12:$AH$18)</f>
        <v>1 község</v>
      </c>
      <c r="AE1429" s="4">
        <f>HsgLista[[#This Row],[Lakó-népesség]]*HsgLista[[#This Row],[Lakó-népesség]]</f>
        <v>254016</v>
      </c>
      <c r="AF1429" s="1"/>
      <c r="AG1429" s="4"/>
      <c r="AJ1429" s="8"/>
      <c r="AK1429" s="4"/>
      <c r="AS1429" s="8"/>
      <c r="AT1429" s="4"/>
      <c r="BJ1429" s="1"/>
    </row>
    <row r="1430" spans="1:62" x14ac:dyDescent="0.3">
      <c r="A1430" s="33" t="s">
        <v>2244</v>
      </c>
      <c r="B1430" s="32">
        <v>8651</v>
      </c>
      <c r="C1430" s="1" t="s">
        <v>40</v>
      </c>
      <c r="D1430" s="1" t="s">
        <v>41</v>
      </c>
      <c r="E1430" s="1" t="s">
        <v>130</v>
      </c>
      <c r="F1430" s="1" t="s">
        <v>131</v>
      </c>
      <c r="G1430" s="1" t="s">
        <v>132</v>
      </c>
      <c r="H1430" s="1">
        <v>5</v>
      </c>
      <c r="I1430" s="1" t="s">
        <v>133</v>
      </c>
      <c r="J1430" s="4">
        <v>1486</v>
      </c>
      <c r="K1430" s="4">
        <v>214</v>
      </c>
      <c r="L1430" s="4">
        <v>109</v>
      </c>
      <c r="T1430" s="1">
        <v>1</v>
      </c>
      <c r="AA1430" s="12" t="str">
        <f>_xlfn.XLOOKUP(HsgLista[[#This Row],[Lakó-népesség]],hsgméret[limit],hsgméret[név],,-1)</f>
        <v>mikro</v>
      </c>
      <c r="AB1430" s="12" t="str">
        <f>IFERROR(_xlfn.XLOOKUP(HsgLista[[#This Row],[Vármegye]],Régiók[Vármegye],Régiók[Régió]),"")</f>
        <v>Dél-Dunántúl</v>
      </c>
      <c r="AC1430" s="12" t="str">
        <f>IFERROR(_xlfn.XLOOKUP(HsgLista[[#This Row],[Vármegye]],Régiók[Vármegye],Régiók[NUTS2]),"")</f>
        <v>HU23</v>
      </c>
      <c r="AD1430" s="12" t="str" cm="1">
        <f t="array" ref="AD1430">_xlfn.XLOOKUP(HsgLista[[#This Row],[Helység jogállása]],_xlfn.ANCHORARRAY($AG$12),$AH$12:$AH$18)</f>
        <v>1 község</v>
      </c>
      <c r="AE1430" s="4">
        <f>HsgLista[[#This Row],[Lakó-népesség]]*HsgLista[[#This Row],[Lakó-népesség]]</f>
        <v>45796</v>
      </c>
      <c r="AF1430" s="1"/>
      <c r="AG1430" s="4"/>
      <c r="AJ1430" s="8"/>
      <c r="AK1430" s="4"/>
      <c r="AS1430" s="8"/>
      <c r="AT1430" s="4"/>
      <c r="BJ1430" s="1"/>
    </row>
    <row r="1431" spans="1:62" x14ac:dyDescent="0.3">
      <c r="A1431" s="33" t="s">
        <v>2245</v>
      </c>
      <c r="B1431" s="31">
        <v>13055</v>
      </c>
      <c r="C1431" s="1" t="s">
        <v>40</v>
      </c>
      <c r="D1431" s="1" t="s">
        <v>202</v>
      </c>
      <c r="E1431" s="1" t="s">
        <v>284</v>
      </c>
      <c r="F1431" s="1" t="s">
        <v>285</v>
      </c>
      <c r="G1431" s="1" t="s">
        <v>285</v>
      </c>
      <c r="H1431" s="1">
        <v>5</v>
      </c>
      <c r="I1431" s="1" t="s">
        <v>651</v>
      </c>
      <c r="J1431" s="4">
        <v>706</v>
      </c>
      <c r="K1431" s="4">
        <v>157</v>
      </c>
      <c r="L1431" s="4">
        <v>88</v>
      </c>
      <c r="AA1431" s="12" t="str">
        <f>_xlfn.XLOOKUP(HsgLista[[#This Row],[Lakó-népesség]],hsgméret[limit],hsgméret[név],,-1)</f>
        <v>mikro</v>
      </c>
      <c r="AB1431" s="12" t="str">
        <f>IFERROR(_xlfn.XLOOKUP(HsgLista[[#This Row],[Vármegye]],Régiók[Vármegye],Régiók[Régió]),"")</f>
        <v>Nyugat-Dunántúl</v>
      </c>
      <c r="AC1431" s="12" t="str">
        <f>IFERROR(_xlfn.XLOOKUP(HsgLista[[#This Row],[Vármegye]],Régiók[Vármegye],Régiók[NUTS2]),"")</f>
        <v>HU22</v>
      </c>
      <c r="AD1431" s="12" t="str" cm="1">
        <f t="array" ref="AD1431">_xlfn.XLOOKUP(HsgLista[[#This Row],[Helység jogállása]],_xlfn.ANCHORARRAY($AG$12),$AH$12:$AH$18)</f>
        <v>1 község</v>
      </c>
      <c r="AE1431" s="4">
        <f>HsgLista[[#This Row],[Lakó-népesség]]*HsgLista[[#This Row],[Lakó-népesség]]</f>
        <v>24649</v>
      </c>
      <c r="AF1431" s="1"/>
      <c r="AG1431" s="4"/>
      <c r="AJ1431" s="8"/>
      <c r="AK1431" s="4"/>
      <c r="AS1431" s="8"/>
      <c r="AT1431" s="4"/>
      <c r="BJ1431" s="1"/>
    </row>
    <row r="1432" spans="1:62" x14ac:dyDescent="0.3">
      <c r="A1432" s="33" t="s">
        <v>2246</v>
      </c>
      <c r="B1432" s="31">
        <v>23001</v>
      </c>
      <c r="C1432" s="1" t="s">
        <v>40</v>
      </c>
      <c r="D1432" s="1" t="s">
        <v>80</v>
      </c>
      <c r="E1432" s="1" t="s">
        <v>125</v>
      </c>
      <c r="F1432" s="1" t="s">
        <v>126</v>
      </c>
      <c r="G1432" s="1" t="s">
        <v>127</v>
      </c>
      <c r="H1432" s="1">
        <v>5</v>
      </c>
      <c r="I1432" s="1" t="s">
        <v>128</v>
      </c>
      <c r="J1432" s="4">
        <v>649</v>
      </c>
      <c r="K1432" s="4">
        <v>125</v>
      </c>
      <c r="L1432" s="4">
        <v>61</v>
      </c>
      <c r="T1432" s="1">
        <v>1</v>
      </c>
      <c r="AA1432" s="12" t="str">
        <f>_xlfn.XLOOKUP(HsgLista[[#This Row],[Lakó-népesség]],hsgméret[limit],hsgméret[név],,-1)</f>
        <v>mikro</v>
      </c>
      <c r="AB1432" s="12" t="str">
        <f>IFERROR(_xlfn.XLOOKUP(HsgLista[[#This Row],[Vármegye]],Régiók[Vármegye],Régiók[Régió]),"")</f>
        <v>Közép-Dunántúl</v>
      </c>
      <c r="AC1432" s="12" t="str">
        <f>IFERROR(_xlfn.XLOOKUP(HsgLista[[#This Row],[Vármegye]],Régiók[Vármegye],Régiók[NUTS2]),"")</f>
        <v>HU21</v>
      </c>
      <c r="AD1432" s="12" t="str" cm="1">
        <f t="array" ref="AD1432">_xlfn.XLOOKUP(HsgLista[[#This Row],[Helység jogállása]],_xlfn.ANCHORARRAY($AG$12),$AH$12:$AH$18)</f>
        <v>1 község</v>
      </c>
      <c r="AE1432" s="4">
        <f>HsgLista[[#This Row],[Lakó-népesség]]*HsgLista[[#This Row],[Lakó-népesség]]</f>
        <v>15625</v>
      </c>
      <c r="AF1432" s="1"/>
      <c r="AG1432" s="4"/>
      <c r="AJ1432" s="8"/>
      <c r="AK1432" s="4"/>
      <c r="AS1432" s="8"/>
      <c r="AT1432" s="4"/>
      <c r="BJ1432" s="1"/>
    </row>
    <row r="1433" spans="1:62" x14ac:dyDescent="0.3">
      <c r="A1433" s="33" t="s">
        <v>2247</v>
      </c>
      <c r="B1433" s="32">
        <v>8253</v>
      </c>
      <c r="C1433" s="1" t="s">
        <v>40</v>
      </c>
      <c r="D1433" s="1" t="s">
        <v>197</v>
      </c>
      <c r="E1433" s="1" t="s">
        <v>198</v>
      </c>
      <c r="F1433" s="1" t="s">
        <v>199</v>
      </c>
      <c r="G1433" s="1" t="s">
        <v>200</v>
      </c>
      <c r="H1433" s="1">
        <v>5</v>
      </c>
      <c r="I1433" s="1" t="s">
        <v>1562</v>
      </c>
      <c r="J1433" s="4">
        <v>910</v>
      </c>
      <c r="K1433" s="4">
        <v>435</v>
      </c>
      <c r="L1433" s="4">
        <v>203</v>
      </c>
      <c r="AA1433" s="12" t="str">
        <f>_xlfn.XLOOKUP(HsgLista[[#This Row],[Lakó-népesség]],hsgméret[limit],hsgméret[név],,-1)</f>
        <v>mikro</v>
      </c>
      <c r="AB1433" s="12" t="str">
        <f>IFERROR(_xlfn.XLOOKUP(HsgLista[[#This Row],[Vármegye]],Régiók[Vármegye],Régiók[Régió]),"")</f>
        <v>Dél-Alföld</v>
      </c>
      <c r="AC1433" s="12" t="str">
        <f>IFERROR(_xlfn.XLOOKUP(HsgLista[[#This Row],[Vármegye]],Régiók[Vármegye],Régiók[NUTS2]),"")</f>
        <v>HU33</v>
      </c>
      <c r="AD1433" s="12" t="str" cm="1">
        <f t="array" ref="AD1433">_xlfn.XLOOKUP(HsgLista[[#This Row],[Helység jogállása]],_xlfn.ANCHORARRAY($AG$12),$AH$12:$AH$18)</f>
        <v>1 község</v>
      </c>
      <c r="AE1433" s="4">
        <f>HsgLista[[#This Row],[Lakó-népesség]]*HsgLista[[#This Row],[Lakó-népesség]]</f>
        <v>189225</v>
      </c>
      <c r="AF1433" s="1"/>
      <c r="AG1433" s="4"/>
      <c r="AJ1433" s="8"/>
      <c r="AK1433" s="4"/>
      <c r="AS1433" s="8"/>
      <c r="AT1433" s="4"/>
      <c r="BJ1433" s="1"/>
    </row>
    <row r="1434" spans="1:62" x14ac:dyDescent="0.3">
      <c r="A1434" s="33" t="s">
        <v>2248</v>
      </c>
      <c r="B1434" s="32">
        <v>2510</v>
      </c>
      <c r="C1434" s="1" t="s">
        <v>40</v>
      </c>
      <c r="D1434" s="1" t="s">
        <v>86</v>
      </c>
      <c r="E1434" s="1" t="s">
        <v>465</v>
      </c>
      <c r="F1434" s="1" t="s">
        <v>466</v>
      </c>
      <c r="G1434" s="1" t="s">
        <v>467</v>
      </c>
      <c r="H1434" s="1">
        <v>1</v>
      </c>
      <c r="I1434" s="1" t="s">
        <v>32</v>
      </c>
      <c r="J1434" s="4">
        <v>5831</v>
      </c>
      <c r="K1434" s="4">
        <v>2687</v>
      </c>
      <c r="L1434" s="4">
        <v>1019</v>
      </c>
      <c r="AA1434" s="12" t="str">
        <f>_xlfn.XLOOKUP(HsgLista[[#This Row],[Lakó-népesség]],hsgméret[limit],hsgméret[név],,-1)</f>
        <v>kicsi</v>
      </c>
      <c r="AB1434" s="12" t="str">
        <f>IFERROR(_xlfn.XLOOKUP(HsgLista[[#This Row],[Vármegye]],Régiók[Vármegye],Régiók[Régió]),"")</f>
        <v>Közép-Dunántúl</v>
      </c>
      <c r="AC1434" s="12" t="str">
        <f>IFERROR(_xlfn.XLOOKUP(HsgLista[[#This Row],[Vármegye]],Régiók[Vármegye],Régiók[NUTS2]),"")</f>
        <v>HU21</v>
      </c>
      <c r="AD1434" s="12" t="str" cm="1">
        <f t="array" ref="AD1434">_xlfn.XLOOKUP(HsgLista[[#This Row],[Helység jogállása]],_xlfn.ANCHORARRAY($AG$12),$AH$12:$AH$18)</f>
        <v>1 község</v>
      </c>
      <c r="AE1434" s="4">
        <f>HsgLista[[#This Row],[Lakó-népesség]]*HsgLista[[#This Row],[Lakó-népesség]]</f>
        <v>7219969</v>
      </c>
      <c r="AF1434" s="1"/>
      <c r="AG1434" s="4"/>
      <c r="AJ1434" s="8"/>
      <c r="AK1434" s="4"/>
      <c r="AS1434" s="8"/>
      <c r="AT1434" s="4"/>
      <c r="BJ1434" s="1"/>
    </row>
    <row r="1435" spans="1:62" x14ac:dyDescent="0.3">
      <c r="A1435" s="33" t="s">
        <v>2249</v>
      </c>
      <c r="B1435" s="31">
        <v>32771</v>
      </c>
      <c r="C1435" s="1" t="s">
        <v>40</v>
      </c>
      <c r="D1435" s="1" t="s">
        <v>75</v>
      </c>
      <c r="E1435" s="1" t="s">
        <v>2250</v>
      </c>
      <c r="F1435" s="1" t="s">
        <v>2251</v>
      </c>
      <c r="G1435" s="1" t="s">
        <v>2252</v>
      </c>
      <c r="H1435" s="1">
        <v>5</v>
      </c>
      <c r="I1435" s="1" t="s">
        <v>2253</v>
      </c>
      <c r="J1435" s="4">
        <v>6728</v>
      </c>
      <c r="K1435" s="4">
        <v>1828</v>
      </c>
      <c r="L1435" s="4">
        <v>960</v>
      </c>
      <c r="AA1435" s="12" t="str">
        <f>_xlfn.XLOOKUP(HsgLista[[#This Row],[Lakó-népesség]],hsgméret[limit],hsgméret[név],,-1)</f>
        <v>apró</v>
      </c>
      <c r="AB1435" s="12" t="str">
        <f>IFERROR(_xlfn.XLOOKUP(HsgLista[[#This Row],[Vármegye]],Régiók[Vármegye],Régiók[Régió]),"")</f>
        <v>Pest</v>
      </c>
      <c r="AC1435" s="12" t="str">
        <f>IFERROR(_xlfn.XLOOKUP(HsgLista[[#This Row],[Vármegye]],Régiók[Vármegye],Régiók[NUTS2]),"")</f>
        <v>HU12</v>
      </c>
      <c r="AD1435" s="12" t="str" cm="1">
        <f t="array" ref="AD1435">_xlfn.XLOOKUP(HsgLista[[#This Row],[Helység jogállása]],_xlfn.ANCHORARRAY($AG$12),$AH$12:$AH$18)</f>
        <v>1 község</v>
      </c>
      <c r="AE1435" s="4">
        <f>HsgLista[[#This Row],[Lakó-népesség]]*HsgLista[[#This Row],[Lakó-népesség]]</f>
        <v>3341584</v>
      </c>
      <c r="AF1435" s="1"/>
      <c r="AG1435" s="4"/>
      <c r="AJ1435" s="8"/>
      <c r="AK1435" s="4"/>
      <c r="AS1435" s="8"/>
      <c r="AT1435" s="4"/>
      <c r="BJ1435" s="1"/>
    </row>
    <row r="1436" spans="1:62" x14ac:dyDescent="0.3">
      <c r="A1436" s="33" t="s">
        <v>2254</v>
      </c>
      <c r="B1436" s="31">
        <v>22433</v>
      </c>
      <c r="C1436" s="1" t="s">
        <v>40</v>
      </c>
      <c r="D1436" s="1" t="s">
        <v>251</v>
      </c>
      <c r="E1436" s="1" t="s">
        <v>421</v>
      </c>
      <c r="F1436" s="1" t="s">
        <v>422</v>
      </c>
      <c r="G1436" s="1" t="s">
        <v>423</v>
      </c>
      <c r="H1436" s="1">
        <v>5</v>
      </c>
      <c r="I1436" s="1" t="s">
        <v>1255</v>
      </c>
      <c r="J1436" s="4">
        <v>3334</v>
      </c>
      <c r="K1436" s="4">
        <v>1147</v>
      </c>
      <c r="L1436" s="4">
        <v>476</v>
      </c>
      <c r="R1436" s="1">
        <v>1</v>
      </c>
      <c r="T1436" s="1">
        <v>1</v>
      </c>
      <c r="AA1436" s="12" t="str">
        <f>_xlfn.XLOOKUP(HsgLista[[#This Row],[Lakó-népesség]],hsgméret[limit],hsgméret[név],,-1)</f>
        <v>apró</v>
      </c>
      <c r="AB1436" s="12" t="str">
        <f>IFERROR(_xlfn.XLOOKUP(HsgLista[[#This Row],[Vármegye]],Régiók[Vármegye],Régiók[Régió]),"")</f>
        <v>Dél-Dunántúl</v>
      </c>
      <c r="AC1436" s="12" t="str">
        <f>IFERROR(_xlfn.XLOOKUP(HsgLista[[#This Row],[Vármegye]],Régiók[Vármegye],Régiók[NUTS2]),"")</f>
        <v>HU23</v>
      </c>
      <c r="AD1436" s="12" t="str" cm="1">
        <f t="array" ref="AD1436">_xlfn.XLOOKUP(HsgLista[[#This Row],[Helység jogállása]],_xlfn.ANCHORARRAY($AG$12),$AH$12:$AH$18)</f>
        <v>1 község</v>
      </c>
      <c r="AE1436" s="4">
        <f>HsgLista[[#This Row],[Lakó-népesség]]*HsgLista[[#This Row],[Lakó-népesség]]</f>
        <v>1315609</v>
      </c>
      <c r="AF1436" s="1"/>
      <c r="AG1436" s="4"/>
      <c r="AJ1436" s="8"/>
      <c r="AK1436" s="4"/>
      <c r="AS1436" s="8"/>
      <c r="AT1436" s="4"/>
      <c r="BJ1436" s="1"/>
    </row>
    <row r="1437" spans="1:62" x14ac:dyDescent="0.3">
      <c r="A1437" s="33" t="s">
        <v>2255</v>
      </c>
      <c r="B1437" s="32">
        <v>7445</v>
      </c>
      <c r="C1437" s="1" t="s">
        <v>40</v>
      </c>
      <c r="D1437" s="1" t="s">
        <v>159</v>
      </c>
      <c r="E1437" s="1" t="s">
        <v>1492</v>
      </c>
      <c r="F1437" s="1" t="s">
        <v>1493</v>
      </c>
      <c r="G1437" s="1" t="s">
        <v>1494</v>
      </c>
      <c r="H1437" s="1">
        <v>1</v>
      </c>
      <c r="I1437" s="1" t="s">
        <v>32</v>
      </c>
      <c r="J1437" s="4">
        <v>2547</v>
      </c>
      <c r="K1437" s="4">
        <v>2688</v>
      </c>
      <c r="L1437" s="4">
        <v>1018</v>
      </c>
      <c r="T1437" s="1">
        <v>1</v>
      </c>
      <c r="AA1437" s="12" t="str">
        <f>_xlfn.XLOOKUP(HsgLista[[#This Row],[Lakó-népesség]],hsgméret[limit],hsgméret[név],,-1)</f>
        <v>kicsi</v>
      </c>
      <c r="AB1437" s="12" t="str">
        <f>IFERROR(_xlfn.XLOOKUP(HsgLista[[#This Row],[Vármegye]],Régiók[Vármegye],Régiók[Régió]),"")</f>
        <v>Észak-Alföld</v>
      </c>
      <c r="AC1437" s="12" t="str">
        <f>IFERROR(_xlfn.XLOOKUP(HsgLista[[#This Row],[Vármegye]],Régiók[Vármegye],Régiók[NUTS2]),"")</f>
        <v>HU32</v>
      </c>
      <c r="AD1437" s="12" t="str" cm="1">
        <f t="array" ref="AD1437">_xlfn.XLOOKUP(HsgLista[[#This Row],[Helység jogállása]],_xlfn.ANCHORARRAY($AG$12),$AH$12:$AH$18)</f>
        <v>1 község</v>
      </c>
      <c r="AE1437" s="4">
        <f>HsgLista[[#This Row],[Lakó-népesség]]*HsgLista[[#This Row],[Lakó-népesség]]</f>
        <v>7225344</v>
      </c>
      <c r="AF1437" s="1"/>
      <c r="AG1437" s="4"/>
      <c r="AJ1437" s="8"/>
      <c r="AK1437" s="4"/>
      <c r="AS1437" s="8"/>
      <c r="AT1437" s="4"/>
      <c r="BJ1437" s="1"/>
    </row>
    <row r="1438" spans="1:62" x14ac:dyDescent="0.3">
      <c r="A1438" s="33" t="s">
        <v>2256</v>
      </c>
      <c r="B1438" s="31">
        <v>31361</v>
      </c>
      <c r="C1438" s="1" t="s">
        <v>40</v>
      </c>
      <c r="D1438" s="1" t="s">
        <v>75</v>
      </c>
      <c r="E1438" s="1" t="s">
        <v>1504</v>
      </c>
      <c r="F1438" s="1" t="s">
        <v>1505</v>
      </c>
      <c r="G1438" s="1" t="s">
        <v>1506</v>
      </c>
      <c r="H1438" s="1">
        <v>1</v>
      </c>
      <c r="I1438" s="1" t="s">
        <v>32</v>
      </c>
      <c r="J1438" s="4">
        <v>4436</v>
      </c>
      <c r="K1438" s="4">
        <v>4407</v>
      </c>
      <c r="L1438" s="4">
        <v>1847</v>
      </c>
      <c r="T1438" s="1">
        <v>1</v>
      </c>
      <c r="AA1438" s="12" t="str">
        <f>_xlfn.XLOOKUP(HsgLista[[#This Row],[Lakó-népesség]],hsgméret[limit],hsgméret[név],,-1)</f>
        <v>kicsi</v>
      </c>
      <c r="AB1438" s="12" t="str">
        <f>IFERROR(_xlfn.XLOOKUP(HsgLista[[#This Row],[Vármegye]],Régiók[Vármegye],Régiók[Régió]),"")</f>
        <v>Pest</v>
      </c>
      <c r="AC1438" s="12" t="str">
        <f>IFERROR(_xlfn.XLOOKUP(HsgLista[[#This Row],[Vármegye]],Régiók[Vármegye],Régiók[NUTS2]),"")</f>
        <v>HU12</v>
      </c>
      <c r="AD1438" s="12" t="str" cm="1">
        <f t="array" ref="AD1438">_xlfn.XLOOKUP(HsgLista[[#This Row],[Helység jogállása]],_xlfn.ANCHORARRAY($AG$12),$AH$12:$AH$18)</f>
        <v>1 község</v>
      </c>
      <c r="AE1438" s="4">
        <f>HsgLista[[#This Row],[Lakó-népesség]]*HsgLista[[#This Row],[Lakó-népesség]]</f>
        <v>19421649</v>
      </c>
      <c r="AF1438" s="1"/>
      <c r="AG1438" s="4"/>
      <c r="AJ1438" s="8"/>
      <c r="AK1438" s="4"/>
      <c r="AS1438" s="8"/>
      <c r="AT1438" s="4"/>
      <c r="BJ1438" s="1"/>
    </row>
    <row r="1439" spans="1:62" x14ac:dyDescent="0.3">
      <c r="A1439" s="33" t="s">
        <v>2257</v>
      </c>
      <c r="B1439" s="31">
        <v>17455</v>
      </c>
      <c r="C1439" s="1" t="s">
        <v>40</v>
      </c>
      <c r="D1439" s="1" t="s">
        <v>224</v>
      </c>
      <c r="E1439" s="1" t="s">
        <v>1483</v>
      </c>
      <c r="F1439" s="1" t="s">
        <v>1295</v>
      </c>
      <c r="G1439" s="1" t="s">
        <v>1293</v>
      </c>
      <c r="H1439" s="1">
        <v>5</v>
      </c>
      <c r="I1439" s="1" t="s">
        <v>2258</v>
      </c>
      <c r="J1439" s="4">
        <v>1610</v>
      </c>
      <c r="K1439" s="4">
        <v>521</v>
      </c>
      <c r="L1439" s="4">
        <v>243</v>
      </c>
      <c r="AA1439" s="12" t="str">
        <f>_xlfn.XLOOKUP(HsgLista[[#This Row],[Lakó-népesség]],hsgméret[limit],hsgméret[név],,-1)</f>
        <v>apró</v>
      </c>
      <c r="AB1439" s="12" t="str">
        <f>IFERROR(_xlfn.XLOOKUP(HsgLista[[#This Row],[Vármegye]],Régiók[Vármegye],Régiók[Régió]),"")</f>
        <v>Észak-Alföld</v>
      </c>
      <c r="AC1439" s="12" t="str">
        <f>IFERROR(_xlfn.XLOOKUP(HsgLista[[#This Row],[Vármegye]],Régiók[Vármegye],Régiók[NUTS2]),"")</f>
        <v>HU32</v>
      </c>
      <c r="AD1439" s="12" t="str" cm="1">
        <f t="array" ref="AD1439">_xlfn.XLOOKUP(HsgLista[[#This Row],[Helység jogállása]],_xlfn.ANCHORARRAY($AG$12),$AH$12:$AH$18)</f>
        <v>1 község</v>
      </c>
      <c r="AE1439" s="4">
        <f>HsgLista[[#This Row],[Lakó-népesség]]*HsgLista[[#This Row],[Lakó-népesség]]</f>
        <v>271441</v>
      </c>
      <c r="AF1439" s="1"/>
      <c r="AG1439" s="4"/>
      <c r="AJ1439" s="8"/>
      <c r="AK1439" s="4"/>
      <c r="AS1439" s="8"/>
      <c r="AT1439" s="4"/>
      <c r="BJ1439" s="1"/>
    </row>
    <row r="1440" spans="1:62" x14ac:dyDescent="0.3">
      <c r="A1440" s="33" t="s">
        <v>2259</v>
      </c>
      <c r="B1440" s="31">
        <v>30182</v>
      </c>
      <c r="C1440" s="1" t="s">
        <v>40</v>
      </c>
      <c r="D1440" s="1" t="s">
        <v>80</v>
      </c>
      <c r="E1440" s="1" t="s">
        <v>125</v>
      </c>
      <c r="F1440" s="1" t="s">
        <v>126</v>
      </c>
      <c r="G1440" s="1" t="s">
        <v>127</v>
      </c>
      <c r="H1440" s="1">
        <v>5</v>
      </c>
      <c r="I1440" s="1" t="s">
        <v>339</v>
      </c>
      <c r="J1440" s="4">
        <v>2172</v>
      </c>
      <c r="K1440" s="4">
        <v>683</v>
      </c>
      <c r="L1440" s="4">
        <v>268</v>
      </c>
      <c r="AA1440" s="12" t="str">
        <f>_xlfn.XLOOKUP(HsgLista[[#This Row],[Lakó-népesség]],hsgméret[limit],hsgméret[név],,-1)</f>
        <v>apró</v>
      </c>
      <c r="AB1440" s="12" t="str">
        <f>IFERROR(_xlfn.XLOOKUP(HsgLista[[#This Row],[Vármegye]],Régiók[Vármegye],Régiók[Régió]),"")</f>
        <v>Közép-Dunántúl</v>
      </c>
      <c r="AC1440" s="12" t="str">
        <f>IFERROR(_xlfn.XLOOKUP(HsgLista[[#This Row],[Vármegye]],Régiók[Vármegye],Régiók[NUTS2]),"")</f>
        <v>HU21</v>
      </c>
      <c r="AD1440" s="12" t="str" cm="1">
        <f t="array" ref="AD1440">_xlfn.XLOOKUP(HsgLista[[#This Row],[Helység jogállása]],_xlfn.ANCHORARRAY($AG$12),$AH$12:$AH$18)</f>
        <v>1 község</v>
      </c>
      <c r="AE1440" s="4">
        <f>HsgLista[[#This Row],[Lakó-népesség]]*HsgLista[[#This Row],[Lakó-népesség]]</f>
        <v>466489</v>
      </c>
      <c r="AF1440" s="1"/>
      <c r="AG1440" s="4"/>
      <c r="AJ1440" s="8"/>
      <c r="AK1440" s="4"/>
      <c r="AS1440" s="8"/>
      <c r="AT1440" s="4"/>
      <c r="BJ1440" s="1"/>
    </row>
    <row r="1441" spans="1:62" x14ac:dyDescent="0.3">
      <c r="A1441" s="33" t="s">
        <v>2260</v>
      </c>
      <c r="B1441" s="32">
        <v>2167</v>
      </c>
      <c r="C1441" s="1" t="s">
        <v>27</v>
      </c>
      <c r="D1441" s="1" t="s">
        <v>224</v>
      </c>
      <c r="E1441" s="1" t="s">
        <v>394</v>
      </c>
      <c r="F1441" s="1" t="s">
        <v>395</v>
      </c>
      <c r="G1441" s="1" t="s">
        <v>396</v>
      </c>
      <c r="H1441" s="1">
        <v>2</v>
      </c>
      <c r="I1441" s="1" t="s">
        <v>38</v>
      </c>
      <c r="J1441" s="4">
        <v>14465</v>
      </c>
      <c r="K1441" s="4">
        <v>4868</v>
      </c>
      <c r="L1441" s="4">
        <v>2441</v>
      </c>
      <c r="T1441" s="1">
        <v>1</v>
      </c>
      <c r="AA1441" s="12" t="str">
        <f>_xlfn.XLOOKUP(HsgLista[[#This Row],[Lakó-népesség]],hsgméret[limit],hsgméret[név],,-1)</f>
        <v>kicsi</v>
      </c>
      <c r="AB1441" s="12" t="str">
        <f>IFERROR(_xlfn.XLOOKUP(HsgLista[[#This Row],[Vármegye]],Régiók[Vármegye],Régiók[Régió]),"")</f>
        <v>Észak-Alföld</v>
      </c>
      <c r="AC1441" s="12" t="str">
        <f>IFERROR(_xlfn.XLOOKUP(HsgLista[[#This Row],[Vármegye]],Régiók[Vármegye],Régiók[NUTS2]),"")</f>
        <v>HU32</v>
      </c>
      <c r="AD1441" s="12" t="str" cm="1">
        <f t="array" ref="AD1441">_xlfn.XLOOKUP(HsgLista[[#This Row],[Helység jogállása]],_xlfn.ANCHORARRAY($AG$12),$AH$12:$AH$18)</f>
        <v>2 város</v>
      </c>
      <c r="AE1441" s="4">
        <f>HsgLista[[#This Row],[Lakó-népesség]]*HsgLista[[#This Row],[Lakó-népesség]]</f>
        <v>23697424</v>
      </c>
      <c r="AF1441" s="1"/>
      <c r="AG1441" s="4"/>
      <c r="AJ1441" s="8"/>
      <c r="AK1441" s="4"/>
      <c r="AS1441" s="8"/>
      <c r="AT1441" s="4"/>
      <c r="BJ1441" s="1"/>
    </row>
    <row r="1442" spans="1:62" x14ac:dyDescent="0.3">
      <c r="A1442" s="33" t="s">
        <v>89</v>
      </c>
      <c r="B1442" s="32">
        <v>5449</v>
      </c>
      <c r="C1442" s="1" t="s">
        <v>27</v>
      </c>
      <c r="D1442" s="1" t="s">
        <v>86</v>
      </c>
      <c r="E1442" s="1" t="s">
        <v>2261</v>
      </c>
      <c r="F1442" s="1" t="s">
        <v>88</v>
      </c>
      <c r="G1442" s="1" t="s">
        <v>89</v>
      </c>
      <c r="H1442" s="1">
        <v>1</v>
      </c>
      <c r="I1442" s="1" t="s">
        <v>32</v>
      </c>
      <c r="J1442" s="4">
        <v>6991</v>
      </c>
      <c r="K1442" s="4">
        <v>20391</v>
      </c>
      <c r="L1442" s="4">
        <v>8991</v>
      </c>
      <c r="T1442" s="1">
        <v>1</v>
      </c>
      <c r="AA1442" s="12" t="str">
        <f>_xlfn.XLOOKUP(HsgLista[[#This Row],[Lakó-népesség]],hsgméret[limit],hsgméret[név],,-1)</f>
        <v>közép</v>
      </c>
      <c r="AB1442" s="12" t="str">
        <f>IFERROR(_xlfn.XLOOKUP(HsgLista[[#This Row],[Vármegye]],Régiók[Vármegye],Régiók[Régió]),"")</f>
        <v>Közép-Dunántúl</v>
      </c>
      <c r="AC1442" s="12" t="str">
        <f>IFERROR(_xlfn.XLOOKUP(HsgLista[[#This Row],[Vármegye]],Régiók[Vármegye],Régiók[NUTS2]),"")</f>
        <v>HU21</v>
      </c>
      <c r="AD1442" s="12" t="str" cm="1">
        <f t="array" ref="AD1442">_xlfn.XLOOKUP(HsgLista[[#This Row],[Helység jogállása]],_xlfn.ANCHORARRAY($AG$12),$AH$12:$AH$18)</f>
        <v>2 város</v>
      </c>
      <c r="AE1442" s="4">
        <f>HsgLista[[#This Row],[Lakó-népesség]]*HsgLista[[#This Row],[Lakó-népesség]]</f>
        <v>415792881</v>
      </c>
      <c r="AF1442" s="1"/>
      <c r="AG1442" s="4"/>
      <c r="AJ1442" s="8"/>
      <c r="AK1442" s="4"/>
      <c r="AS1442" s="8"/>
      <c r="AT1442" s="4"/>
      <c r="BJ1442" s="1"/>
    </row>
    <row r="1443" spans="1:62" x14ac:dyDescent="0.3">
      <c r="A1443" s="33" t="s">
        <v>2262</v>
      </c>
      <c r="B1443" s="31">
        <v>10612</v>
      </c>
      <c r="C1443" s="1" t="s">
        <v>40</v>
      </c>
      <c r="D1443" s="1" t="s">
        <v>52</v>
      </c>
      <c r="E1443" s="1" t="s">
        <v>71</v>
      </c>
      <c r="F1443" s="1" t="s">
        <v>72</v>
      </c>
      <c r="G1443" s="1" t="s">
        <v>73</v>
      </c>
      <c r="H1443" s="1">
        <v>5</v>
      </c>
      <c r="I1443" s="1" t="s">
        <v>701</v>
      </c>
      <c r="J1443" s="4">
        <v>1108</v>
      </c>
      <c r="K1443" s="4">
        <v>187</v>
      </c>
      <c r="L1443" s="4">
        <v>135</v>
      </c>
      <c r="AA1443" s="12" t="str">
        <f>_xlfn.XLOOKUP(HsgLista[[#This Row],[Lakó-népesség]],hsgméret[limit],hsgméret[név],,-1)</f>
        <v>mikro</v>
      </c>
      <c r="AB1443" s="12" t="str">
        <f>IFERROR(_xlfn.XLOOKUP(HsgLista[[#This Row],[Vármegye]],Régiók[Vármegye],Régiók[Régió]),"")</f>
        <v>Észak-Magyarország</v>
      </c>
      <c r="AC1443" s="12" t="str">
        <f>IFERROR(_xlfn.XLOOKUP(HsgLista[[#This Row],[Vármegye]],Régiók[Vármegye],Régiók[NUTS2]),"")</f>
        <v>HU31</v>
      </c>
      <c r="AD1443" s="12" t="str" cm="1">
        <f t="array" ref="AD1443">_xlfn.XLOOKUP(HsgLista[[#This Row],[Helység jogállása]],_xlfn.ANCHORARRAY($AG$12),$AH$12:$AH$18)</f>
        <v>1 község</v>
      </c>
      <c r="AE1443" s="4">
        <f>HsgLista[[#This Row],[Lakó-népesség]]*HsgLista[[#This Row],[Lakó-népesség]]</f>
        <v>34969</v>
      </c>
      <c r="AF1443" s="1"/>
      <c r="AG1443" s="4"/>
      <c r="AJ1443" s="8"/>
      <c r="AK1443" s="4"/>
      <c r="AS1443" s="8"/>
      <c r="AT1443" s="4"/>
      <c r="BJ1443" s="1"/>
    </row>
    <row r="1444" spans="1:62" x14ac:dyDescent="0.3">
      <c r="A1444" s="33" t="s">
        <v>843</v>
      </c>
      <c r="B1444" s="31">
        <v>26408</v>
      </c>
      <c r="C1444" s="1" t="s">
        <v>27</v>
      </c>
      <c r="D1444" s="1" t="s">
        <v>41</v>
      </c>
      <c r="E1444" s="1" t="s">
        <v>2263</v>
      </c>
      <c r="F1444" s="1" t="s">
        <v>842</v>
      </c>
      <c r="G1444" s="1" t="s">
        <v>843</v>
      </c>
      <c r="H1444" s="1">
        <v>2</v>
      </c>
      <c r="I1444" s="1" t="s">
        <v>38</v>
      </c>
      <c r="J1444" s="4">
        <v>4655</v>
      </c>
      <c r="K1444" s="4">
        <v>21695</v>
      </c>
      <c r="L1444" s="4">
        <v>11479</v>
      </c>
      <c r="P1444" s="1">
        <v>1</v>
      </c>
      <c r="R1444" s="1">
        <v>1</v>
      </c>
      <c r="T1444" s="1">
        <v>1</v>
      </c>
      <c r="AA1444" s="12" t="str">
        <f>_xlfn.XLOOKUP(HsgLista[[#This Row],[Lakó-népesség]],hsgméret[limit],hsgméret[név],,-1)</f>
        <v>közép</v>
      </c>
      <c r="AB1444" s="12" t="str">
        <f>IFERROR(_xlfn.XLOOKUP(HsgLista[[#This Row],[Vármegye]],Régiók[Vármegye],Régiók[Régió]),"")</f>
        <v>Dél-Dunántúl</v>
      </c>
      <c r="AC1444" s="12" t="str">
        <f>IFERROR(_xlfn.XLOOKUP(HsgLista[[#This Row],[Vármegye]],Régiók[Vármegye],Régiók[NUTS2]),"")</f>
        <v>HU23</v>
      </c>
      <c r="AD1444" s="12" t="str" cm="1">
        <f t="array" ref="AD1444">_xlfn.XLOOKUP(HsgLista[[#This Row],[Helység jogállása]],_xlfn.ANCHORARRAY($AG$12),$AH$12:$AH$18)</f>
        <v>2 város</v>
      </c>
      <c r="AE1444" s="4">
        <f>HsgLista[[#This Row],[Lakó-népesség]]*HsgLista[[#This Row],[Lakó-népesség]]</f>
        <v>470673025</v>
      </c>
      <c r="AF1444" s="1"/>
      <c r="AG1444" s="4"/>
      <c r="AJ1444" s="8"/>
      <c r="AK1444" s="4"/>
      <c r="AS1444" s="8"/>
      <c r="AT1444" s="4"/>
      <c r="BJ1444" s="1"/>
    </row>
    <row r="1445" spans="1:62" x14ac:dyDescent="0.3">
      <c r="A1445" s="33" t="s">
        <v>2264</v>
      </c>
      <c r="B1445" s="31">
        <v>22336</v>
      </c>
      <c r="C1445" s="1" t="s">
        <v>40</v>
      </c>
      <c r="D1445" s="1" t="s">
        <v>159</v>
      </c>
      <c r="E1445" s="1" t="s">
        <v>1166</v>
      </c>
      <c r="F1445" s="1" t="s">
        <v>1164</v>
      </c>
      <c r="G1445" s="1" t="s">
        <v>1162</v>
      </c>
      <c r="H1445" s="1">
        <v>5</v>
      </c>
      <c r="I1445" s="1" t="s">
        <v>1162</v>
      </c>
      <c r="J1445" s="4">
        <v>697</v>
      </c>
      <c r="K1445" s="4">
        <v>88</v>
      </c>
      <c r="L1445" s="4">
        <v>67</v>
      </c>
      <c r="AA1445" s="12" t="str">
        <f>_xlfn.XLOOKUP(HsgLista[[#This Row],[Lakó-népesség]],hsgméret[limit],hsgméret[név],,-1)</f>
        <v>mikro</v>
      </c>
      <c r="AB1445" s="12" t="str">
        <f>IFERROR(_xlfn.XLOOKUP(HsgLista[[#This Row],[Vármegye]],Régiók[Vármegye],Régiók[Régió]),"")</f>
        <v>Észak-Alföld</v>
      </c>
      <c r="AC1445" s="12" t="str">
        <f>IFERROR(_xlfn.XLOOKUP(HsgLista[[#This Row],[Vármegye]],Régiók[Vármegye],Régiók[NUTS2]),"")</f>
        <v>HU32</v>
      </c>
      <c r="AD1445" s="12" t="str" cm="1">
        <f t="array" ref="AD1445">_xlfn.XLOOKUP(HsgLista[[#This Row],[Helység jogállása]],_xlfn.ANCHORARRAY($AG$12),$AH$12:$AH$18)</f>
        <v>1 község</v>
      </c>
      <c r="AE1445" s="4">
        <f>HsgLista[[#This Row],[Lakó-népesség]]*HsgLista[[#This Row],[Lakó-népesség]]</f>
        <v>7744</v>
      </c>
      <c r="AF1445" s="1"/>
      <c r="AG1445" s="4"/>
      <c r="AJ1445" s="8"/>
      <c r="AK1445" s="4"/>
      <c r="AS1445" s="8"/>
      <c r="AT1445" s="4"/>
      <c r="BJ1445" s="1"/>
    </row>
    <row r="1446" spans="1:62" x14ac:dyDescent="0.3">
      <c r="A1446" s="33" t="s">
        <v>2265</v>
      </c>
      <c r="B1446" s="32">
        <v>9858</v>
      </c>
      <c r="C1446" s="1" t="s">
        <v>40</v>
      </c>
      <c r="D1446" s="1" t="s">
        <v>112</v>
      </c>
      <c r="E1446" s="1" t="s">
        <v>431</v>
      </c>
      <c r="F1446" s="1" t="s">
        <v>432</v>
      </c>
      <c r="G1446" s="1" t="s">
        <v>433</v>
      </c>
      <c r="H1446" s="1">
        <v>5</v>
      </c>
      <c r="I1446" s="1" t="s">
        <v>434</v>
      </c>
      <c r="J1446" s="4">
        <v>746</v>
      </c>
      <c r="K1446" s="4">
        <v>167</v>
      </c>
      <c r="L1446" s="4">
        <v>93</v>
      </c>
      <c r="AA1446" s="12" t="str">
        <f>_xlfn.XLOOKUP(HsgLista[[#This Row],[Lakó-népesség]],hsgméret[limit],hsgméret[név],,-1)</f>
        <v>mikro</v>
      </c>
      <c r="AB1446" s="12" t="str">
        <f>IFERROR(_xlfn.XLOOKUP(HsgLista[[#This Row],[Vármegye]],Régiók[Vármegye],Régiók[Régió]),"")</f>
        <v>Dél-Dunántúl</v>
      </c>
      <c r="AC1446" s="12" t="str">
        <f>IFERROR(_xlfn.XLOOKUP(HsgLista[[#This Row],[Vármegye]],Régiók[Vármegye],Régiók[NUTS2]),"")</f>
        <v>HU23</v>
      </c>
      <c r="AD1446" s="12" t="str" cm="1">
        <f t="array" ref="AD1446">_xlfn.XLOOKUP(HsgLista[[#This Row],[Helység jogállása]],_xlfn.ANCHORARRAY($AG$12),$AH$12:$AH$18)</f>
        <v>1 község</v>
      </c>
      <c r="AE1446" s="4">
        <f>HsgLista[[#This Row],[Lakó-népesség]]*HsgLista[[#This Row],[Lakó-népesség]]</f>
        <v>27889</v>
      </c>
      <c r="AF1446" s="1"/>
      <c r="AG1446" s="4"/>
      <c r="AJ1446" s="8"/>
      <c r="AK1446" s="4"/>
      <c r="AS1446" s="8"/>
      <c r="AT1446" s="4"/>
      <c r="BJ1446" s="1"/>
    </row>
    <row r="1447" spans="1:62" x14ac:dyDescent="0.3">
      <c r="A1447" s="33" t="s">
        <v>2266</v>
      </c>
      <c r="B1447" s="31">
        <v>16559</v>
      </c>
      <c r="C1447" s="1" t="s">
        <v>40</v>
      </c>
      <c r="D1447" s="1" t="s">
        <v>52</v>
      </c>
      <c r="E1447" s="1" t="s">
        <v>888</v>
      </c>
      <c r="F1447" s="1" t="s">
        <v>889</v>
      </c>
      <c r="G1447" s="1" t="s">
        <v>890</v>
      </c>
      <c r="H1447" s="1">
        <v>5</v>
      </c>
      <c r="I1447" s="1" t="s">
        <v>887</v>
      </c>
      <c r="J1447" s="4">
        <v>2987</v>
      </c>
      <c r="K1447" s="4">
        <v>220</v>
      </c>
      <c r="L1447" s="4">
        <v>168</v>
      </c>
      <c r="V1447" s="1">
        <v>1</v>
      </c>
      <c r="AA1447" s="12" t="str">
        <f>_xlfn.XLOOKUP(HsgLista[[#This Row],[Lakó-népesség]],hsgméret[limit],hsgméret[név],,-1)</f>
        <v>mikro</v>
      </c>
      <c r="AB1447" s="12" t="str">
        <f>IFERROR(_xlfn.XLOOKUP(HsgLista[[#This Row],[Vármegye]],Régiók[Vármegye],Régiók[Régió]),"")</f>
        <v>Észak-Magyarország</v>
      </c>
      <c r="AC1447" s="12" t="str">
        <f>IFERROR(_xlfn.XLOOKUP(HsgLista[[#This Row],[Vármegye]],Régiók[Vármegye],Régiók[NUTS2]),"")</f>
        <v>HU31</v>
      </c>
      <c r="AD1447" s="12" t="str" cm="1">
        <f t="array" ref="AD1447">_xlfn.XLOOKUP(HsgLista[[#This Row],[Helység jogállása]],_xlfn.ANCHORARRAY($AG$12),$AH$12:$AH$18)</f>
        <v>1 község</v>
      </c>
      <c r="AE1447" s="4">
        <f>HsgLista[[#This Row],[Lakó-népesség]]*HsgLista[[#This Row],[Lakó-népesség]]</f>
        <v>48400</v>
      </c>
      <c r="AF1447" s="1"/>
      <c r="AG1447" s="4"/>
      <c r="AJ1447" s="8"/>
      <c r="AK1447" s="4"/>
      <c r="AS1447" s="8"/>
      <c r="AT1447" s="4"/>
      <c r="BJ1447" s="1"/>
    </row>
    <row r="1448" spans="1:62" x14ac:dyDescent="0.3">
      <c r="A1448" s="33" t="s">
        <v>2267</v>
      </c>
      <c r="B1448" s="31">
        <v>27146</v>
      </c>
      <c r="C1448" s="1" t="s">
        <v>40</v>
      </c>
      <c r="D1448" s="1" t="s">
        <v>159</v>
      </c>
      <c r="E1448" s="1" t="s">
        <v>750</v>
      </c>
      <c r="F1448" s="1" t="s">
        <v>751</v>
      </c>
      <c r="G1448" s="1" t="s">
        <v>752</v>
      </c>
      <c r="H1448" s="1">
        <v>5</v>
      </c>
      <c r="I1448" s="1" t="s">
        <v>2268</v>
      </c>
      <c r="J1448" s="4">
        <v>1169</v>
      </c>
      <c r="K1448" s="4">
        <v>1123</v>
      </c>
      <c r="L1448" s="4">
        <v>458</v>
      </c>
      <c r="AA1448" s="12" t="str">
        <f>_xlfn.XLOOKUP(HsgLista[[#This Row],[Lakó-népesség]],hsgméret[limit],hsgméret[név],,-1)</f>
        <v>apró</v>
      </c>
      <c r="AB1448" s="12" t="str">
        <f>IFERROR(_xlfn.XLOOKUP(HsgLista[[#This Row],[Vármegye]],Régiók[Vármegye],Régiók[Régió]),"")</f>
        <v>Észak-Alföld</v>
      </c>
      <c r="AC1448" s="12" t="str">
        <f>IFERROR(_xlfn.XLOOKUP(HsgLista[[#This Row],[Vármegye]],Régiók[Vármegye],Régiók[NUTS2]),"")</f>
        <v>HU32</v>
      </c>
      <c r="AD1448" s="12" t="str" cm="1">
        <f t="array" ref="AD1448">_xlfn.XLOOKUP(HsgLista[[#This Row],[Helység jogállása]],_xlfn.ANCHORARRAY($AG$12),$AH$12:$AH$18)</f>
        <v>1 község</v>
      </c>
      <c r="AE1448" s="4">
        <f>HsgLista[[#This Row],[Lakó-népesség]]*HsgLista[[#This Row],[Lakó-népesség]]</f>
        <v>1261129</v>
      </c>
      <c r="AF1448" s="1"/>
      <c r="AG1448" s="4"/>
      <c r="AJ1448" s="8"/>
      <c r="AK1448" s="4"/>
      <c r="AS1448" s="8"/>
      <c r="AT1448" s="4"/>
      <c r="BJ1448" s="1"/>
    </row>
    <row r="1449" spans="1:62" x14ac:dyDescent="0.3">
      <c r="A1449" s="33" t="s">
        <v>2269</v>
      </c>
      <c r="B1449" s="31">
        <v>23995</v>
      </c>
      <c r="C1449" s="1" t="s">
        <v>40</v>
      </c>
      <c r="D1449" s="1" t="s">
        <v>47</v>
      </c>
      <c r="E1449" s="1" t="s">
        <v>191</v>
      </c>
      <c r="F1449" s="1" t="s">
        <v>192</v>
      </c>
      <c r="G1449" s="1" t="s">
        <v>193</v>
      </c>
      <c r="H1449" s="1">
        <v>2</v>
      </c>
      <c r="I1449" s="1" t="s">
        <v>38</v>
      </c>
      <c r="J1449" s="4">
        <v>2273</v>
      </c>
      <c r="K1449" s="4">
        <v>1853</v>
      </c>
      <c r="L1449" s="4">
        <v>741</v>
      </c>
      <c r="R1449" s="1">
        <v>1</v>
      </c>
      <c r="T1449" s="1">
        <v>1</v>
      </c>
      <c r="AA1449" s="12" t="str">
        <f>_xlfn.XLOOKUP(HsgLista[[#This Row],[Lakó-népesség]],hsgméret[limit],hsgméret[név],,-1)</f>
        <v>apró</v>
      </c>
      <c r="AB1449" s="12" t="str">
        <f>IFERROR(_xlfn.XLOOKUP(HsgLista[[#This Row],[Vármegye]],Régiók[Vármegye],Régiók[Régió]),"")</f>
        <v>Észak-Magyarország</v>
      </c>
      <c r="AC1449" s="12" t="str">
        <f>IFERROR(_xlfn.XLOOKUP(HsgLista[[#This Row],[Vármegye]],Régiók[Vármegye],Régiók[NUTS2]),"")</f>
        <v>HU31</v>
      </c>
      <c r="AD1449" s="12" t="str" cm="1">
        <f t="array" ref="AD1449">_xlfn.XLOOKUP(HsgLista[[#This Row],[Helység jogállása]],_xlfn.ANCHORARRAY($AG$12),$AH$12:$AH$18)</f>
        <v>1 község</v>
      </c>
      <c r="AE1449" s="4">
        <f>HsgLista[[#This Row],[Lakó-népesség]]*HsgLista[[#This Row],[Lakó-népesség]]</f>
        <v>3433609</v>
      </c>
      <c r="AF1449" s="1"/>
      <c r="AG1449" s="4"/>
      <c r="AJ1449" s="8"/>
      <c r="AK1449" s="4"/>
      <c r="AS1449" s="8"/>
      <c r="AT1449" s="4"/>
      <c r="BJ1449" s="1"/>
    </row>
    <row r="1450" spans="1:62" x14ac:dyDescent="0.3">
      <c r="A1450" s="33" t="s">
        <v>2270</v>
      </c>
      <c r="B1450" s="31">
        <v>32498</v>
      </c>
      <c r="C1450" s="1" t="s">
        <v>40</v>
      </c>
      <c r="D1450" s="1" t="s">
        <v>52</v>
      </c>
      <c r="E1450" s="1" t="s">
        <v>313</v>
      </c>
      <c r="F1450" s="1" t="s">
        <v>314</v>
      </c>
      <c r="G1450" s="1" t="s">
        <v>315</v>
      </c>
      <c r="H1450" s="1">
        <v>5</v>
      </c>
      <c r="I1450" s="1" t="s">
        <v>2271</v>
      </c>
      <c r="J1450" s="4">
        <v>1963</v>
      </c>
      <c r="K1450" s="4">
        <v>485</v>
      </c>
      <c r="L1450" s="4">
        <v>213</v>
      </c>
      <c r="AA1450" s="12" t="str">
        <f>_xlfn.XLOOKUP(HsgLista[[#This Row],[Lakó-népesség]],hsgméret[limit],hsgméret[név],,-1)</f>
        <v>mikro</v>
      </c>
      <c r="AB1450" s="12" t="str">
        <f>IFERROR(_xlfn.XLOOKUP(HsgLista[[#This Row],[Vármegye]],Régiók[Vármegye],Régiók[Régió]),"")</f>
        <v>Észak-Magyarország</v>
      </c>
      <c r="AC1450" s="12" t="str">
        <f>IFERROR(_xlfn.XLOOKUP(HsgLista[[#This Row],[Vármegye]],Régiók[Vármegye],Régiók[NUTS2]),"")</f>
        <v>HU31</v>
      </c>
      <c r="AD1450" s="12" t="str" cm="1">
        <f t="array" ref="AD1450">_xlfn.XLOOKUP(HsgLista[[#This Row],[Helység jogállása]],_xlfn.ANCHORARRAY($AG$12),$AH$12:$AH$18)</f>
        <v>1 község</v>
      </c>
      <c r="AE1450" s="4">
        <f>HsgLista[[#This Row],[Lakó-népesség]]*HsgLista[[#This Row],[Lakó-népesség]]</f>
        <v>235225</v>
      </c>
      <c r="AF1450" s="1"/>
      <c r="AG1450" s="4"/>
      <c r="AJ1450" s="8"/>
      <c r="AK1450" s="4"/>
      <c r="AS1450" s="8"/>
      <c r="AT1450" s="4"/>
      <c r="BJ1450" s="1"/>
    </row>
    <row r="1451" spans="1:62" x14ac:dyDescent="0.3">
      <c r="A1451" s="33" t="s">
        <v>2272</v>
      </c>
      <c r="B1451" s="31">
        <v>13028</v>
      </c>
      <c r="C1451" s="1" t="s">
        <v>40</v>
      </c>
      <c r="D1451" s="1" t="s">
        <v>95</v>
      </c>
      <c r="E1451" s="1" t="s">
        <v>294</v>
      </c>
      <c r="F1451" s="1" t="s">
        <v>295</v>
      </c>
      <c r="G1451" s="1" t="s">
        <v>296</v>
      </c>
      <c r="H1451" s="1">
        <v>5</v>
      </c>
      <c r="I1451" s="1" t="s">
        <v>1243</v>
      </c>
      <c r="J1451" s="4">
        <v>2161</v>
      </c>
      <c r="K1451" s="4">
        <v>483</v>
      </c>
      <c r="L1451" s="4">
        <v>295</v>
      </c>
      <c r="AA1451" s="12" t="str">
        <f>_xlfn.XLOOKUP(HsgLista[[#This Row],[Lakó-népesség]],hsgméret[limit],hsgméret[név],,-1)</f>
        <v>mikro</v>
      </c>
      <c r="AB1451" s="12" t="str">
        <f>IFERROR(_xlfn.XLOOKUP(HsgLista[[#This Row],[Vármegye]],Régiók[Vármegye],Régiók[Régió]),"")</f>
        <v>Nyugat-Dunántúl</v>
      </c>
      <c r="AC1451" s="12" t="str">
        <f>IFERROR(_xlfn.XLOOKUP(HsgLista[[#This Row],[Vármegye]],Régiók[Vármegye],Régiók[NUTS2]),"")</f>
        <v>HU22</v>
      </c>
      <c r="AD1451" s="12" t="str" cm="1">
        <f t="array" ref="AD1451">_xlfn.XLOOKUP(HsgLista[[#This Row],[Helység jogállása]],_xlfn.ANCHORARRAY($AG$12),$AH$12:$AH$18)</f>
        <v>1 község</v>
      </c>
      <c r="AE1451" s="4">
        <f>HsgLista[[#This Row],[Lakó-népesség]]*HsgLista[[#This Row],[Lakó-népesség]]</f>
        <v>233289</v>
      </c>
      <c r="AF1451" s="1"/>
      <c r="AG1451" s="4"/>
      <c r="AJ1451" s="8"/>
      <c r="AK1451" s="4"/>
      <c r="AS1451" s="8"/>
      <c r="AT1451" s="4"/>
      <c r="BJ1451" s="1"/>
    </row>
    <row r="1452" spans="1:62" x14ac:dyDescent="0.3">
      <c r="A1452" s="33" t="s">
        <v>2056</v>
      </c>
      <c r="B1452" s="31">
        <v>10287</v>
      </c>
      <c r="C1452" s="1" t="s">
        <v>27</v>
      </c>
      <c r="D1452" s="1" t="s">
        <v>216</v>
      </c>
      <c r="E1452" s="1" t="s">
        <v>727</v>
      </c>
      <c r="F1452" s="1" t="s">
        <v>728</v>
      </c>
      <c r="G1452" s="1" t="s">
        <v>729</v>
      </c>
      <c r="H1452" s="1">
        <v>2</v>
      </c>
      <c r="I1452" s="1" t="s">
        <v>38</v>
      </c>
      <c r="J1452" s="4">
        <v>8184</v>
      </c>
      <c r="K1452" s="4">
        <v>4521</v>
      </c>
      <c r="L1452" s="4">
        <v>2424</v>
      </c>
      <c r="X1452" s="1">
        <v>1</v>
      </c>
      <c r="AA1452" s="12" t="str">
        <f>_xlfn.XLOOKUP(HsgLista[[#This Row],[Lakó-népesség]],hsgméret[limit],hsgméret[név],,-1)</f>
        <v>kicsi</v>
      </c>
      <c r="AB1452" s="12" t="str">
        <f>IFERROR(_xlfn.XLOOKUP(HsgLista[[#This Row],[Vármegye]],Régiók[Vármegye],Régiók[Régió]),"")</f>
        <v>Dél-Alföld</v>
      </c>
      <c r="AC1452" s="12" t="str">
        <f>IFERROR(_xlfn.XLOOKUP(HsgLista[[#This Row],[Vármegye]],Régiók[Vármegye],Régiók[NUTS2]),"")</f>
        <v>HU33</v>
      </c>
      <c r="AD1452" s="12" t="str" cm="1">
        <f t="array" ref="AD1452">_xlfn.XLOOKUP(HsgLista[[#This Row],[Helység jogállása]],_xlfn.ANCHORARRAY($AG$12),$AH$12:$AH$18)</f>
        <v>2 város</v>
      </c>
      <c r="AE1452" s="4">
        <f>HsgLista[[#This Row],[Lakó-népesség]]*HsgLista[[#This Row],[Lakó-népesség]]</f>
        <v>20439441</v>
      </c>
      <c r="AF1452" s="1"/>
      <c r="AG1452" s="4"/>
      <c r="AJ1452" s="8"/>
      <c r="AK1452" s="4"/>
      <c r="AS1452" s="8"/>
      <c r="AT1452" s="4"/>
      <c r="BJ1452" s="1"/>
    </row>
    <row r="1453" spans="1:62" x14ac:dyDescent="0.3">
      <c r="A1453" s="33" t="s">
        <v>646</v>
      </c>
      <c r="B1453" s="31">
        <v>11262</v>
      </c>
      <c r="C1453" s="1" t="s">
        <v>40</v>
      </c>
      <c r="D1453" s="1" t="s">
        <v>66</v>
      </c>
      <c r="E1453" s="1" t="s">
        <v>101</v>
      </c>
      <c r="F1453" s="1" t="s">
        <v>102</v>
      </c>
      <c r="G1453" s="1" t="s">
        <v>103</v>
      </c>
      <c r="H1453" s="1">
        <v>2</v>
      </c>
      <c r="I1453" s="1" t="s">
        <v>38</v>
      </c>
      <c r="J1453" s="4">
        <v>2887</v>
      </c>
      <c r="K1453" s="4">
        <v>2697</v>
      </c>
      <c r="L1453" s="4">
        <v>1089</v>
      </c>
      <c r="AA1453" s="12" t="str">
        <f>_xlfn.XLOOKUP(HsgLista[[#This Row],[Lakó-népesség]],hsgméret[limit],hsgméret[név],,-1)</f>
        <v>kicsi</v>
      </c>
      <c r="AB1453" s="12" t="str">
        <f>IFERROR(_xlfn.XLOOKUP(HsgLista[[#This Row],[Vármegye]],Régiók[Vármegye],Régiók[Régió]),"")</f>
        <v>Nyugat-Dunántúl</v>
      </c>
      <c r="AC1453" s="12" t="str">
        <f>IFERROR(_xlfn.XLOOKUP(HsgLista[[#This Row],[Vármegye]],Régiók[Vármegye],Régiók[NUTS2]),"")</f>
        <v>HU22</v>
      </c>
      <c r="AD1453" s="12" t="str" cm="1">
        <f t="array" ref="AD1453">_xlfn.XLOOKUP(HsgLista[[#This Row],[Helység jogállása]],_xlfn.ANCHORARRAY($AG$12),$AH$12:$AH$18)</f>
        <v>1 község</v>
      </c>
      <c r="AE1453" s="4">
        <f>HsgLista[[#This Row],[Lakó-népesség]]*HsgLista[[#This Row],[Lakó-népesség]]</f>
        <v>7273809</v>
      </c>
      <c r="AF1453" s="1"/>
      <c r="AG1453" s="4"/>
      <c r="AJ1453" s="8"/>
      <c r="AK1453" s="4"/>
      <c r="AS1453" s="8"/>
      <c r="AT1453" s="4"/>
      <c r="BJ1453" s="1"/>
    </row>
    <row r="1454" spans="1:62" x14ac:dyDescent="0.3">
      <c r="A1454" s="33" t="s">
        <v>2273</v>
      </c>
      <c r="B1454" s="31">
        <v>25964</v>
      </c>
      <c r="C1454" s="1" t="s">
        <v>40</v>
      </c>
      <c r="D1454" s="1" t="s">
        <v>224</v>
      </c>
      <c r="E1454" s="1" t="s">
        <v>1483</v>
      </c>
      <c r="F1454" s="1" t="s">
        <v>1295</v>
      </c>
      <c r="G1454" s="1" t="s">
        <v>1293</v>
      </c>
      <c r="H1454" s="1">
        <v>1</v>
      </c>
      <c r="I1454" s="1" t="s">
        <v>32</v>
      </c>
      <c r="J1454" s="4">
        <v>4170</v>
      </c>
      <c r="K1454" s="4">
        <v>2026</v>
      </c>
      <c r="L1454" s="4">
        <v>829</v>
      </c>
      <c r="AA1454" s="12" t="str">
        <f>_xlfn.XLOOKUP(HsgLista[[#This Row],[Lakó-népesség]],hsgméret[limit],hsgméret[név],,-1)</f>
        <v>kicsi</v>
      </c>
      <c r="AB1454" s="12" t="str">
        <f>IFERROR(_xlfn.XLOOKUP(HsgLista[[#This Row],[Vármegye]],Régiók[Vármegye],Régiók[Régió]),"")</f>
        <v>Észak-Alföld</v>
      </c>
      <c r="AC1454" s="12" t="str">
        <f>IFERROR(_xlfn.XLOOKUP(HsgLista[[#This Row],[Vármegye]],Régiók[Vármegye],Régiók[NUTS2]),"")</f>
        <v>HU32</v>
      </c>
      <c r="AD1454" s="12" t="str" cm="1">
        <f t="array" ref="AD1454">_xlfn.XLOOKUP(HsgLista[[#This Row],[Helység jogállása]],_xlfn.ANCHORARRAY($AG$12),$AH$12:$AH$18)</f>
        <v>1 község</v>
      </c>
      <c r="AE1454" s="4">
        <f>HsgLista[[#This Row],[Lakó-népesség]]*HsgLista[[#This Row],[Lakó-népesség]]</f>
        <v>4104676</v>
      </c>
      <c r="AF1454" s="1"/>
      <c r="AG1454" s="4"/>
      <c r="AJ1454" s="8"/>
      <c r="AK1454" s="4"/>
      <c r="AS1454" s="8"/>
      <c r="AT1454" s="4"/>
      <c r="BJ1454" s="1"/>
    </row>
    <row r="1455" spans="1:62" x14ac:dyDescent="0.3">
      <c r="A1455" s="33" t="s">
        <v>2274</v>
      </c>
      <c r="B1455" s="32">
        <v>6895</v>
      </c>
      <c r="C1455" s="1" t="s">
        <v>40</v>
      </c>
      <c r="D1455" s="1" t="s">
        <v>66</v>
      </c>
      <c r="E1455" s="1" t="s">
        <v>145</v>
      </c>
      <c r="F1455" s="1" t="s">
        <v>146</v>
      </c>
      <c r="G1455" s="1" t="s">
        <v>147</v>
      </c>
      <c r="H1455" s="1">
        <v>1</v>
      </c>
      <c r="I1455" s="1" t="s">
        <v>32</v>
      </c>
      <c r="J1455" s="4">
        <v>873</v>
      </c>
      <c r="K1455" s="4">
        <v>2023</v>
      </c>
      <c r="L1455" s="4">
        <v>757</v>
      </c>
      <c r="P1455" s="1">
        <v>1</v>
      </c>
      <c r="AA1455" s="12" t="str">
        <f>_xlfn.XLOOKUP(HsgLista[[#This Row],[Lakó-népesség]],hsgméret[limit],hsgméret[név],,-1)</f>
        <v>kicsi</v>
      </c>
      <c r="AB1455" s="12" t="str">
        <f>IFERROR(_xlfn.XLOOKUP(HsgLista[[#This Row],[Vármegye]],Régiók[Vármegye],Régiók[Régió]),"")</f>
        <v>Nyugat-Dunántúl</v>
      </c>
      <c r="AC1455" s="12" t="str">
        <f>IFERROR(_xlfn.XLOOKUP(HsgLista[[#This Row],[Vármegye]],Régiók[Vármegye],Régiók[NUTS2]),"")</f>
        <v>HU22</v>
      </c>
      <c r="AD1455" s="12" t="str" cm="1">
        <f t="array" ref="AD1455">_xlfn.XLOOKUP(HsgLista[[#This Row],[Helység jogállása]],_xlfn.ANCHORARRAY($AG$12),$AH$12:$AH$18)</f>
        <v>1 község</v>
      </c>
      <c r="AE1455" s="4">
        <f>HsgLista[[#This Row],[Lakó-népesség]]*HsgLista[[#This Row],[Lakó-népesség]]</f>
        <v>4092529</v>
      </c>
      <c r="AF1455" s="1"/>
      <c r="AG1455" s="4"/>
      <c r="AJ1455" s="8"/>
      <c r="AK1455" s="4"/>
      <c r="AS1455" s="8"/>
      <c r="AT1455" s="4"/>
      <c r="BJ1455" s="1"/>
    </row>
    <row r="1456" spans="1:62" x14ac:dyDescent="0.3">
      <c r="A1456" s="33" t="s">
        <v>2275</v>
      </c>
      <c r="B1456" s="31">
        <v>21184</v>
      </c>
      <c r="C1456" s="1" t="s">
        <v>40</v>
      </c>
      <c r="D1456" s="1" t="s">
        <v>251</v>
      </c>
      <c r="E1456" s="1" t="s">
        <v>734</v>
      </c>
      <c r="F1456" s="1" t="s">
        <v>735</v>
      </c>
      <c r="G1456" s="1" t="s">
        <v>735</v>
      </c>
      <c r="H1456" s="1">
        <v>5</v>
      </c>
      <c r="I1456" s="1" t="s">
        <v>2276</v>
      </c>
      <c r="J1456" s="4">
        <v>2255</v>
      </c>
      <c r="K1456" s="4">
        <v>300</v>
      </c>
      <c r="L1456" s="4">
        <v>204</v>
      </c>
      <c r="AA1456" s="12" t="str">
        <f>_xlfn.XLOOKUP(HsgLista[[#This Row],[Lakó-népesség]],hsgméret[limit],hsgméret[név],,-1)</f>
        <v>mikro</v>
      </c>
      <c r="AB1456" s="12" t="str">
        <f>IFERROR(_xlfn.XLOOKUP(HsgLista[[#This Row],[Vármegye]],Régiók[Vármegye],Régiók[Régió]),"")</f>
        <v>Dél-Dunántúl</v>
      </c>
      <c r="AC1456" s="12" t="str">
        <f>IFERROR(_xlfn.XLOOKUP(HsgLista[[#This Row],[Vármegye]],Régiók[Vármegye],Régiók[NUTS2]),"")</f>
        <v>HU23</v>
      </c>
      <c r="AD1456" s="12" t="str" cm="1">
        <f t="array" ref="AD1456">_xlfn.XLOOKUP(HsgLista[[#This Row],[Helység jogállása]],_xlfn.ANCHORARRAY($AG$12),$AH$12:$AH$18)</f>
        <v>1 község</v>
      </c>
      <c r="AE1456" s="4">
        <f>HsgLista[[#This Row],[Lakó-népesség]]*HsgLista[[#This Row],[Lakó-népesség]]</f>
        <v>90000</v>
      </c>
      <c r="AF1456" s="1"/>
      <c r="AG1456" s="4"/>
      <c r="AJ1456" s="8"/>
      <c r="AK1456" s="4"/>
      <c r="AS1456" s="8"/>
      <c r="AT1456" s="4"/>
      <c r="BJ1456" s="1"/>
    </row>
    <row r="1457" spans="1:62" x14ac:dyDescent="0.3">
      <c r="A1457" s="33" t="s">
        <v>2277</v>
      </c>
      <c r="B1457" s="31">
        <v>22956</v>
      </c>
      <c r="C1457" s="1" t="s">
        <v>40</v>
      </c>
      <c r="D1457" s="1" t="s">
        <v>52</v>
      </c>
      <c r="E1457" s="1" t="s">
        <v>53</v>
      </c>
      <c r="F1457" s="1" t="s">
        <v>54</v>
      </c>
      <c r="G1457" s="1" t="s">
        <v>55</v>
      </c>
      <c r="H1457" s="1">
        <v>5</v>
      </c>
      <c r="I1457" s="1" t="s">
        <v>56</v>
      </c>
      <c r="J1457" s="4">
        <v>791</v>
      </c>
      <c r="K1457" s="4">
        <v>304</v>
      </c>
      <c r="L1457" s="4">
        <v>136</v>
      </c>
      <c r="T1457" s="1">
        <v>1</v>
      </c>
      <c r="AA1457" s="12" t="str">
        <f>_xlfn.XLOOKUP(HsgLista[[#This Row],[Lakó-népesség]],hsgméret[limit],hsgméret[név],,-1)</f>
        <v>mikro</v>
      </c>
      <c r="AB1457" s="12" t="str">
        <f>IFERROR(_xlfn.XLOOKUP(HsgLista[[#This Row],[Vármegye]],Régiók[Vármegye],Régiók[Régió]),"")</f>
        <v>Észak-Magyarország</v>
      </c>
      <c r="AC1457" s="12" t="str">
        <f>IFERROR(_xlfn.XLOOKUP(HsgLista[[#This Row],[Vármegye]],Régiók[Vármegye],Régiók[NUTS2]),"")</f>
        <v>HU31</v>
      </c>
      <c r="AD1457" s="12" t="str" cm="1">
        <f t="array" ref="AD1457">_xlfn.XLOOKUP(HsgLista[[#This Row],[Helység jogállása]],_xlfn.ANCHORARRAY($AG$12),$AH$12:$AH$18)</f>
        <v>1 község</v>
      </c>
      <c r="AE1457" s="4">
        <f>HsgLista[[#This Row],[Lakó-népesség]]*HsgLista[[#This Row],[Lakó-népesség]]</f>
        <v>92416</v>
      </c>
      <c r="AF1457" s="1"/>
      <c r="AG1457" s="4"/>
      <c r="AJ1457" s="8"/>
      <c r="AK1457" s="4"/>
      <c r="AS1457" s="8"/>
      <c r="AT1457" s="4"/>
      <c r="BJ1457" s="1"/>
    </row>
    <row r="1458" spans="1:62" x14ac:dyDescent="0.3">
      <c r="A1458" s="33" t="s">
        <v>2278</v>
      </c>
      <c r="B1458" s="31">
        <v>24633</v>
      </c>
      <c r="C1458" s="1" t="s">
        <v>40</v>
      </c>
      <c r="D1458" s="1" t="s">
        <v>66</v>
      </c>
      <c r="E1458" s="1" t="s">
        <v>67</v>
      </c>
      <c r="F1458" s="1" t="s">
        <v>68</v>
      </c>
      <c r="G1458" s="1" t="s">
        <v>69</v>
      </c>
      <c r="H1458" s="1">
        <v>1</v>
      </c>
      <c r="I1458" s="1" t="s">
        <v>32</v>
      </c>
      <c r="J1458" s="4">
        <v>2690</v>
      </c>
      <c r="K1458" s="4">
        <v>2620</v>
      </c>
      <c r="L1458" s="4">
        <v>920</v>
      </c>
      <c r="T1458" s="1">
        <v>1</v>
      </c>
      <c r="AA1458" s="12" t="str">
        <f>_xlfn.XLOOKUP(HsgLista[[#This Row],[Lakó-népesség]],hsgméret[limit],hsgméret[név],,-1)</f>
        <v>kicsi</v>
      </c>
      <c r="AB1458" s="12" t="str">
        <f>IFERROR(_xlfn.XLOOKUP(HsgLista[[#This Row],[Vármegye]],Régiók[Vármegye],Régiók[Régió]),"")</f>
        <v>Nyugat-Dunántúl</v>
      </c>
      <c r="AC1458" s="12" t="str">
        <f>IFERROR(_xlfn.XLOOKUP(HsgLista[[#This Row],[Vármegye]],Régiók[Vármegye],Régiók[NUTS2]),"")</f>
        <v>HU22</v>
      </c>
      <c r="AD1458" s="12" t="str" cm="1">
        <f t="array" ref="AD1458">_xlfn.XLOOKUP(HsgLista[[#This Row],[Helység jogállása]],_xlfn.ANCHORARRAY($AG$12),$AH$12:$AH$18)</f>
        <v>1 község</v>
      </c>
      <c r="AE1458" s="4">
        <f>HsgLista[[#This Row],[Lakó-népesség]]*HsgLista[[#This Row],[Lakó-népesség]]</f>
        <v>6864400</v>
      </c>
      <c r="AF1458" s="1"/>
      <c r="AG1458" s="4"/>
      <c r="AJ1458" s="8"/>
      <c r="AK1458" s="4"/>
      <c r="AS1458" s="8"/>
      <c r="AT1458" s="4"/>
      <c r="BJ1458" s="1"/>
    </row>
    <row r="1459" spans="1:62" x14ac:dyDescent="0.3">
      <c r="A1459" s="33" t="s">
        <v>2279</v>
      </c>
      <c r="B1459" s="32">
        <v>8110</v>
      </c>
      <c r="C1459" s="1" t="s">
        <v>40</v>
      </c>
      <c r="D1459" s="1" t="s">
        <v>41</v>
      </c>
      <c r="E1459" s="1" t="s">
        <v>130</v>
      </c>
      <c r="F1459" s="1" t="s">
        <v>131</v>
      </c>
      <c r="G1459" s="1" t="s">
        <v>132</v>
      </c>
      <c r="H1459" s="1">
        <v>5</v>
      </c>
      <c r="I1459" s="1" t="s">
        <v>1877</v>
      </c>
      <c r="J1459" s="4">
        <v>1512</v>
      </c>
      <c r="K1459" s="4">
        <v>163</v>
      </c>
      <c r="L1459" s="4">
        <v>78</v>
      </c>
      <c r="AA1459" s="12" t="str">
        <f>_xlfn.XLOOKUP(HsgLista[[#This Row],[Lakó-népesség]],hsgméret[limit],hsgméret[név],,-1)</f>
        <v>mikro</v>
      </c>
      <c r="AB1459" s="12" t="str">
        <f>IFERROR(_xlfn.XLOOKUP(HsgLista[[#This Row],[Vármegye]],Régiók[Vármegye],Régiók[Régió]),"")</f>
        <v>Dél-Dunántúl</v>
      </c>
      <c r="AC1459" s="12" t="str">
        <f>IFERROR(_xlfn.XLOOKUP(HsgLista[[#This Row],[Vármegye]],Régiók[Vármegye],Régiók[NUTS2]),"")</f>
        <v>HU23</v>
      </c>
      <c r="AD1459" s="12" t="str" cm="1">
        <f t="array" ref="AD1459">_xlfn.XLOOKUP(HsgLista[[#This Row],[Helység jogállása]],_xlfn.ANCHORARRAY($AG$12),$AH$12:$AH$18)</f>
        <v>1 község</v>
      </c>
      <c r="AE1459" s="4">
        <f>HsgLista[[#This Row],[Lakó-népesség]]*HsgLista[[#This Row],[Lakó-népesség]]</f>
        <v>26569</v>
      </c>
      <c r="AF1459" s="1"/>
      <c r="AG1459" s="4"/>
      <c r="AJ1459" s="8"/>
      <c r="AK1459" s="4"/>
      <c r="AS1459" s="8"/>
      <c r="AT1459" s="4"/>
      <c r="BJ1459" s="1"/>
    </row>
    <row r="1460" spans="1:62" x14ac:dyDescent="0.3">
      <c r="A1460" s="33" t="s">
        <v>2280</v>
      </c>
      <c r="B1460" s="31">
        <v>27687</v>
      </c>
      <c r="C1460" s="1" t="s">
        <v>40</v>
      </c>
      <c r="D1460" s="1" t="s">
        <v>75</v>
      </c>
      <c r="E1460" s="1" t="s">
        <v>91</v>
      </c>
      <c r="F1460" s="1" t="s">
        <v>92</v>
      </c>
      <c r="G1460" s="1" t="s">
        <v>93</v>
      </c>
      <c r="H1460" s="1">
        <v>1</v>
      </c>
      <c r="I1460" s="1" t="s">
        <v>32</v>
      </c>
      <c r="J1460" s="4">
        <v>3409</v>
      </c>
      <c r="K1460" s="4">
        <v>2480</v>
      </c>
      <c r="L1460" s="4">
        <v>921</v>
      </c>
      <c r="AA1460" s="12" t="str">
        <f>_xlfn.XLOOKUP(HsgLista[[#This Row],[Lakó-népesség]],hsgméret[limit],hsgméret[név],,-1)</f>
        <v>kicsi</v>
      </c>
      <c r="AB1460" s="12" t="str">
        <f>IFERROR(_xlfn.XLOOKUP(HsgLista[[#This Row],[Vármegye]],Régiók[Vármegye],Régiók[Régió]),"")</f>
        <v>Pest</v>
      </c>
      <c r="AC1460" s="12" t="str">
        <f>IFERROR(_xlfn.XLOOKUP(HsgLista[[#This Row],[Vármegye]],Régiók[Vármegye],Régiók[NUTS2]),"")</f>
        <v>HU12</v>
      </c>
      <c r="AD1460" s="12" t="str" cm="1">
        <f t="array" ref="AD1460">_xlfn.XLOOKUP(HsgLista[[#This Row],[Helység jogállása]],_xlfn.ANCHORARRAY($AG$12),$AH$12:$AH$18)</f>
        <v>1 község</v>
      </c>
      <c r="AE1460" s="4">
        <f>HsgLista[[#This Row],[Lakó-népesség]]*HsgLista[[#This Row],[Lakó-népesség]]</f>
        <v>6150400</v>
      </c>
      <c r="AF1460" s="1"/>
      <c r="AG1460" s="4"/>
      <c r="AJ1460" s="8"/>
      <c r="AK1460" s="4"/>
      <c r="AS1460" s="8"/>
      <c r="AT1460" s="4"/>
      <c r="BJ1460" s="1"/>
    </row>
    <row r="1461" spans="1:62" x14ac:dyDescent="0.3">
      <c r="A1461" s="33" t="s">
        <v>2281</v>
      </c>
      <c r="B1461" s="31">
        <v>24679</v>
      </c>
      <c r="C1461" s="1" t="s">
        <v>40</v>
      </c>
      <c r="D1461" s="1" t="s">
        <v>75</v>
      </c>
      <c r="E1461" s="1" t="s">
        <v>786</v>
      </c>
      <c r="F1461" s="1" t="s">
        <v>787</v>
      </c>
      <c r="G1461" s="1" t="s">
        <v>788</v>
      </c>
      <c r="H1461" s="1">
        <v>5</v>
      </c>
      <c r="I1461" s="1" t="s">
        <v>2205</v>
      </c>
      <c r="J1461" s="4">
        <v>1277</v>
      </c>
      <c r="K1461" s="4">
        <v>704</v>
      </c>
      <c r="L1461" s="4">
        <v>311</v>
      </c>
      <c r="X1461" s="1">
        <v>1</v>
      </c>
      <c r="AA1461" s="12" t="str">
        <f>_xlfn.XLOOKUP(HsgLista[[#This Row],[Lakó-népesség]],hsgméret[limit],hsgméret[név],,-1)</f>
        <v>apró</v>
      </c>
      <c r="AB1461" s="12" t="str">
        <f>IFERROR(_xlfn.XLOOKUP(HsgLista[[#This Row],[Vármegye]],Régiók[Vármegye],Régiók[Régió]),"")</f>
        <v>Pest</v>
      </c>
      <c r="AC1461" s="12" t="str">
        <f>IFERROR(_xlfn.XLOOKUP(HsgLista[[#This Row],[Vármegye]],Régiók[Vármegye],Régiók[NUTS2]),"")</f>
        <v>HU12</v>
      </c>
      <c r="AD1461" s="12" t="str" cm="1">
        <f t="array" ref="AD1461">_xlfn.XLOOKUP(HsgLista[[#This Row],[Helység jogállása]],_xlfn.ANCHORARRAY($AG$12),$AH$12:$AH$18)</f>
        <v>1 község</v>
      </c>
      <c r="AE1461" s="4">
        <f>HsgLista[[#This Row],[Lakó-népesség]]*HsgLista[[#This Row],[Lakó-népesség]]</f>
        <v>495616</v>
      </c>
      <c r="AF1461" s="1"/>
      <c r="AG1461" s="4"/>
      <c r="AJ1461" s="8"/>
      <c r="AK1461" s="4"/>
      <c r="AS1461" s="8"/>
      <c r="AT1461" s="4"/>
      <c r="BJ1461" s="1"/>
    </row>
    <row r="1462" spans="1:62" x14ac:dyDescent="0.3">
      <c r="A1462" s="33" t="s">
        <v>2282</v>
      </c>
      <c r="B1462" s="31">
        <v>23728</v>
      </c>
      <c r="C1462" s="1" t="s">
        <v>40</v>
      </c>
      <c r="D1462" s="1" t="s">
        <v>159</v>
      </c>
      <c r="E1462" s="1" t="s">
        <v>341</v>
      </c>
      <c r="F1462" s="1" t="s">
        <v>342</v>
      </c>
      <c r="G1462" s="1" t="s">
        <v>343</v>
      </c>
      <c r="H1462" s="1">
        <v>1</v>
      </c>
      <c r="I1462" s="1" t="s">
        <v>32</v>
      </c>
      <c r="J1462" s="4">
        <v>2594</v>
      </c>
      <c r="K1462" s="4">
        <v>4464</v>
      </c>
      <c r="L1462" s="4">
        <v>1524</v>
      </c>
      <c r="T1462" s="1">
        <v>1</v>
      </c>
      <c r="AA1462" s="12" t="str">
        <f>_xlfn.XLOOKUP(HsgLista[[#This Row],[Lakó-népesség]],hsgméret[limit],hsgméret[név],,-1)</f>
        <v>kicsi</v>
      </c>
      <c r="AB1462" s="12" t="str">
        <f>IFERROR(_xlfn.XLOOKUP(HsgLista[[#This Row],[Vármegye]],Régiók[Vármegye],Régiók[Régió]),"")</f>
        <v>Észak-Alföld</v>
      </c>
      <c r="AC1462" s="12" t="str">
        <f>IFERROR(_xlfn.XLOOKUP(HsgLista[[#This Row],[Vármegye]],Régiók[Vármegye],Régiók[NUTS2]),"")</f>
        <v>HU32</v>
      </c>
      <c r="AD1462" s="12" t="str" cm="1">
        <f t="array" ref="AD1462">_xlfn.XLOOKUP(HsgLista[[#This Row],[Helység jogállása]],_xlfn.ANCHORARRAY($AG$12),$AH$12:$AH$18)</f>
        <v>1 község</v>
      </c>
      <c r="AE1462" s="4">
        <f>HsgLista[[#This Row],[Lakó-népesség]]*HsgLista[[#This Row],[Lakó-népesség]]</f>
        <v>19927296</v>
      </c>
      <c r="AF1462" s="1"/>
      <c r="AG1462" s="4"/>
      <c r="AJ1462" s="8"/>
      <c r="AK1462" s="4"/>
      <c r="AS1462" s="8"/>
      <c r="AT1462" s="4"/>
      <c r="BJ1462" s="1"/>
    </row>
    <row r="1463" spans="1:62" x14ac:dyDescent="0.3">
      <c r="A1463" s="33" t="s">
        <v>1096</v>
      </c>
      <c r="B1463" s="31">
        <v>24226</v>
      </c>
      <c r="C1463" s="1" t="s">
        <v>40</v>
      </c>
      <c r="D1463" s="1" t="s">
        <v>41</v>
      </c>
      <c r="E1463" s="1" t="s">
        <v>289</v>
      </c>
      <c r="F1463" s="1" t="s">
        <v>290</v>
      </c>
      <c r="G1463" s="1" t="s">
        <v>291</v>
      </c>
      <c r="H1463" s="1">
        <v>2</v>
      </c>
      <c r="I1463" s="1" t="s">
        <v>38</v>
      </c>
      <c r="J1463" s="4">
        <v>809</v>
      </c>
      <c r="K1463" s="4">
        <v>222</v>
      </c>
      <c r="L1463" s="4">
        <v>96</v>
      </c>
      <c r="AA1463" s="12" t="str">
        <f>_xlfn.XLOOKUP(HsgLista[[#This Row],[Lakó-népesség]],hsgméret[limit],hsgméret[név],,-1)</f>
        <v>mikro</v>
      </c>
      <c r="AB1463" s="12" t="str">
        <f>IFERROR(_xlfn.XLOOKUP(HsgLista[[#This Row],[Vármegye]],Régiók[Vármegye],Régiók[Régió]),"")</f>
        <v>Dél-Dunántúl</v>
      </c>
      <c r="AC1463" s="12" t="str">
        <f>IFERROR(_xlfn.XLOOKUP(HsgLista[[#This Row],[Vármegye]],Régiók[Vármegye],Régiók[NUTS2]),"")</f>
        <v>HU23</v>
      </c>
      <c r="AD1463" s="12" t="str" cm="1">
        <f t="array" ref="AD1463">_xlfn.XLOOKUP(HsgLista[[#This Row],[Helység jogállása]],_xlfn.ANCHORARRAY($AG$12),$AH$12:$AH$18)</f>
        <v>1 község</v>
      </c>
      <c r="AE1463" s="4">
        <f>HsgLista[[#This Row],[Lakó-népesség]]*HsgLista[[#This Row],[Lakó-népesség]]</f>
        <v>49284</v>
      </c>
      <c r="AF1463" s="1"/>
      <c r="AG1463" s="4"/>
      <c r="AJ1463" s="8"/>
      <c r="AK1463" s="4"/>
      <c r="AS1463" s="8"/>
      <c r="AT1463" s="4"/>
      <c r="BJ1463" s="1"/>
    </row>
    <row r="1464" spans="1:62" x14ac:dyDescent="0.3">
      <c r="A1464" s="33" t="s">
        <v>2283</v>
      </c>
      <c r="B1464" s="31">
        <v>14517</v>
      </c>
      <c r="C1464" s="1" t="s">
        <v>40</v>
      </c>
      <c r="D1464" s="1" t="s">
        <v>41</v>
      </c>
      <c r="E1464" s="1" t="s">
        <v>42</v>
      </c>
      <c r="F1464" s="1" t="s">
        <v>43</v>
      </c>
      <c r="G1464" s="1" t="s">
        <v>44</v>
      </c>
      <c r="H1464" s="1">
        <v>5</v>
      </c>
      <c r="I1464" s="1" t="s">
        <v>45</v>
      </c>
      <c r="J1464" s="4">
        <v>783</v>
      </c>
      <c r="K1464" s="4">
        <v>60</v>
      </c>
      <c r="L1464" s="4">
        <v>45</v>
      </c>
      <c r="AA1464" s="12" t="str">
        <f>_xlfn.XLOOKUP(HsgLista[[#This Row],[Lakó-népesség]],hsgméret[limit],hsgméret[név],,-1)</f>
        <v>mikro</v>
      </c>
      <c r="AB1464" s="12" t="str">
        <f>IFERROR(_xlfn.XLOOKUP(HsgLista[[#This Row],[Vármegye]],Régiók[Vármegye],Régiók[Régió]),"")</f>
        <v>Dél-Dunántúl</v>
      </c>
      <c r="AC1464" s="12" t="str">
        <f>IFERROR(_xlfn.XLOOKUP(HsgLista[[#This Row],[Vármegye]],Régiók[Vármegye],Régiók[NUTS2]),"")</f>
        <v>HU23</v>
      </c>
      <c r="AD1464" s="12" t="str" cm="1">
        <f t="array" ref="AD1464">_xlfn.XLOOKUP(HsgLista[[#This Row],[Helység jogállása]],_xlfn.ANCHORARRAY($AG$12),$AH$12:$AH$18)</f>
        <v>1 község</v>
      </c>
      <c r="AE1464" s="4">
        <f>HsgLista[[#This Row],[Lakó-népesség]]*HsgLista[[#This Row],[Lakó-népesség]]</f>
        <v>3600</v>
      </c>
      <c r="AF1464" s="1"/>
      <c r="AG1464" s="4"/>
      <c r="AJ1464" s="8"/>
      <c r="AK1464" s="4"/>
      <c r="AS1464" s="8"/>
      <c r="AT1464" s="4"/>
      <c r="BJ1464" s="1"/>
    </row>
    <row r="1465" spans="1:62" x14ac:dyDescent="0.3">
      <c r="A1465" s="33" t="s">
        <v>2284</v>
      </c>
      <c r="B1465" s="31">
        <v>28547</v>
      </c>
      <c r="C1465" s="1" t="s">
        <v>40</v>
      </c>
      <c r="D1465" s="1" t="s">
        <v>52</v>
      </c>
      <c r="E1465" s="1" t="s">
        <v>229</v>
      </c>
      <c r="F1465" s="1" t="s">
        <v>230</v>
      </c>
      <c r="G1465" s="1" t="s">
        <v>231</v>
      </c>
      <c r="H1465" s="1">
        <v>5</v>
      </c>
      <c r="I1465" s="1" t="s">
        <v>232</v>
      </c>
      <c r="J1465" s="4">
        <v>2108</v>
      </c>
      <c r="K1465" s="4">
        <v>575</v>
      </c>
      <c r="L1465" s="4">
        <v>225</v>
      </c>
      <c r="T1465" s="1">
        <v>1</v>
      </c>
      <c r="AA1465" s="12" t="str">
        <f>_xlfn.XLOOKUP(HsgLista[[#This Row],[Lakó-népesség]],hsgméret[limit],hsgméret[név],,-1)</f>
        <v>apró</v>
      </c>
      <c r="AB1465" s="12" t="str">
        <f>IFERROR(_xlfn.XLOOKUP(HsgLista[[#This Row],[Vármegye]],Régiók[Vármegye],Régiók[Régió]),"")</f>
        <v>Észak-Magyarország</v>
      </c>
      <c r="AC1465" s="12" t="str">
        <f>IFERROR(_xlfn.XLOOKUP(HsgLista[[#This Row],[Vármegye]],Régiók[Vármegye],Régiók[NUTS2]),"")</f>
        <v>HU31</v>
      </c>
      <c r="AD1465" s="12" t="str" cm="1">
        <f t="array" ref="AD1465">_xlfn.XLOOKUP(HsgLista[[#This Row],[Helység jogállása]],_xlfn.ANCHORARRAY($AG$12),$AH$12:$AH$18)</f>
        <v>1 község</v>
      </c>
      <c r="AE1465" s="4">
        <f>HsgLista[[#This Row],[Lakó-népesség]]*HsgLista[[#This Row],[Lakó-népesség]]</f>
        <v>330625</v>
      </c>
      <c r="AF1465" s="1"/>
      <c r="AG1465" s="4"/>
      <c r="AJ1465" s="8"/>
      <c r="AK1465" s="4"/>
      <c r="AS1465" s="8"/>
      <c r="AT1465" s="4"/>
      <c r="BJ1465" s="1"/>
    </row>
    <row r="1466" spans="1:62" x14ac:dyDescent="0.3">
      <c r="A1466" s="33" t="s">
        <v>2285</v>
      </c>
      <c r="B1466" s="31">
        <v>13842</v>
      </c>
      <c r="C1466" s="1" t="s">
        <v>40</v>
      </c>
      <c r="D1466" s="1" t="s">
        <v>272</v>
      </c>
      <c r="E1466" s="1" t="s">
        <v>301</v>
      </c>
      <c r="F1466" s="1" t="s">
        <v>302</v>
      </c>
      <c r="G1466" s="1" t="s">
        <v>303</v>
      </c>
      <c r="H1466" s="1">
        <v>5</v>
      </c>
      <c r="I1466" s="1" t="s">
        <v>304</v>
      </c>
      <c r="J1466" s="4">
        <v>644</v>
      </c>
      <c r="K1466" s="4">
        <v>177</v>
      </c>
      <c r="L1466" s="4">
        <v>127</v>
      </c>
      <c r="AA1466" s="12" t="str">
        <f>_xlfn.XLOOKUP(HsgLista[[#This Row],[Lakó-népesség]],hsgméret[limit],hsgméret[név],,-1)</f>
        <v>mikro</v>
      </c>
      <c r="AB1466" s="12" t="str">
        <f>IFERROR(_xlfn.XLOOKUP(HsgLista[[#This Row],[Vármegye]],Régiók[Vármegye],Régiók[Régió]),"")</f>
        <v>Észak-Magyarország</v>
      </c>
      <c r="AC1466" s="12" t="str">
        <f>IFERROR(_xlfn.XLOOKUP(HsgLista[[#This Row],[Vármegye]],Régiók[Vármegye],Régiók[NUTS2]),"")</f>
        <v>HU31</v>
      </c>
      <c r="AD1466" s="12" t="str" cm="1">
        <f t="array" ref="AD1466">_xlfn.XLOOKUP(HsgLista[[#This Row],[Helység jogállása]],_xlfn.ANCHORARRAY($AG$12),$AH$12:$AH$18)</f>
        <v>1 község</v>
      </c>
      <c r="AE1466" s="4">
        <f>HsgLista[[#This Row],[Lakó-népesség]]*HsgLista[[#This Row],[Lakó-népesség]]</f>
        <v>31329</v>
      </c>
      <c r="AF1466" s="1"/>
      <c r="AG1466" s="4"/>
      <c r="AJ1466" s="8"/>
      <c r="AK1466" s="4"/>
      <c r="AS1466" s="8"/>
      <c r="AT1466" s="4"/>
      <c r="BJ1466" s="1"/>
    </row>
    <row r="1467" spans="1:62" x14ac:dyDescent="0.3">
      <c r="A1467" s="33" t="s">
        <v>1414</v>
      </c>
      <c r="B1467" s="32">
        <v>6336</v>
      </c>
      <c r="C1467" s="1" t="s">
        <v>27</v>
      </c>
      <c r="D1467" s="1" t="s">
        <v>41</v>
      </c>
      <c r="E1467" s="1" t="s">
        <v>42</v>
      </c>
      <c r="F1467" s="1" t="s">
        <v>43</v>
      </c>
      <c r="G1467" s="1" t="s">
        <v>44</v>
      </c>
      <c r="H1467" s="1">
        <v>2</v>
      </c>
      <c r="I1467" s="1" t="s">
        <v>38</v>
      </c>
      <c r="J1467" s="4">
        <v>1445</v>
      </c>
      <c r="K1467" s="4">
        <v>6750</v>
      </c>
      <c r="L1467" s="4">
        <v>2415</v>
      </c>
      <c r="P1467" s="1">
        <v>1</v>
      </c>
      <c r="R1467" s="1">
        <v>1</v>
      </c>
      <c r="T1467" s="1">
        <v>1</v>
      </c>
      <c r="AA1467" s="12" t="str">
        <f>_xlfn.XLOOKUP(HsgLista[[#This Row],[Lakó-népesség]],hsgméret[limit],hsgméret[név],,-1)</f>
        <v>kicsi</v>
      </c>
      <c r="AB1467" s="12" t="str">
        <f>IFERROR(_xlfn.XLOOKUP(HsgLista[[#This Row],[Vármegye]],Régiók[Vármegye],Régiók[Régió]),"")</f>
        <v>Dél-Dunántúl</v>
      </c>
      <c r="AC1467" s="12" t="str">
        <f>IFERROR(_xlfn.XLOOKUP(HsgLista[[#This Row],[Vármegye]],Régiók[Vármegye],Régiók[NUTS2]),"")</f>
        <v>HU23</v>
      </c>
      <c r="AD1467" s="12" t="str" cm="1">
        <f t="array" ref="AD1467">_xlfn.XLOOKUP(HsgLista[[#This Row],[Helység jogállása]],_xlfn.ANCHORARRAY($AG$12),$AH$12:$AH$18)</f>
        <v>2 város</v>
      </c>
      <c r="AE1467" s="4">
        <f>HsgLista[[#This Row],[Lakó-népesség]]*HsgLista[[#This Row],[Lakó-népesség]]</f>
        <v>45562500</v>
      </c>
      <c r="AF1467" s="1"/>
      <c r="AG1467" s="4"/>
      <c r="AJ1467" s="8"/>
      <c r="AK1467" s="4"/>
      <c r="AS1467" s="8"/>
      <c r="AT1467" s="4"/>
      <c r="BJ1467" s="1"/>
    </row>
    <row r="1468" spans="1:62" x14ac:dyDescent="0.3">
      <c r="A1468" s="33" t="s">
        <v>2286</v>
      </c>
      <c r="B1468" s="31">
        <v>13082</v>
      </c>
      <c r="C1468" s="1" t="s">
        <v>40</v>
      </c>
      <c r="D1468" s="1" t="s">
        <v>202</v>
      </c>
      <c r="E1468" s="1" t="s">
        <v>284</v>
      </c>
      <c r="F1468" s="1" t="s">
        <v>285</v>
      </c>
      <c r="G1468" s="1" t="s">
        <v>285</v>
      </c>
      <c r="H1468" s="1">
        <v>5</v>
      </c>
      <c r="I1468" s="1" t="s">
        <v>2014</v>
      </c>
      <c r="J1468" s="4">
        <v>763</v>
      </c>
      <c r="K1468" s="4">
        <v>34</v>
      </c>
      <c r="L1468" s="4">
        <v>31</v>
      </c>
      <c r="AA1468" s="12" t="str">
        <f>_xlfn.XLOOKUP(HsgLista[[#This Row],[Lakó-népesség]],hsgméret[limit],hsgméret[név],,-1)</f>
        <v>mikro</v>
      </c>
      <c r="AB1468" s="12" t="str">
        <f>IFERROR(_xlfn.XLOOKUP(HsgLista[[#This Row],[Vármegye]],Régiók[Vármegye],Régiók[Régió]),"")</f>
        <v>Nyugat-Dunántúl</v>
      </c>
      <c r="AC1468" s="12" t="str">
        <f>IFERROR(_xlfn.XLOOKUP(HsgLista[[#This Row],[Vármegye]],Régiók[Vármegye],Régiók[NUTS2]),"")</f>
        <v>HU22</v>
      </c>
      <c r="AD1468" s="12" t="str" cm="1">
        <f t="array" ref="AD1468">_xlfn.XLOOKUP(HsgLista[[#This Row],[Helység jogállása]],_xlfn.ANCHORARRAY($AG$12),$AH$12:$AH$18)</f>
        <v>1 község</v>
      </c>
      <c r="AE1468" s="4">
        <f>HsgLista[[#This Row],[Lakó-népesség]]*HsgLista[[#This Row],[Lakó-népesség]]</f>
        <v>1156</v>
      </c>
      <c r="AF1468" s="1"/>
      <c r="AG1468" s="4"/>
      <c r="AJ1468" s="8"/>
      <c r="AK1468" s="4"/>
      <c r="AS1468" s="8"/>
      <c r="AT1468" s="4"/>
      <c r="BJ1468" s="1"/>
    </row>
    <row r="1469" spans="1:62" x14ac:dyDescent="0.3">
      <c r="A1469" s="33" t="s">
        <v>2287</v>
      </c>
      <c r="B1469" s="31">
        <v>25247</v>
      </c>
      <c r="C1469" s="1" t="s">
        <v>40</v>
      </c>
      <c r="D1469" s="1" t="s">
        <v>41</v>
      </c>
      <c r="E1469" s="1" t="s">
        <v>841</v>
      </c>
      <c r="F1469" s="1" t="s">
        <v>842</v>
      </c>
      <c r="G1469" s="1" t="s">
        <v>843</v>
      </c>
      <c r="H1469" s="1">
        <v>5</v>
      </c>
      <c r="I1469" s="1" t="s">
        <v>844</v>
      </c>
      <c r="J1469" s="4">
        <v>804</v>
      </c>
      <c r="K1469" s="4">
        <v>197</v>
      </c>
      <c r="L1469" s="4">
        <v>104</v>
      </c>
      <c r="AA1469" s="12" t="str">
        <f>_xlfn.XLOOKUP(HsgLista[[#This Row],[Lakó-népesség]],hsgméret[limit],hsgméret[név],,-1)</f>
        <v>mikro</v>
      </c>
      <c r="AB1469" s="12" t="str">
        <f>IFERROR(_xlfn.XLOOKUP(HsgLista[[#This Row],[Vármegye]],Régiók[Vármegye],Régiók[Régió]),"")</f>
        <v>Dél-Dunántúl</v>
      </c>
      <c r="AC1469" s="12" t="str">
        <f>IFERROR(_xlfn.XLOOKUP(HsgLista[[#This Row],[Vármegye]],Régiók[Vármegye],Régiók[NUTS2]),"")</f>
        <v>HU23</v>
      </c>
      <c r="AD1469" s="12" t="str" cm="1">
        <f t="array" ref="AD1469">_xlfn.XLOOKUP(HsgLista[[#This Row],[Helység jogállása]],_xlfn.ANCHORARRAY($AG$12),$AH$12:$AH$18)</f>
        <v>1 község</v>
      </c>
      <c r="AE1469" s="4">
        <f>HsgLista[[#This Row],[Lakó-népesség]]*HsgLista[[#This Row],[Lakó-népesség]]</f>
        <v>38809</v>
      </c>
      <c r="AF1469" s="1"/>
      <c r="AG1469" s="4"/>
      <c r="AJ1469" s="8"/>
      <c r="AK1469" s="4"/>
      <c r="AS1469" s="8"/>
      <c r="AT1469" s="4"/>
      <c r="BJ1469" s="1"/>
    </row>
    <row r="1470" spans="1:62" x14ac:dyDescent="0.3">
      <c r="A1470" s="33" t="s">
        <v>2288</v>
      </c>
      <c r="B1470" s="32">
        <v>4190</v>
      </c>
      <c r="C1470" s="1" t="s">
        <v>40</v>
      </c>
      <c r="D1470" s="1" t="s">
        <v>95</v>
      </c>
      <c r="E1470" s="1" t="s">
        <v>850</v>
      </c>
      <c r="F1470" s="1" t="s">
        <v>851</v>
      </c>
      <c r="G1470" s="1" t="s">
        <v>852</v>
      </c>
      <c r="H1470" s="1">
        <v>5</v>
      </c>
      <c r="I1470" s="1" t="s">
        <v>853</v>
      </c>
      <c r="J1470" s="4">
        <v>1258</v>
      </c>
      <c r="K1470" s="4">
        <v>243</v>
      </c>
      <c r="L1470" s="4">
        <v>156</v>
      </c>
      <c r="AA1470" s="12" t="str">
        <f>_xlfn.XLOOKUP(HsgLista[[#This Row],[Lakó-népesség]],hsgméret[limit],hsgméret[név],,-1)</f>
        <v>mikro</v>
      </c>
      <c r="AB1470" s="12" t="str">
        <f>IFERROR(_xlfn.XLOOKUP(HsgLista[[#This Row],[Vármegye]],Régiók[Vármegye],Régiók[Régió]),"")</f>
        <v>Nyugat-Dunántúl</v>
      </c>
      <c r="AC1470" s="12" t="str">
        <f>IFERROR(_xlfn.XLOOKUP(HsgLista[[#This Row],[Vármegye]],Régiók[Vármegye],Régiók[NUTS2]),"")</f>
        <v>HU22</v>
      </c>
      <c r="AD1470" s="12" t="str" cm="1">
        <f t="array" ref="AD1470">_xlfn.XLOOKUP(HsgLista[[#This Row],[Helység jogállása]],_xlfn.ANCHORARRAY($AG$12),$AH$12:$AH$18)</f>
        <v>1 község</v>
      </c>
      <c r="AE1470" s="4">
        <f>HsgLista[[#This Row],[Lakó-népesség]]*HsgLista[[#This Row],[Lakó-népesség]]</f>
        <v>59049</v>
      </c>
      <c r="AF1470" s="1"/>
      <c r="AG1470" s="4"/>
      <c r="AJ1470" s="8"/>
      <c r="AK1470" s="4"/>
      <c r="AS1470" s="8"/>
      <c r="AT1470" s="4"/>
      <c r="BJ1470" s="1"/>
    </row>
    <row r="1471" spans="1:62" x14ac:dyDescent="0.3">
      <c r="A1471" s="33" t="s">
        <v>2289</v>
      </c>
      <c r="B1471" s="32">
        <v>3540</v>
      </c>
      <c r="C1471" s="1" t="s">
        <v>40</v>
      </c>
      <c r="D1471" s="1" t="s">
        <v>41</v>
      </c>
      <c r="E1471" s="1" t="s">
        <v>42</v>
      </c>
      <c r="F1471" s="1" t="s">
        <v>43</v>
      </c>
      <c r="G1471" s="1" t="s">
        <v>44</v>
      </c>
      <c r="H1471" s="1">
        <v>5</v>
      </c>
      <c r="I1471" s="1" t="s">
        <v>1727</v>
      </c>
      <c r="J1471" s="4">
        <v>490</v>
      </c>
      <c r="K1471" s="4">
        <v>622</v>
      </c>
      <c r="L1471" s="4">
        <v>250</v>
      </c>
      <c r="P1471" s="1">
        <v>1</v>
      </c>
      <c r="AA1471" s="12" t="str">
        <f>_xlfn.XLOOKUP(HsgLista[[#This Row],[Lakó-népesség]],hsgméret[limit],hsgméret[név],,-1)</f>
        <v>apró</v>
      </c>
      <c r="AB1471" s="12" t="str">
        <f>IFERROR(_xlfn.XLOOKUP(HsgLista[[#This Row],[Vármegye]],Régiók[Vármegye],Régiók[Régió]),"")</f>
        <v>Dél-Dunántúl</v>
      </c>
      <c r="AC1471" s="12" t="str">
        <f>IFERROR(_xlfn.XLOOKUP(HsgLista[[#This Row],[Vármegye]],Régiók[Vármegye],Régiók[NUTS2]),"")</f>
        <v>HU23</v>
      </c>
      <c r="AD1471" s="12" t="str" cm="1">
        <f t="array" ref="AD1471">_xlfn.XLOOKUP(HsgLista[[#This Row],[Helység jogállása]],_xlfn.ANCHORARRAY($AG$12),$AH$12:$AH$18)</f>
        <v>1 község</v>
      </c>
      <c r="AE1471" s="4">
        <f>HsgLista[[#This Row],[Lakó-népesség]]*HsgLista[[#This Row],[Lakó-népesség]]</f>
        <v>386884</v>
      </c>
      <c r="AF1471" s="1"/>
      <c r="AG1471" s="4"/>
      <c r="AJ1471" s="8"/>
      <c r="AK1471" s="4"/>
      <c r="AS1471" s="8"/>
      <c r="AT1471" s="4"/>
      <c r="BJ1471" s="1"/>
    </row>
    <row r="1472" spans="1:62" x14ac:dyDescent="0.3">
      <c r="A1472" s="33" t="s">
        <v>2290</v>
      </c>
      <c r="B1472" s="31">
        <v>13745</v>
      </c>
      <c r="C1472" s="1" t="s">
        <v>40</v>
      </c>
      <c r="D1472" s="1" t="s">
        <v>112</v>
      </c>
      <c r="E1472" s="1" t="s">
        <v>234</v>
      </c>
      <c r="F1472" s="1" t="s">
        <v>235</v>
      </c>
      <c r="G1472" s="1" t="s">
        <v>236</v>
      </c>
      <c r="H1472" s="1">
        <v>5</v>
      </c>
      <c r="I1472" s="1" t="s">
        <v>1814</v>
      </c>
      <c r="J1472" s="4">
        <v>2023</v>
      </c>
      <c r="K1472" s="4">
        <v>530</v>
      </c>
      <c r="L1472" s="4">
        <v>128</v>
      </c>
      <c r="T1472" s="1">
        <v>1</v>
      </c>
      <c r="AA1472" s="12" t="str">
        <f>_xlfn.XLOOKUP(HsgLista[[#This Row],[Lakó-népesség]],hsgméret[limit],hsgméret[név],,-1)</f>
        <v>apró</v>
      </c>
      <c r="AB1472" s="12" t="str">
        <f>IFERROR(_xlfn.XLOOKUP(HsgLista[[#This Row],[Vármegye]],Régiók[Vármegye],Régiók[Régió]),"")</f>
        <v>Dél-Dunántúl</v>
      </c>
      <c r="AC1472" s="12" t="str">
        <f>IFERROR(_xlfn.XLOOKUP(HsgLista[[#This Row],[Vármegye]],Régiók[Vármegye],Régiók[NUTS2]),"")</f>
        <v>HU23</v>
      </c>
      <c r="AD1472" s="12" t="str" cm="1">
        <f t="array" ref="AD1472">_xlfn.XLOOKUP(HsgLista[[#This Row],[Helység jogállása]],_xlfn.ANCHORARRAY($AG$12),$AH$12:$AH$18)</f>
        <v>1 község</v>
      </c>
      <c r="AE1472" s="4">
        <f>HsgLista[[#This Row],[Lakó-népesség]]*HsgLista[[#This Row],[Lakó-népesség]]</f>
        <v>280900</v>
      </c>
      <c r="AF1472" s="1"/>
      <c r="AG1472" s="4"/>
      <c r="AJ1472" s="8"/>
      <c r="AK1472" s="4"/>
      <c r="AS1472" s="8"/>
      <c r="AT1472" s="4"/>
      <c r="BJ1472" s="1"/>
    </row>
    <row r="1473" spans="1:62" x14ac:dyDescent="0.3">
      <c r="A1473" s="33" t="s">
        <v>1593</v>
      </c>
      <c r="B1473" s="31">
        <v>16665</v>
      </c>
      <c r="C1473" s="1" t="s">
        <v>196</v>
      </c>
      <c r="D1473" s="1" t="s">
        <v>159</v>
      </c>
      <c r="E1473" s="1" t="s">
        <v>950</v>
      </c>
      <c r="F1473" s="1" t="s">
        <v>951</v>
      </c>
      <c r="G1473" s="1" t="s">
        <v>952</v>
      </c>
      <c r="H1473" s="1">
        <v>2</v>
      </c>
      <c r="I1473" s="1" t="s">
        <v>38</v>
      </c>
      <c r="J1473" s="4">
        <v>2824</v>
      </c>
      <c r="K1473" s="4">
        <v>1184</v>
      </c>
      <c r="L1473" s="4">
        <v>530</v>
      </c>
      <c r="T1473" s="1">
        <v>1</v>
      </c>
      <c r="AA1473" s="12" t="str">
        <f>_xlfn.XLOOKUP(HsgLista[[#This Row],[Lakó-népesség]],hsgméret[limit],hsgméret[név],,-1)</f>
        <v>apró</v>
      </c>
      <c r="AB1473" s="12" t="str">
        <f>IFERROR(_xlfn.XLOOKUP(HsgLista[[#This Row],[Vármegye]],Régiók[Vármegye],Régiók[Régió]),"")</f>
        <v>Észak-Alföld</v>
      </c>
      <c r="AC1473" s="12" t="str">
        <f>IFERROR(_xlfn.XLOOKUP(HsgLista[[#This Row],[Vármegye]],Régiók[Vármegye],Régiók[NUTS2]),"")</f>
        <v>HU32</v>
      </c>
      <c r="AD1473" s="12" t="str" cm="1">
        <f t="array" ref="AD1473">_xlfn.XLOOKUP(HsgLista[[#This Row],[Helység jogállása]],_xlfn.ANCHORARRAY($AG$12),$AH$12:$AH$18)</f>
        <v>1 község</v>
      </c>
      <c r="AE1473" s="4">
        <f>HsgLista[[#This Row],[Lakó-népesség]]*HsgLista[[#This Row],[Lakó-népesség]]</f>
        <v>1401856</v>
      </c>
      <c r="AF1473" s="1"/>
      <c r="AG1473" s="4"/>
      <c r="AJ1473" s="8"/>
      <c r="AK1473" s="4"/>
      <c r="AS1473" s="8"/>
      <c r="AT1473" s="4"/>
      <c r="BJ1473" s="1"/>
    </row>
    <row r="1474" spans="1:62" x14ac:dyDescent="0.3">
      <c r="A1474" s="33" t="s">
        <v>1802</v>
      </c>
      <c r="B1474" s="31">
        <v>10463</v>
      </c>
      <c r="C1474" s="1" t="s">
        <v>40</v>
      </c>
      <c r="D1474" s="1" t="s">
        <v>251</v>
      </c>
      <c r="E1474" s="1" t="s">
        <v>252</v>
      </c>
      <c r="F1474" s="1" t="s">
        <v>253</v>
      </c>
      <c r="G1474" s="1" t="s">
        <v>254</v>
      </c>
      <c r="H1474" s="1">
        <v>2</v>
      </c>
      <c r="I1474" s="1" t="s">
        <v>38</v>
      </c>
      <c r="J1474" s="4">
        <v>3813</v>
      </c>
      <c r="K1474" s="4">
        <v>1306</v>
      </c>
      <c r="L1474" s="4">
        <v>592</v>
      </c>
      <c r="AA1474" s="12" t="str">
        <f>_xlfn.XLOOKUP(HsgLista[[#This Row],[Lakó-népesség]],hsgméret[limit],hsgméret[név],,-1)</f>
        <v>apró</v>
      </c>
      <c r="AB1474" s="12" t="str">
        <f>IFERROR(_xlfn.XLOOKUP(HsgLista[[#This Row],[Vármegye]],Régiók[Vármegye],Régiók[Régió]),"")</f>
        <v>Dél-Dunántúl</v>
      </c>
      <c r="AC1474" s="12" t="str">
        <f>IFERROR(_xlfn.XLOOKUP(HsgLista[[#This Row],[Vármegye]],Régiók[Vármegye],Régiók[NUTS2]),"")</f>
        <v>HU23</v>
      </c>
      <c r="AD1474" s="12" t="str" cm="1">
        <f t="array" ref="AD1474">_xlfn.XLOOKUP(HsgLista[[#This Row],[Helység jogállása]],_xlfn.ANCHORARRAY($AG$12),$AH$12:$AH$18)</f>
        <v>1 község</v>
      </c>
      <c r="AE1474" s="4">
        <f>HsgLista[[#This Row],[Lakó-népesség]]*HsgLista[[#This Row],[Lakó-népesség]]</f>
        <v>1705636</v>
      </c>
      <c r="AF1474" s="1"/>
      <c r="AG1474" s="4"/>
      <c r="AJ1474" s="8"/>
      <c r="AK1474" s="4"/>
      <c r="AS1474" s="8"/>
      <c r="AT1474" s="4"/>
      <c r="BJ1474" s="1"/>
    </row>
    <row r="1475" spans="1:62" x14ac:dyDescent="0.3">
      <c r="A1475" s="33" t="s">
        <v>2291</v>
      </c>
      <c r="B1475" s="31">
        <v>17899</v>
      </c>
      <c r="C1475" s="1" t="s">
        <v>40</v>
      </c>
      <c r="D1475" s="1" t="s">
        <v>41</v>
      </c>
      <c r="E1475" s="1" t="s">
        <v>627</v>
      </c>
      <c r="F1475" s="1" t="s">
        <v>628</v>
      </c>
      <c r="G1475" s="1" t="s">
        <v>629</v>
      </c>
      <c r="H1475" s="1">
        <v>5</v>
      </c>
      <c r="I1475" s="1" t="s">
        <v>811</v>
      </c>
      <c r="J1475" s="4">
        <v>6194</v>
      </c>
      <c r="K1475" s="4">
        <v>949</v>
      </c>
      <c r="L1475" s="4">
        <v>374</v>
      </c>
      <c r="R1475" s="1">
        <v>1</v>
      </c>
      <c r="T1475" s="1">
        <v>1</v>
      </c>
      <c r="AA1475" s="12" t="str">
        <f>_xlfn.XLOOKUP(HsgLista[[#This Row],[Lakó-népesség]],hsgméret[limit],hsgméret[név],,-1)</f>
        <v>apró</v>
      </c>
      <c r="AB1475" s="12" t="str">
        <f>IFERROR(_xlfn.XLOOKUP(HsgLista[[#This Row],[Vármegye]],Régiók[Vármegye],Régiók[Régió]),"")</f>
        <v>Dél-Dunántúl</v>
      </c>
      <c r="AC1475" s="12" t="str">
        <f>IFERROR(_xlfn.XLOOKUP(HsgLista[[#This Row],[Vármegye]],Régiók[Vármegye],Régiók[NUTS2]),"")</f>
        <v>HU23</v>
      </c>
      <c r="AD1475" s="12" t="str" cm="1">
        <f t="array" ref="AD1475">_xlfn.XLOOKUP(HsgLista[[#This Row],[Helység jogállása]],_xlfn.ANCHORARRAY($AG$12),$AH$12:$AH$18)</f>
        <v>1 község</v>
      </c>
      <c r="AE1475" s="4">
        <f>HsgLista[[#This Row],[Lakó-népesség]]*HsgLista[[#This Row],[Lakó-népesség]]</f>
        <v>900601</v>
      </c>
      <c r="AF1475" s="1"/>
      <c r="AG1475" s="4"/>
      <c r="AJ1475" s="8"/>
      <c r="AK1475" s="4"/>
      <c r="AS1475" s="8"/>
      <c r="AT1475" s="4"/>
      <c r="BJ1475" s="1"/>
    </row>
    <row r="1476" spans="1:62" x14ac:dyDescent="0.3">
      <c r="A1476" s="33" t="s">
        <v>2292</v>
      </c>
      <c r="B1476" s="31">
        <v>14535</v>
      </c>
      <c r="C1476" s="1" t="s">
        <v>40</v>
      </c>
      <c r="D1476" s="1" t="s">
        <v>47</v>
      </c>
      <c r="E1476" s="1" t="s">
        <v>416</v>
      </c>
      <c r="F1476" s="1" t="s">
        <v>417</v>
      </c>
      <c r="G1476" s="1" t="s">
        <v>47</v>
      </c>
      <c r="H1476" s="1">
        <v>1</v>
      </c>
      <c r="I1476" s="1" t="s">
        <v>32</v>
      </c>
      <c r="J1476" s="4">
        <v>4922</v>
      </c>
      <c r="K1476" s="4">
        <v>1909</v>
      </c>
      <c r="L1476" s="4">
        <v>656</v>
      </c>
      <c r="T1476" s="1">
        <v>1</v>
      </c>
      <c r="AA1476" s="12" t="str">
        <f>_xlfn.XLOOKUP(HsgLista[[#This Row],[Lakó-népesség]],hsgméret[limit],hsgméret[név],,-1)</f>
        <v>apró</v>
      </c>
      <c r="AB1476" s="12" t="str">
        <f>IFERROR(_xlfn.XLOOKUP(HsgLista[[#This Row],[Vármegye]],Régiók[Vármegye],Régiók[Régió]),"")</f>
        <v>Észak-Magyarország</v>
      </c>
      <c r="AC1476" s="12" t="str">
        <f>IFERROR(_xlfn.XLOOKUP(HsgLista[[#This Row],[Vármegye]],Régiók[Vármegye],Régiók[NUTS2]),"")</f>
        <v>HU31</v>
      </c>
      <c r="AD1476" s="12" t="str" cm="1">
        <f t="array" ref="AD1476">_xlfn.XLOOKUP(HsgLista[[#This Row],[Helység jogállása]],_xlfn.ANCHORARRAY($AG$12),$AH$12:$AH$18)</f>
        <v>1 község</v>
      </c>
      <c r="AE1476" s="4">
        <f>HsgLista[[#This Row],[Lakó-népesség]]*HsgLista[[#This Row],[Lakó-népesség]]</f>
        <v>3644281</v>
      </c>
      <c r="AF1476" s="1"/>
      <c r="AG1476" s="4"/>
      <c r="AJ1476" s="8"/>
      <c r="AK1476" s="4"/>
      <c r="AS1476" s="8"/>
      <c r="AT1476" s="4"/>
      <c r="BJ1476" s="1"/>
    </row>
    <row r="1477" spans="1:62" x14ac:dyDescent="0.3">
      <c r="A1477" s="33" t="s">
        <v>2293</v>
      </c>
      <c r="B1477" s="32">
        <v>7630</v>
      </c>
      <c r="C1477" s="1" t="s">
        <v>40</v>
      </c>
      <c r="D1477" s="1" t="s">
        <v>86</v>
      </c>
      <c r="E1477" s="1" t="s">
        <v>909</v>
      </c>
      <c r="F1477" s="1" t="s">
        <v>910</v>
      </c>
      <c r="G1477" s="1" t="s">
        <v>911</v>
      </c>
      <c r="H1477" s="1">
        <v>5</v>
      </c>
      <c r="I1477" s="1" t="s">
        <v>1251</v>
      </c>
      <c r="J1477" s="4">
        <v>2284</v>
      </c>
      <c r="K1477" s="4">
        <v>1108</v>
      </c>
      <c r="L1477" s="4">
        <v>394</v>
      </c>
      <c r="AA1477" s="12" t="str">
        <f>_xlfn.XLOOKUP(HsgLista[[#This Row],[Lakó-népesség]],hsgméret[limit],hsgméret[név],,-1)</f>
        <v>apró</v>
      </c>
      <c r="AB1477" s="12" t="str">
        <f>IFERROR(_xlfn.XLOOKUP(HsgLista[[#This Row],[Vármegye]],Régiók[Vármegye],Régiók[Régió]),"")</f>
        <v>Közép-Dunántúl</v>
      </c>
      <c r="AC1477" s="12" t="str">
        <f>IFERROR(_xlfn.XLOOKUP(HsgLista[[#This Row],[Vármegye]],Régiók[Vármegye],Régiók[NUTS2]),"")</f>
        <v>HU21</v>
      </c>
      <c r="AD1477" s="12" t="str" cm="1">
        <f t="array" ref="AD1477">_xlfn.XLOOKUP(HsgLista[[#This Row],[Helység jogállása]],_xlfn.ANCHORARRAY($AG$12),$AH$12:$AH$18)</f>
        <v>1 község</v>
      </c>
      <c r="AE1477" s="4">
        <f>HsgLista[[#This Row],[Lakó-népesség]]*HsgLista[[#This Row],[Lakó-népesség]]</f>
        <v>1227664</v>
      </c>
      <c r="AF1477" s="1"/>
      <c r="AG1477" s="4"/>
      <c r="AJ1477" s="8"/>
      <c r="AK1477" s="4"/>
      <c r="AS1477" s="8"/>
      <c r="AT1477" s="4"/>
      <c r="BJ1477" s="1"/>
    </row>
    <row r="1478" spans="1:62" x14ac:dyDescent="0.3">
      <c r="A1478" s="33" t="s">
        <v>2294</v>
      </c>
      <c r="B1478" s="31">
        <v>23612</v>
      </c>
      <c r="C1478" s="1" t="s">
        <v>40</v>
      </c>
      <c r="D1478" s="1" t="s">
        <v>159</v>
      </c>
      <c r="E1478" s="1" t="s">
        <v>950</v>
      </c>
      <c r="F1478" s="1" t="s">
        <v>951</v>
      </c>
      <c r="G1478" s="1" t="s">
        <v>952</v>
      </c>
      <c r="H1478" s="1">
        <v>5</v>
      </c>
      <c r="I1478" s="1" t="s">
        <v>2207</v>
      </c>
      <c r="J1478" s="4">
        <v>1637</v>
      </c>
      <c r="K1478" s="4">
        <v>485</v>
      </c>
      <c r="L1478" s="4">
        <v>230</v>
      </c>
      <c r="T1478" s="1">
        <v>1</v>
      </c>
      <c r="AA1478" s="12" t="str">
        <f>_xlfn.XLOOKUP(HsgLista[[#This Row],[Lakó-népesség]],hsgméret[limit],hsgméret[név],,-1)</f>
        <v>mikro</v>
      </c>
      <c r="AB1478" s="12" t="str">
        <f>IFERROR(_xlfn.XLOOKUP(HsgLista[[#This Row],[Vármegye]],Régiók[Vármegye],Régiók[Régió]),"")</f>
        <v>Észak-Alföld</v>
      </c>
      <c r="AC1478" s="12" t="str">
        <f>IFERROR(_xlfn.XLOOKUP(HsgLista[[#This Row],[Vármegye]],Régiók[Vármegye],Régiók[NUTS2]),"")</f>
        <v>HU32</v>
      </c>
      <c r="AD1478" s="12" t="str" cm="1">
        <f t="array" ref="AD1478">_xlfn.XLOOKUP(HsgLista[[#This Row],[Helység jogállása]],_xlfn.ANCHORARRAY($AG$12),$AH$12:$AH$18)</f>
        <v>1 község</v>
      </c>
      <c r="AE1478" s="4">
        <f>HsgLista[[#This Row],[Lakó-népesség]]*HsgLista[[#This Row],[Lakó-népesség]]</f>
        <v>235225</v>
      </c>
      <c r="AF1478" s="1"/>
      <c r="AG1478" s="4"/>
      <c r="AJ1478" s="8"/>
      <c r="AK1478" s="4"/>
      <c r="AS1478" s="8"/>
      <c r="AT1478" s="4"/>
      <c r="BJ1478" s="1"/>
    </row>
    <row r="1479" spans="1:62" x14ac:dyDescent="0.3">
      <c r="A1479" s="33" t="s">
        <v>2295</v>
      </c>
      <c r="B1479" s="31">
        <v>13806</v>
      </c>
      <c r="C1479" s="1" t="s">
        <v>40</v>
      </c>
      <c r="D1479" s="1" t="s">
        <v>140</v>
      </c>
      <c r="E1479" s="1" t="s">
        <v>1210</v>
      </c>
      <c r="F1479" s="1" t="s">
        <v>1211</v>
      </c>
      <c r="G1479" s="1" t="s">
        <v>1212</v>
      </c>
      <c r="H1479" s="1">
        <v>5</v>
      </c>
      <c r="I1479" s="1" t="s">
        <v>1209</v>
      </c>
      <c r="J1479" s="4">
        <v>2998</v>
      </c>
      <c r="K1479" s="4">
        <v>662</v>
      </c>
      <c r="L1479" s="4">
        <v>345</v>
      </c>
      <c r="AA1479" s="12" t="str">
        <f>_xlfn.XLOOKUP(HsgLista[[#This Row],[Lakó-népesség]],hsgméret[limit],hsgméret[név],,-1)</f>
        <v>apró</v>
      </c>
      <c r="AB1479" s="12" t="str">
        <f>IFERROR(_xlfn.XLOOKUP(HsgLista[[#This Row],[Vármegye]],Régiók[Vármegye],Régiók[Régió]),"")</f>
        <v>Dél-Alföld</v>
      </c>
      <c r="AC1479" s="12" t="str">
        <f>IFERROR(_xlfn.XLOOKUP(HsgLista[[#This Row],[Vármegye]],Régiók[Vármegye],Régiók[NUTS2]),"")</f>
        <v>HU33</v>
      </c>
      <c r="AD1479" s="12" t="str" cm="1">
        <f t="array" ref="AD1479">_xlfn.XLOOKUP(HsgLista[[#This Row],[Helység jogállása]],_xlfn.ANCHORARRAY($AG$12),$AH$12:$AH$18)</f>
        <v>1 község</v>
      </c>
      <c r="AE1479" s="4">
        <f>HsgLista[[#This Row],[Lakó-népesség]]*HsgLista[[#This Row],[Lakó-népesség]]</f>
        <v>438244</v>
      </c>
      <c r="AF1479" s="1"/>
      <c r="AG1479" s="4"/>
      <c r="AJ1479" s="8"/>
      <c r="AK1479" s="4"/>
      <c r="AS1479" s="8"/>
      <c r="AT1479" s="4"/>
      <c r="BJ1479" s="1"/>
    </row>
    <row r="1480" spans="1:62" x14ac:dyDescent="0.3">
      <c r="A1480" s="33" t="s">
        <v>473</v>
      </c>
      <c r="B1480" s="31">
        <v>13532</v>
      </c>
      <c r="C1480" s="1" t="s">
        <v>27</v>
      </c>
      <c r="D1480" s="1" t="s">
        <v>95</v>
      </c>
      <c r="E1480" s="1" t="s">
        <v>2296</v>
      </c>
      <c r="F1480" s="1" t="s">
        <v>472</v>
      </c>
      <c r="G1480" s="1" t="s">
        <v>473</v>
      </c>
      <c r="H1480" s="1">
        <v>2</v>
      </c>
      <c r="I1480" s="1" t="s">
        <v>38</v>
      </c>
      <c r="J1480" s="4">
        <v>5279</v>
      </c>
      <c r="K1480" s="4">
        <v>10177</v>
      </c>
      <c r="L1480" s="4">
        <v>5101</v>
      </c>
      <c r="T1480" s="1">
        <v>1</v>
      </c>
      <c r="AA1480" s="12" t="str">
        <f>_xlfn.XLOOKUP(HsgLista[[#This Row],[Lakó-népesség]],hsgméret[limit],hsgméret[név],,-1)</f>
        <v>közép</v>
      </c>
      <c r="AB1480" s="12" t="str">
        <f>IFERROR(_xlfn.XLOOKUP(HsgLista[[#This Row],[Vármegye]],Régiók[Vármegye],Régiók[Régió]),"")</f>
        <v>Nyugat-Dunántúl</v>
      </c>
      <c r="AC1480" s="12" t="str">
        <f>IFERROR(_xlfn.XLOOKUP(HsgLista[[#This Row],[Vármegye]],Régiók[Vármegye],Régiók[NUTS2]),"")</f>
        <v>HU22</v>
      </c>
      <c r="AD1480" s="12" t="str" cm="1">
        <f t="array" ref="AD1480">_xlfn.XLOOKUP(HsgLista[[#This Row],[Helység jogállása]],_xlfn.ANCHORARRAY($AG$12),$AH$12:$AH$18)</f>
        <v>2 város</v>
      </c>
      <c r="AE1480" s="4">
        <f>HsgLista[[#This Row],[Lakó-népesség]]*HsgLista[[#This Row],[Lakó-népesség]]</f>
        <v>103571329</v>
      </c>
      <c r="AF1480" s="1"/>
      <c r="AG1480" s="4"/>
      <c r="AJ1480" s="8"/>
      <c r="AK1480" s="4"/>
      <c r="AS1480" s="8"/>
      <c r="AT1480" s="4"/>
      <c r="BJ1480" s="1"/>
    </row>
    <row r="1481" spans="1:62" x14ac:dyDescent="0.3">
      <c r="A1481" s="33" t="s">
        <v>2297</v>
      </c>
      <c r="B1481" s="31">
        <v>30553</v>
      </c>
      <c r="C1481" s="1" t="s">
        <v>40</v>
      </c>
      <c r="D1481" s="1" t="s">
        <v>86</v>
      </c>
      <c r="E1481" s="1" t="s">
        <v>1723</v>
      </c>
      <c r="F1481" s="1" t="s">
        <v>1724</v>
      </c>
      <c r="G1481" s="1" t="s">
        <v>1725</v>
      </c>
      <c r="H1481" s="1">
        <v>1</v>
      </c>
      <c r="I1481" s="1" t="s">
        <v>32</v>
      </c>
      <c r="J1481" s="4">
        <v>4537</v>
      </c>
      <c r="K1481" s="4">
        <v>4858</v>
      </c>
      <c r="L1481" s="4">
        <v>1843</v>
      </c>
      <c r="R1481" s="1">
        <v>1</v>
      </c>
      <c r="AA1481" s="12" t="str">
        <f>_xlfn.XLOOKUP(HsgLista[[#This Row],[Lakó-népesség]],hsgméret[limit],hsgméret[név],,-1)</f>
        <v>kicsi</v>
      </c>
      <c r="AB1481" s="12" t="str">
        <f>IFERROR(_xlfn.XLOOKUP(HsgLista[[#This Row],[Vármegye]],Régiók[Vármegye],Régiók[Régió]),"")</f>
        <v>Közép-Dunántúl</v>
      </c>
      <c r="AC1481" s="12" t="str">
        <f>IFERROR(_xlfn.XLOOKUP(HsgLista[[#This Row],[Vármegye]],Régiók[Vármegye],Régiók[NUTS2]),"")</f>
        <v>HU21</v>
      </c>
      <c r="AD1481" s="12" t="str" cm="1">
        <f t="array" ref="AD1481">_xlfn.XLOOKUP(HsgLista[[#This Row],[Helység jogállása]],_xlfn.ANCHORARRAY($AG$12),$AH$12:$AH$18)</f>
        <v>1 község</v>
      </c>
      <c r="AE1481" s="4">
        <f>HsgLista[[#This Row],[Lakó-népesség]]*HsgLista[[#This Row],[Lakó-népesség]]</f>
        <v>23600164</v>
      </c>
      <c r="AF1481" s="1"/>
      <c r="AG1481" s="4"/>
      <c r="AJ1481" s="8"/>
      <c r="AK1481" s="4"/>
      <c r="AS1481" s="8"/>
      <c r="AT1481" s="4"/>
      <c r="BJ1481" s="1"/>
    </row>
    <row r="1482" spans="1:62" x14ac:dyDescent="0.3">
      <c r="A1482" s="33" t="s">
        <v>2298</v>
      </c>
      <c r="B1482" s="31">
        <v>26602</v>
      </c>
      <c r="C1482" s="1" t="s">
        <v>40</v>
      </c>
      <c r="D1482" s="1" t="s">
        <v>52</v>
      </c>
      <c r="E1482" s="1" t="s">
        <v>313</v>
      </c>
      <c r="F1482" s="1" t="s">
        <v>314</v>
      </c>
      <c r="G1482" s="1" t="s">
        <v>315</v>
      </c>
      <c r="H1482" s="1">
        <v>5</v>
      </c>
      <c r="I1482" s="1" t="s">
        <v>791</v>
      </c>
      <c r="J1482" s="4">
        <v>834</v>
      </c>
      <c r="K1482" s="4">
        <v>1341</v>
      </c>
      <c r="L1482" s="4">
        <v>329</v>
      </c>
      <c r="T1482" s="1">
        <v>1</v>
      </c>
      <c r="AA1482" s="12" t="str">
        <f>_xlfn.XLOOKUP(HsgLista[[#This Row],[Lakó-népesség]],hsgméret[limit],hsgméret[név],,-1)</f>
        <v>apró</v>
      </c>
      <c r="AB1482" s="12" t="str">
        <f>IFERROR(_xlfn.XLOOKUP(HsgLista[[#This Row],[Vármegye]],Régiók[Vármegye],Régiók[Régió]),"")</f>
        <v>Észak-Magyarország</v>
      </c>
      <c r="AC1482" s="12" t="str">
        <f>IFERROR(_xlfn.XLOOKUP(HsgLista[[#This Row],[Vármegye]],Régiók[Vármegye],Régiók[NUTS2]),"")</f>
        <v>HU31</v>
      </c>
      <c r="AD1482" s="12" t="str" cm="1">
        <f t="array" ref="AD1482">_xlfn.XLOOKUP(HsgLista[[#This Row],[Helység jogállása]],_xlfn.ANCHORARRAY($AG$12),$AH$12:$AH$18)</f>
        <v>1 község</v>
      </c>
      <c r="AE1482" s="4">
        <f>HsgLista[[#This Row],[Lakó-népesség]]*HsgLista[[#This Row],[Lakó-népesség]]</f>
        <v>1798281</v>
      </c>
      <c r="AF1482" s="1"/>
      <c r="AG1482" s="4"/>
      <c r="AJ1482" s="8"/>
      <c r="AK1482" s="4"/>
      <c r="AS1482" s="8"/>
      <c r="AT1482" s="4"/>
      <c r="BJ1482" s="1"/>
    </row>
    <row r="1483" spans="1:62" x14ac:dyDescent="0.3">
      <c r="A1483" s="33" t="s">
        <v>562</v>
      </c>
      <c r="B1483" s="31">
        <v>15510</v>
      </c>
      <c r="C1483" s="1" t="s">
        <v>40</v>
      </c>
      <c r="D1483" s="1" t="s">
        <v>112</v>
      </c>
      <c r="E1483" s="1" t="s">
        <v>113</v>
      </c>
      <c r="F1483" s="1" t="s">
        <v>114</v>
      </c>
      <c r="G1483" s="1" t="s">
        <v>115</v>
      </c>
      <c r="H1483" s="1">
        <v>2</v>
      </c>
      <c r="I1483" s="1" t="s">
        <v>38</v>
      </c>
      <c r="J1483" s="4">
        <v>2139</v>
      </c>
      <c r="K1483" s="4">
        <v>1422</v>
      </c>
      <c r="L1483" s="4">
        <v>692</v>
      </c>
      <c r="AA1483" s="12" t="str">
        <f>_xlfn.XLOOKUP(HsgLista[[#This Row],[Lakó-népesség]],hsgméret[limit],hsgméret[név],,-1)</f>
        <v>apró</v>
      </c>
      <c r="AB1483" s="12" t="str">
        <f>IFERROR(_xlfn.XLOOKUP(HsgLista[[#This Row],[Vármegye]],Régiók[Vármegye],Régiók[Régió]),"")</f>
        <v>Dél-Dunántúl</v>
      </c>
      <c r="AC1483" s="12" t="str">
        <f>IFERROR(_xlfn.XLOOKUP(HsgLista[[#This Row],[Vármegye]],Régiók[Vármegye],Régiók[NUTS2]),"")</f>
        <v>HU23</v>
      </c>
      <c r="AD1483" s="12" t="str" cm="1">
        <f t="array" ref="AD1483">_xlfn.XLOOKUP(HsgLista[[#This Row],[Helység jogállása]],_xlfn.ANCHORARRAY($AG$12),$AH$12:$AH$18)</f>
        <v>1 község</v>
      </c>
      <c r="AE1483" s="4">
        <f>HsgLista[[#This Row],[Lakó-népesség]]*HsgLista[[#This Row],[Lakó-népesség]]</f>
        <v>2022084</v>
      </c>
      <c r="AF1483" s="1"/>
      <c r="AG1483" s="4"/>
      <c r="AJ1483" s="8"/>
      <c r="AK1483" s="4"/>
      <c r="AS1483" s="8"/>
      <c r="AT1483" s="4"/>
      <c r="BJ1483" s="1"/>
    </row>
    <row r="1484" spans="1:62" x14ac:dyDescent="0.3">
      <c r="A1484" s="33" t="s">
        <v>2299</v>
      </c>
      <c r="B1484" s="31">
        <v>11615</v>
      </c>
      <c r="C1484" s="1" t="s">
        <v>27</v>
      </c>
      <c r="D1484" s="1" t="s">
        <v>216</v>
      </c>
      <c r="E1484" s="1" t="s">
        <v>978</v>
      </c>
      <c r="F1484" s="1" t="s">
        <v>979</v>
      </c>
      <c r="G1484" s="1" t="s">
        <v>980</v>
      </c>
      <c r="H1484" s="1">
        <v>1</v>
      </c>
      <c r="I1484" s="1" t="s">
        <v>32</v>
      </c>
      <c r="J1484" s="4">
        <v>12379</v>
      </c>
      <c r="K1484" s="4">
        <v>4066</v>
      </c>
      <c r="L1484" s="4">
        <v>1894</v>
      </c>
      <c r="T1484" s="1">
        <v>1</v>
      </c>
      <c r="AA1484" s="12" t="str">
        <f>_xlfn.XLOOKUP(HsgLista[[#This Row],[Lakó-népesség]],hsgméret[limit],hsgméret[név],,-1)</f>
        <v>kicsi</v>
      </c>
      <c r="AB1484" s="12" t="str">
        <f>IFERROR(_xlfn.XLOOKUP(HsgLista[[#This Row],[Vármegye]],Régiók[Vármegye],Régiók[Régió]),"")</f>
        <v>Dél-Alföld</v>
      </c>
      <c r="AC1484" s="12" t="str">
        <f>IFERROR(_xlfn.XLOOKUP(HsgLista[[#This Row],[Vármegye]],Régiók[Vármegye],Régiók[NUTS2]),"")</f>
        <v>HU33</v>
      </c>
      <c r="AD1484" s="12" t="str" cm="1">
        <f t="array" ref="AD1484">_xlfn.XLOOKUP(HsgLista[[#This Row],[Helység jogállása]],_xlfn.ANCHORARRAY($AG$12),$AH$12:$AH$18)</f>
        <v>2 város</v>
      </c>
      <c r="AE1484" s="4">
        <f>HsgLista[[#This Row],[Lakó-népesség]]*HsgLista[[#This Row],[Lakó-népesség]]</f>
        <v>16532356</v>
      </c>
      <c r="AF1484" s="1"/>
      <c r="AG1484" s="4"/>
      <c r="AJ1484" s="8"/>
      <c r="AK1484" s="4"/>
      <c r="AS1484" s="8"/>
      <c r="AT1484" s="4"/>
      <c r="BJ1484" s="1"/>
    </row>
    <row r="1485" spans="1:62" x14ac:dyDescent="0.3">
      <c r="A1485" s="33" t="s">
        <v>2300</v>
      </c>
      <c r="B1485" s="31">
        <v>10764</v>
      </c>
      <c r="C1485" s="1" t="s">
        <v>40</v>
      </c>
      <c r="D1485" s="1" t="s">
        <v>216</v>
      </c>
      <c r="E1485" s="1" t="s">
        <v>831</v>
      </c>
      <c r="F1485" s="1" t="s">
        <v>832</v>
      </c>
      <c r="G1485" s="1" t="s">
        <v>833</v>
      </c>
      <c r="H1485" s="1">
        <v>5</v>
      </c>
      <c r="I1485" s="1" t="s">
        <v>834</v>
      </c>
      <c r="J1485" s="4">
        <v>1991</v>
      </c>
      <c r="K1485" s="4">
        <v>414</v>
      </c>
      <c r="L1485" s="4">
        <v>333</v>
      </c>
      <c r="T1485" s="1">
        <v>1</v>
      </c>
      <c r="U1485" s="1">
        <v>1</v>
      </c>
      <c r="AA1485" s="12" t="str">
        <f>_xlfn.XLOOKUP(HsgLista[[#This Row],[Lakó-népesség]],hsgméret[limit],hsgméret[név],,-1)</f>
        <v>mikro</v>
      </c>
      <c r="AB1485" s="12" t="str">
        <f>IFERROR(_xlfn.XLOOKUP(HsgLista[[#This Row],[Vármegye]],Régiók[Vármegye],Régiók[Régió]),"")</f>
        <v>Dél-Alföld</v>
      </c>
      <c r="AC1485" s="12" t="str">
        <f>IFERROR(_xlfn.XLOOKUP(HsgLista[[#This Row],[Vármegye]],Régiók[Vármegye],Régiók[NUTS2]),"")</f>
        <v>HU33</v>
      </c>
      <c r="AD1485" s="12" t="str" cm="1">
        <f t="array" ref="AD1485">_xlfn.XLOOKUP(HsgLista[[#This Row],[Helység jogállása]],_xlfn.ANCHORARRAY($AG$12),$AH$12:$AH$18)</f>
        <v>1 község</v>
      </c>
      <c r="AE1485" s="4">
        <f>HsgLista[[#This Row],[Lakó-népesség]]*HsgLista[[#This Row],[Lakó-népesség]]</f>
        <v>171396</v>
      </c>
      <c r="AF1485" s="1"/>
      <c r="AG1485" s="4"/>
      <c r="AJ1485" s="8"/>
      <c r="AK1485" s="4"/>
      <c r="AS1485" s="8"/>
      <c r="AT1485" s="4"/>
      <c r="BJ1485" s="1"/>
    </row>
    <row r="1486" spans="1:62" x14ac:dyDescent="0.3">
      <c r="A1486" s="33" t="s">
        <v>2019</v>
      </c>
      <c r="B1486" s="31">
        <v>12900</v>
      </c>
      <c r="C1486" s="1" t="s">
        <v>40</v>
      </c>
      <c r="D1486" s="1" t="s">
        <v>216</v>
      </c>
      <c r="E1486" s="1" t="s">
        <v>743</v>
      </c>
      <c r="F1486" s="1" t="s">
        <v>717</v>
      </c>
      <c r="G1486" s="1" t="s">
        <v>216</v>
      </c>
      <c r="H1486" s="1">
        <v>2</v>
      </c>
      <c r="I1486" s="1" t="s">
        <v>38</v>
      </c>
      <c r="J1486" s="4">
        <v>6280</v>
      </c>
      <c r="K1486" s="4">
        <v>2175</v>
      </c>
      <c r="L1486" s="4">
        <v>1189</v>
      </c>
      <c r="AA1486" s="12" t="str">
        <f>_xlfn.XLOOKUP(HsgLista[[#This Row],[Lakó-népesség]],hsgméret[limit],hsgméret[név],,-1)</f>
        <v>kicsi</v>
      </c>
      <c r="AB1486" s="12" t="str">
        <f>IFERROR(_xlfn.XLOOKUP(HsgLista[[#This Row],[Vármegye]],Régiók[Vármegye],Régiók[Régió]),"")</f>
        <v>Dél-Alföld</v>
      </c>
      <c r="AC1486" s="12" t="str">
        <f>IFERROR(_xlfn.XLOOKUP(HsgLista[[#This Row],[Vármegye]],Régiók[Vármegye],Régiók[NUTS2]),"")</f>
        <v>HU33</v>
      </c>
      <c r="AD1486" s="12" t="str" cm="1">
        <f t="array" ref="AD1486">_xlfn.XLOOKUP(HsgLista[[#This Row],[Helység jogállása]],_xlfn.ANCHORARRAY($AG$12),$AH$12:$AH$18)</f>
        <v>1 község</v>
      </c>
      <c r="AE1486" s="4">
        <f>HsgLista[[#This Row],[Lakó-népesség]]*HsgLista[[#This Row],[Lakó-népesség]]</f>
        <v>4730625</v>
      </c>
      <c r="AF1486" s="1"/>
      <c r="AG1486" s="4"/>
      <c r="AJ1486" s="8"/>
      <c r="AK1486" s="4"/>
      <c r="AS1486" s="8"/>
      <c r="AT1486" s="4"/>
      <c r="BJ1486" s="1"/>
    </row>
    <row r="1487" spans="1:62" x14ac:dyDescent="0.3">
      <c r="A1487" s="33" t="s">
        <v>2301</v>
      </c>
      <c r="B1487" s="31">
        <v>32975</v>
      </c>
      <c r="C1487" s="1" t="s">
        <v>40</v>
      </c>
      <c r="D1487" s="1" t="s">
        <v>75</v>
      </c>
      <c r="E1487" s="1" t="s">
        <v>76</v>
      </c>
      <c r="F1487" s="1" t="s">
        <v>77</v>
      </c>
      <c r="G1487" s="1" t="s">
        <v>78</v>
      </c>
      <c r="H1487" s="1">
        <v>5</v>
      </c>
      <c r="I1487" s="1" t="s">
        <v>78</v>
      </c>
      <c r="J1487" s="4">
        <v>3265</v>
      </c>
      <c r="K1487" s="4">
        <v>704</v>
      </c>
      <c r="L1487" s="4">
        <v>329</v>
      </c>
      <c r="AA1487" s="12" t="str">
        <f>_xlfn.XLOOKUP(HsgLista[[#This Row],[Lakó-népesség]],hsgméret[limit],hsgméret[név],,-1)</f>
        <v>apró</v>
      </c>
      <c r="AB1487" s="12" t="str">
        <f>IFERROR(_xlfn.XLOOKUP(HsgLista[[#This Row],[Vármegye]],Régiók[Vármegye],Régiók[Régió]),"")</f>
        <v>Pest</v>
      </c>
      <c r="AC1487" s="12" t="str">
        <f>IFERROR(_xlfn.XLOOKUP(HsgLista[[#This Row],[Vármegye]],Régiók[Vármegye],Régiók[NUTS2]),"")</f>
        <v>HU12</v>
      </c>
      <c r="AD1487" s="12" t="str" cm="1">
        <f t="array" ref="AD1487">_xlfn.XLOOKUP(HsgLista[[#This Row],[Helység jogállása]],_xlfn.ANCHORARRAY($AG$12),$AH$12:$AH$18)</f>
        <v>1 község</v>
      </c>
      <c r="AE1487" s="4">
        <f>HsgLista[[#This Row],[Lakó-népesség]]*HsgLista[[#This Row],[Lakó-népesség]]</f>
        <v>495616</v>
      </c>
      <c r="AF1487" s="1"/>
      <c r="AG1487" s="4"/>
      <c r="AJ1487" s="8"/>
      <c r="AK1487" s="4"/>
      <c r="AS1487" s="8"/>
      <c r="AT1487" s="4"/>
      <c r="BJ1487" s="1"/>
    </row>
    <row r="1488" spans="1:62" x14ac:dyDescent="0.3">
      <c r="A1488" s="33" t="s">
        <v>2302</v>
      </c>
      <c r="B1488" s="31">
        <v>30164</v>
      </c>
      <c r="C1488" s="1" t="s">
        <v>40</v>
      </c>
      <c r="D1488" s="1" t="s">
        <v>216</v>
      </c>
      <c r="E1488" s="1" t="s">
        <v>978</v>
      </c>
      <c r="F1488" s="1" t="s">
        <v>979</v>
      </c>
      <c r="G1488" s="1" t="s">
        <v>980</v>
      </c>
      <c r="H1488" s="1">
        <v>5</v>
      </c>
      <c r="I1488" s="1" t="s">
        <v>2303</v>
      </c>
      <c r="J1488" s="4">
        <v>2530</v>
      </c>
      <c r="K1488" s="4">
        <v>335</v>
      </c>
      <c r="L1488" s="4">
        <v>262</v>
      </c>
      <c r="AA1488" s="12" t="str">
        <f>_xlfn.XLOOKUP(HsgLista[[#This Row],[Lakó-népesség]],hsgméret[limit],hsgméret[név],,-1)</f>
        <v>mikro</v>
      </c>
      <c r="AB1488" s="12" t="str">
        <f>IFERROR(_xlfn.XLOOKUP(HsgLista[[#This Row],[Vármegye]],Régiók[Vármegye],Régiók[Régió]),"")</f>
        <v>Dél-Alföld</v>
      </c>
      <c r="AC1488" s="12" t="str">
        <f>IFERROR(_xlfn.XLOOKUP(HsgLista[[#This Row],[Vármegye]],Régiók[Vármegye],Régiók[NUTS2]),"")</f>
        <v>HU33</v>
      </c>
      <c r="AD1488" s="12" t="str" cm="1">
        <f t="array" ref="AD1488">_xlfn.XLOOKUP(HsgLista[[#This Row],[Helység jogállása]],_xlfn.ANCHORARRAY($AG$12),$AH$12:$AH$18)</f>
        <v>1 község</v>
      </c>
      <c r="AE1488" s="4">
        <f>HsgLista[[#This Row],[Lakó-népesség]]*HsgLista[[#This Row],[Lakó-népesség]]</f>
        <v>112225</v>
      </c>
      <c r="AF1488" s="1"/>
      <c r="AG1488" s="4"/>
      <c r="AJ1488" s="8"/>
      <c r="AK1488" s="4"/>
      <c r="AS1488" s="8"/>
      <c r="AT1488" s="4"/>
      <c r="BJ1488" s="1"/>
    </row>
    <row r="1489" spans="1:62" x14ac:dyDescent="0.3">
      <c r="A1489" s="33" t="s">
        <v>2304</v>
      </c>
      <c r="B1489" s="31">
        <v>31130</v>
      </c>
      <c r="C1489" s="1" t="s">
        <v>40</v>
      </c>
      <c r="D1489" s="1" t="s">
        <v>224</v>
      </c>
      <c r="E1489" s="1" t="s">
        <v>394</v>
      </c>
      <c r="F1489" s="1" t="s">
        <v>395</v>
      </c>
      <c r="G1489" s="1" t="s">
        <v>396</v>
      </c>
      <c r="H1489" s="1">
        <v>5</v>
      </c>
      <c r="I1489" s="1" t="s">
        <v>707</v>
      </c>
      <c r="J1489" s="4">
        <v>1502</v>
      </c>
      <c r="K1489" s="4">
        <v>671</v>
      </c>
      <c r="L1489" s="4">
        <v>331</v>
      </c>
      <c r="T1489" s="1">
        <v>1</v>
      </c>
      <c r="U1489" s="1">
        <v>1</v>
      </c>
      <c r="AA1489" s="12" t="str">
        <f>_xlfn.XLOOKUP(HsgLista[[#This Row],[Lakó-népesség]],hsgméret[limit],hsgméret[név],,-1)</f>
        <v>apró</v>
      </c>
      <c r="AB1489" s="12" t="str">
        <f>IFERROR(_xlfn.XLOOKUP(HsgLista[[#This Row],[Vármegye]],Régiók[Vármegye],Régiók[Régió]),"")</f>
        <v>Észak-Alföld</v>
      </c>
      <c r="AC1489" s="12" t="str">
        <f>IFERROR(_xlfn.XLOOKUP(HsgLista[[#This Row],[Vármegye]],Régiók[Vármegye],Régiók[NUTS2]),"")</f>
        <v>HU32</v>
      </c>
      <c r="AD1489" s="12" t="str" cm="1">
        <f t="array" ref="AD1489">_xlfn.XLOOKUP(HsgLista[[#This Row],[Helység jogállása]],_xlfn.ANCHORARRAY($AG$12),$AH$12:$AH$18)</f>
        <v>1 község</v>
      </c>
      <c r="AE1489" s="4">
        <f>HsgLista[[#This Row],[Lakó-népesség]]*HsgLista[[#This Row],[Lakó-népesség]]</f>
        <v>450241</v>
      </c>
      <c r="AF1489" s="1"/>
      <c r="AG1489" s="4"/>
      <c r="AJ1489" s="8"/>
      <c r="AK1489" s="4"/>
      <c r="AS1489" s="8"/>
      <c r="AT1489" s="4"/>
      <c r="BJ1489" s="1"/>
    </row>
    <row r="1490" spans="1:62" x14ac:dyDescent="0.3">
      <c r="A1490" s="33" t="s">
        <v>2305</v>
      </c>
      <c r="B1490" s="32">
        <v>8943</v>
      </c>
      <c r="C1490" s="1" t="s">
        <v>40</v>
      </c>
      <c r="D1490" s="1" t="s">
        <v>224</v>
      </c>
      <c r="E1490" s="1" t="s">
        <v>394</v>
      </c>
      <c r="F1490" s="1" t="s">
        <v>395</v>
      </c>
      <c r="G1490" s="1" t="s">
        <v>396</v>
      </c>
      <c r="H1490" s="1">
        <v>2</v>
      </c>
      <c r="I1490" s="1" t="s">
        <v>38</v>
      </c>
      <c r="J1490" s="4">
        <v>4585</v>
      </c>
      <c r="K1490" s="4">
        <v>799</v>
      </c>
      <c r="L1490" s="4">
        <v>474</v>
      </c>
      <c r="T1490" s="1">
        <v>1</v>
      </c>
      <c r="U1490" s="1">
        <v>1</v>
      </c>
      <c r="AA1490" s="12" t="str">
        <f>_xlfn.XLOOKUP(HsgLista[[#This Row],[Lakó-népesség]],hsgméret[limit],hsgméret[név],,-1)</f>
        <v>apró</v>
      </c>
      <c r="AB1490" s="12" t="str">
        <f>IFERROR(_xlfn.XLOOKUP(HsgLista[[#This Row],[Vármegye]],Régiók[Vármegye],Régiók[Régió]),"")</f>
        <v>Észak-Alföld</v>
      </c>
      <c r="AC1490" s="12" t="str">
        <f>IFERROR(_xlfn.XLOOKUP(HsgLista[[#This Row],[Vármegye]],Régiók[Vármegye],Régiók[NUTS2]),"")</f>
        <v>HU32</v>
      </c>
      <c r="AD1490" s="12" t="str" cm="1">
        <f t="array" ref="AD1490">_xlfn.XLOOKUP(HsgLista[[#This Row],[Helység jogállása]],_xlfn.ANCHORARRAY($AG$12),$AH$12:$AH$18)</f>
        <v>1 község</v>
      </c>
      <c r="AE1490" s="4">
        <f>HsgLista[[#This Row],[Lakó-népesség]]*HsgLista[[#This Row],[Lakó-népesség]]</f>
        <v>638401</v>
      </c>
      <c r="AF1490" s="1"/>
      <c r="AG1490" s="4"/>
      <c r="AJ1490" s="8"/>
      <c r="AK1490" s="4"/>
      <c r="AS1490" s="8"/>
      <c r="AT1490" s="4"/>
      <c r="BJ1490" s="1"/>
    </row>
    <row r="1491" spans="1:62" x14ac:dyDescent="0.3">
      <c r="A1491" s="33" t="s">
        <v>2306</v>
      </c>
      <c r="B1491" s="31">
        <v>30650</v>
      </c>
      <c r="C1491" s="1" t="s">
        <v>40</v>
      </c>
      <c r="D1491" s="1" t="s">
        <v>28</v>
      </c>
      <c r="E1491" s="1" t="s">
        <v>29</v>
      </c>
      <c r="F1491" s="1" t="s">
        <v>30</v>
      </c>
      <c r="G1491" s="1" t="s">
        <v>31</v>
      </c>
      <c r="H1491" s="1">
        <v>5</v>
      </c>
      <c r="I1491" s="1" t="s">
        <v>1591</v>
      </c>
      <c r="J1491" s="4">
        <v>590</v>
      </c>
      <c r="K1491" s="4">
        <v>1545</v>
      </c>
      <c r="L1491" s="4">
        <v>599</v>
      </c>
      <c r="AA1491" s="12" t="str">
        <f>_xlfn.XLOOKUP(HsgLista[[#This Row],[Lakó-népesség]],hsgméret[limit],hsgméret[név],,-1)</f>
        <v>apró</v>
      </c>
      <c r="AB1491" s="12" t="str">
        <f>IFERROR(_xlfn.XLOOKUP(HsgLista[[#This Row],[Vármegye]],Régiók[Vármegye],Régiók[Régió]),"")</f>
        <v>Közép-Dunántúl</v>
      </c>
      <c r="AC1491" s="12" t="str">
        <f>IFERROR(_xlfn.XLOOKUP(HsgLista[[#This Row],[Vármegye]],Régiók[Vármegye],Régiók[NUTS2]),"")</f>
        <v>HU21</v>
      </c>
      <c r="AD1491" s="12" t="str" cm="1">
        <f t="array" ref="AD1491">_xlfn.XLOOKUP(HsgLista[[#This Row],[Helység jogállása]],_xlfn.ANCHORARRAY($AG$12),$AH$12:$AH$18)</f>
        <v>1 község</v>
      </c>
      <c r="AE1491" s="4">
        <f>HsgLista[[#This Row],[Lakó-népesség]]*HsgLista[[#This Row],[Lakó-népesség]]</f>
        <v>2387025</v>
      </c>
      <c r="AF1491" s="1"/>
      <c r="AG1491" s="4"/>
      <c r="AJ1491" s="8"/>
      <c r="AK1491" s="4"/>
      <c r="AS1491" s="8"/>
      <c r="AT1491" s="4"/>
      <c r="BJ1491" s="1"/>
    </row>
    <row r="1492" spans="1:62" x14ac:dyDescent="0.3">
      <c r="A1492" s="33" t="s">
        <v>960</v>
      </c>
      <c r="B1492" s="31">
        <v>16832</v>
      </c>
      <c r="C1492" s="1" t="s">
        <v>27</v>
      </c>
      <c r="D1492" s="1" t="s">
        <v>95</v>
      </c>
      <c r="E1492" s="1" t="s">
        <v>2307</v>
      </c>
      <c r="F1492" s="1" t="s">
        <v>959</v>
      </c>
      <c r="G1492" s="1" t="s">
        <v>960</v>
      </c>
      <c r="H1492" s="1">
        <v>2</v>
      </c>
      <c r="I1492" s="1" t="s">
        <v>38</v>
      </c>
      <c r="J1492" s="4">
        <v>5466</v>
      </c>
      <c r="K1492" s="4">
        <v>11757</v>
      </c>
      <c r="L1492" s="4">
        <v>5169</v>
      </c>
      <c r="P1492" s="1">
        <v>1</v>
      </c>
      <c r="R1492" s="1">
        <v>1</v>
      </c>
      <c r="T1492" s="1">
        <v>1</v>
      </c>
      <c r="AA1492" s="12" t="str">
        <f>_xlfn.XLOOKUP(HsgLista[[#This Row],[Lakó-népesség]],hsgméret[limit],hsgméret[név],,-1)</f>
        <v>közép</v>
      </c>
      <c r="AB1492" s="12" t="str">
        <f>IFERROR(_xlfn.XLOOKUP(HsgLista[[#This Row],[Vármegye]],Régiók[Vármegye],Régiók[Régió]),"")</f>
        <v>Nyugat-Dunántúl</v>
      </c>
      <c r="AC1492" s="12" t="str">
        <f>IFERROR(_xlfn.XLOOKUP(HsgLista[[#This Row],[Vármegye]],Régiók[Vármegye],Régiók[NUTS2]),"")</f>
        <v>HU22</v>
      </c>
      <c r="AD1492" s="12" t="str" cm="1">
        <f t="array" ref="AD1492">_xlfn.XLOOKUP(HsgLista[[#This Row],[Helység jogállása]],_xlfn.ANCHORARRAY($AG$12),$AH$12:$AH$18)</f>
        <v>2 város</v>
      </c>
      <c r="AE1492" s="4">
        <f>HsgLista[[#This Row],[Lakó-népesség]]*HsgLista[[#This Row],[Lakó-népesség]]</f>
        <v>138227049</v>
      </c>
      <c r="AF1492" s="1"/>
      <c r="AG1492" s="4"/>
      <c r="AJ1492" s="8"/>
      <c r="AK1492" s="4"/>
      <c r="AS1492" s="8"/>
      <c r="AT1492" s="4"/>
      <c r="BJ1492" s="1"/>
    </row>
    <row r="1493" spans="1:62" x14ac:dyDescent="0.3">
      <c r="A1493" s="33" t="s">
        <v>2308</v>
      </c>
      <c r="B1493" s="32">
        <v>5740</v>
      </c>
      <c r="C1493" s="1" t="s">
        <v>40</v>
      </c>
      <c r="D1493" s="1" t="s">
        <v>95</v>
      </c>
      <c r="E1493" s="1" t="s">
        <v>958</v>
      </c>
      <c r="F1493" s="1" t="s">
        <v>959</v>
      </c>
      <c r="G1493" s="1" t="s">
        <v>960</v>
      </c>
      <c r="H1493" s="1">
        <v>5</v>
      </c>
      <c r="I1493" s="1" t="s">
        <v>1076</v>
      </c>
      <c r="J1493" s="4">
        <v>965</v>
      </c>
      <c r="K1493" s="4">
        <v>324</v>
      </c>
      <c r="L1493" s="4">
        <v>127</v>
      </c>
      <c r="AA1493" s="12" t="str">
        <f>_xlfn.XLOOKUP(HsgLista[[#This Row],[Lakó-népesség]],hsgméret[limit],hsgméret[név],,-1)</f>
        <v>mikro</v>
      </c>
      <c r="AB1493" s="12" t="str">
        <f>IFERROR(_xlfn.XLOOKUP(HsgLista[[#This Row],[Vármegye]],Régiók[Vármegye],Régiók[Régió]),"")</f>
        <v>Nyugat-Dunántúl</v>
      </c>
      <c r="AC1493" s="12" t="str">
        <f>IFERROR(_xlfn.XLOOKUP(HsgLista[[#This Row],[Vármegye]],Régiók[Vármegye],Régiók[NUTS2]),"")</f>
        <v>HU22</v>
      </c>
      <c r="AD1493" s="12" t="str" cm="1">
        <f t="array" ref="AD1493">_xlfn.XLOOKUP(HsgLista[[#This Row],[Helység jogállása]],_xlfn.ANCHORARRAY($AG$12),$AH$12:$AH$18)</f>
        <v>1 község</v>
      </c>
      <c r="AE1493" s="4">
        <f>HsgLista[[#This Row],[Lakó-népesség]]*HsgLista[[#This Row],[Lakó-népesség]]</f>
        <v>104976</v>
      </c>
      <c r="AF1493" s="1"/>
      <c r="AG1493" s="4"/>
      <c r="AJ1493" s="8"/>
      <c r="AK1493" s="4"/>
      <c r="AS1493" s="8"/>
      <c r="AT1493" s="4"/>
      <c r="BJ1493" s="1"/>
    </row>
    <row r="1494" spans="1:62" x14ac:dyDescent="0.3">
      <c r="A1494" s="33" t="s">
        <v>2309</v>
      </c>
      <c r="B1494" s="31">
        <v>26046</v>
      </c>
      <c r="C1494" s="1" t="s">
        <v>40</v>
      </c>
      <c r="D1494" s="1" t="s">
        <v>95</v>
      </c>
      <c r="E1494" s="1" t="s">
        <v>958</v>
      </c>
      <c r="F1494" s="1" t="s">
        <v>959</v>
      </c>
      <c r="G1494" s="1" t="s">
        <v>960</v>
      </c>
      <c r="H1494" s="1">
        <v>5</v>
      </c>
      <c r="I1494" s="1" t="s">
        <v>1076</v>
      </c>
      <c r="J1494" s="4">
        <v>1225</v>
      </c>
      <c r="K1494" s="4">
        <v>192</v>
      </c>
      <c r="L1494" s="4">
        <v>83</v>
      </c>
      <c r="AA1494" s="12" t="str">
        <f>_xlfn.XLOOKUP(HsgLista[[#This Row],[Lakó-népesség]],hsgméret[limit],hsgméret[név],,-1)</f>
        <v>mikro</v>
      </c>
      <c r="AB1494" s="12" t="str">
        <f>IFERROR(_xlfn.XLOOKUP(HsgLista[[#This Row],[Vármegye]],Régiók[Vármegye],Régiók[Régió]),"")</f>
        <v>Nyugat-Dunántúl</v>
      </c>
      <c r="AC1494" s="12" t="str">
        <f>IFERROR(_xlfn.XLOOKUP(HsgLista[[#This Row],[Vármegye]],Régiók[Vármegye],Régiók[NUTS2]),"")</f>
        <v>HU22</v>
      </c>
      <c r="AD1494" s="12" t="str" cm="1">
        <f t="array" ref="AD1494">_xlfn.XLOOKUP(HsgLista[[#This Row],[Helység jogállása]],_xlfn.ANCHORARRAY($AG$12),$AH$12:$AH$18)</f>
        <v>1 község</v>
      </c>
      <c r="AE1494" s="4">
        <f>HsgLista[[#This Row],[Lakó-népesség]]*HsgLista[[#This Row],[Lakó-népesség]]</f>
        <v>36864</v>
      </c>
      <c r="AF1494" s="1"/>
      <c r="AG1494" s="4"/>
      <c r="AJ1494" s="8"/>
      <c r="AK1494" s="4"/>
      <c r="AS1494" s="8"/>
      <c r="AT1494" s="4"/>
      <c r="BJ1494" s="1"/>
    </row>
    <row r="1495" spans="1:62" x14ac:dyDescent="0.3">
      <c r="A1495" s="33" t="s">
        <v>2310</v>
      </c>
      <c r="B1495" s="31">
        <v>20109</v>
      </c>
      <c r="C1495" s="1" t="s">
        <v>40</v>
      </c>
      <c r="D1495" s="1" t="s">
        <v>95</v>
      </c>
      <c r="E1495" s="1" t="s">
        <v>958</v>
      </c>
      <c r="F1495" s="1" t="s">
        <v>959</v>
      </c>
      <c r="G1495" s="1" t="s">
        <v>960</v>
      </c>
      <c r="H1495" s="1">
        <v>5</v>
      </c>
      <c r="I1495" s="1" t="s">
        <v>1076</v>
      </c>
      <c r="J1495" s="4">
        <v>737</v>
      </c>
      <c r="K1495" s="4">
        <v>535</v>
      </c>
      <c r="L1495" s="4">
        <v>224</v>
      </c>
      <c r="AA1495" s="12" t="str">
        <f>_xlfn.XLOOKUP(HsgLista[[#This Row],[Lakó-népesség]],hsgméret[limit],hsgméret[név],,-1)</f>
        <v>apró</v>
      </c>
      <c r="AB1495" s="12" t="str">
        <f>IFERROR(_xlfn.XLOOKUP(HsgLista[[#This Row],[Vármegye]],Régiók[Vármegye],Régiók[Régió]),"")</f>
        <v>Nyugat-Dunántúl</v>
      </c>
      <c r="AC1495" s="12" t="str">
        <f>IFERROR(_xlfn.XLOOKUP(HsgLista[[#This Row],[Vármegye]],Régiók[Vármegye],Régiók[NUTS2]),"")</f>
        <v>HU22</v>
      </c>
      <c r="AD1495" s="12" t="str" cm="1">
        <f t="array" ref="AD1495">_xlfn.XLOOKUP(HsgLista[[#This Row],[Helység jogállása]],_xlfn.ANCHORARRAY($AG$12),$AH$12:$AH$18)</f>
        <v>1 község</v>
      </c>
      <c r="AE1495" s="4">
        <f>HsgLista[[#This Row],[Lakó-népesség]]*HsgLista[[#This Row],[Lakó-népesség]]</f>
        <v>286225</v>
      </c>
      <c r="AF1495" s="1"/>
      <c r="AG1495" s="4"/>
      <c r="AJ1495" s="8"/>
      <c r="AK1495" s="4"/>
      <c r="AS1495" s="8"/>
      <c r="AT1495" s="4"/>
      <c r="BJ1495" s="1"/>
    </row>
    <row r="1496" spans="1:62" x14ac:dyDescent="0.3">
      <c r="A1496" s="33" t="s">
        <v>2311</v>
      </c>
      <c r="B1496" s="31">
        <v>18148</v>
      </c>
      <c r="C1496" s="1" t="s">
        <v>40</v>
      </c>
      <c r="D1496" s="1" t="s">
        <v>112</v>
      </c>
      <c r="E1496" s="1" t="s">
        <v>113</v>
      </c>
      <c r="F1496" s="1" t="s">
        <v>114</v>
      </c>
      <c r="G1496" s="1" t="s">
        <v>115</v>
      </c>
      <c r="H1496" s="1">
        <v>5</v>
      </c>
      <c r="I1496" s="1" t="s">
        <v>580</v>
      </c>
      <c r="J1496" s="4">
        <v>1954</v>
      </c>
      <c r="K1496" s="4">
        <v>488</v>
      </c>
      <c r="L1496" s="4">
        <v>290</v>
      </c>
      <c r="AA1496" s="12" t="str">
        <f>_xlfn.XLOOKUP(HsgLista[[#This Row],[Lakó-népesség]],hsgméret[limit],hsgméret[név],,-1)</f>
        <v>mikro</v>
      </c>
      <c r="AB1496" s="12" t="str">
        <f>IFERROR(_xlfn.XLOOKUP(HsgLista[[#This Row],[Vármegye]],Régiók[Vármegye],Régiók[Régió]),"")</f>
        <v>Dél-Dunántúl</v>
      </c>
      <c r="AC1496" s="12" t="str">
        <f>IFERROR(_xlfn.XLOOKUP(HsgLista[[#This Row],[Vármegye]],Régiók[Vármegye],Régiók[NUTS2]),"")</f>
        <v>HU23</v>
      </c>
      <c r="AD1496" s="12" t="str" cm="1">
        <f t="array" ref="AD1496">_xlfn.XLOOKUP(HsgLista[[#This Row],[Helység jogállása]],_xlfn.ANCHORARRAY($AG$12),$AH$12:$AH$18)</f>
        <v>1 község</v>
      </c>
      <c r="AE1496" s="4">
        <f>HsgLista[[#This Row],[Lakó-népesség]]*HsgLista[[#This Row],[Lakó-népesség]]</f>
        <v>238144</v>
      </c>
      <c r="AF1496" s="1"/>
      <c r="AG1496" s="4"/>
      <c r="AJ1496" s="8"/>
      <c r="AK1496" s="4"/>
      <c r="AS1496" s="8"/>
      <c r="AT1496" s="4"/>
      <c r="BJ1496" s="1"/>
    </row>
    <row r="1497" spans="1:62" x14ac:dyDescent="0.3">
      <c r="A1497" s="33" t="s">
        <v>1674</v>
      </c>
      <c r="B1497" s="32">
        <v>6804</v>
      </c>
      <c r="C1497" s="1" t="s">
        <v>40</v>
      </c>
      <c r="D1497" s="1" t="s">
        <v>216</v>
      </c>
      <c r="E1497" s="1" t="s">
        <v>831</v>
      </c>
      <c r="F1497" s="1" t="s">
        <v>832</v>
      </c>
      <c r="G1497" s="1" t="s">
        <v>833</v>
      </c>
      <c r="H1497" s="1">
        <v>2</v>
      </c>
      <c r="I1497" s="1" t="s">
        <v>38</v>
      </c>
      <c r="J1497" s="4">
        <v>4295</v>
      </c>
      <c r="K1497" s="4">
        <v>1158</v>
      </c>
      <c r="L1497" s="4">
        <v>685</v>
      </c>
      <c r="T1497" s="1">
        <v>1</v>
      </c>
      <c r="U1497" s="1">
        <v>1</v>
      </c>
      <c r="AA1497" s="12" t="str">
        <f>_xlfn.XLOOKUP(HsgLista[[#This Row],[Lakó-népesség]],hsgméret[limit],hsgméret[név],,-1)</f>
        <v>apró</v>
      </c>
      <c r="AB1497" s="12" t="str">
        <f>IFERROR(_xlfn.XLOOKUP(HsgLista[[#This Row],[Vármegye]],Régiók[Vármegye],Régiók[Régió]),"")</f>
        <v>Dél-Alföld</v>
      </c>
      <c r="AC1497" s="12" t="str">
        <f>IFERROR(_xlfn.XLOOKUP(HsgLista[[#This Row],[Vármegye]],Régiók[Vármegye],Régiók[NUTS2]),"")</f>
        <v>HU33</v>
      </c>
      <c r="AD1497" s="12" t="str" cm="1">
        <f t="array" ref="AD1497">_xlfn.XLOOKUP(HsgLista[[#This Row],[Helység jogállása]],_xlfn.ANCHORARRAY($AG$12),$AH$12:$AH$18)</f>
        <v>1 község</v>
      </c>
      <c r="AE1497" s="4">
        <f>HsgLista[[#This Row],[Lakó-népesség]]*HsgLista[[#This Row],[Lakó-népesség]]</f>
        <v>1340964</v>
      </c>
      <c r="AF1497" s="1"/>
      <c r="AG1497" s="4"/>
      <c r="AJ1497" s="8"/>
      <c r="AK1497" s="4"/>
      <c r="AS1497" s="8"/>
      <c r="AT1497" s="4"/>
      <c r="BJ1497" s="1"/>
    </row>
    <row r="1498" spans="1:62" x14ac:dyDescent="0.3">
      <c r="A1498" s="33" t="s">
        <v>2312</v>
      </c>
      <c r="B1498" s="31">
        <v>11235</v>
      </c>
      <c r="C1498" s="1" t="s">
        <v>40</v>
      </c>
      <c r="D1498" s="1" t="s">
        <v>34</v>
      </c>
      <c r="E1498" s="1" t="s">
        <v>803</v>
      </c>
      <c r="F1498" s="1" t="s">
        <v>804</v>
      </c>
      <c r="G1498" s="1" t="s">
        <v>805</v>
      </c>
      <c r="H1498" s="1">
        <v>2</v>
      </c>
      <c r="I1498" s="1" t="s">
        <v>38</v>
      </c>
      <c r="J1498" s="4">
        <v>4514</v>
      </c>
      <c r="K1498" s="4">
        <v>1506</v>
      </c>
      <c r="L1498" s="4">
        <v>813</v>
      </c>
      <c r="T1498" s="1">
        <v>1</v>
      </c>
      <c r="AA1498" s="12" t="str">
        <f>_xlfn.XLOOKUP(HsgLista[[#This Row],[Lakó-népesség]],hsgméret[limit],hsgméret[név],,-1)</f>
        <v>apró</v>
      </c>
      <c r="AB1498" s="12" t="str">
        <f>IFERROR(_xlfn.XLOOKUP(HsgLista[[#This Row],[Vármegye]],Régiók[Vármegye],Régiók[Régió]),"")</f>
        <v>Észak-Alföld</v>
      </c>
      <c r="AC1498" s="12" t="str">
        <f>IFERROR(_xlfn.XLOOKUP(HsgLista[[#This Row],[Vármegye]],Régiók[Vármegye],Régiók[NUTS2]),"")</f>
        <v>HU32</v>
      </c>
      <c r="AD1498" s="12" t="str" cm="1">
        <f t="array" ref="AD1498">_xlfn.XLOOKUP(HsgLista[[#This Row],[Helység jogállása]],_xlfn.ANCHORARRAY($AG$12),$AH$12:$AH$18)</f>
        <v>1 község</v>
      </c>
      <c r="AE1498" s="4">
        <f>HsgLista[[#This Row],[Lakó-népesség]]*HsgLista[[#This Row],[Lakó-népesség]]</f>
        <v>2268036</v>
      </c>
      <c r="AF1498" s="1"/>
      <c r="AG1498" s="4"/>
      <c r="AJ1498" s="8"/>
      <c r="AK1498" s="4"/>
      <c r="AS1498" s="8"/>
      <c r="AT1498" s="4"/>
      <c r="BJ1498" s="1"/>
    </row>
    <row r="1499" spans="1:62" x14ac:dyDescent="0.3">
      <c r="A1499" s="33" t="s">
        <v>570</v>
      </c>
      <c r="B1499" s="31">
        <v>23454</v>
      </c>
      <c r="C1499" s="1" t="s">
        <v>40</v>
      </c>
      <c r="D1499" s="1" t="s">
        <v>80</v>
      </c>
      <c r="E1499" s="1" t="s">
        <v>81</v>
      </c>
      <c r="F1499" s="1" t="s">
        <v>82</v>
      </c>
      <c r="G1499" s="1" t="s">
        <v>83</v>
      </c>
      <c r="H1499" s="1">
        <v>2</v>
      </c>
      <c r="I1499" s="1" t="s">
        <v>38</v>
      </c>
      <c r="J1499" s="4">
        <v>2206</v>
      </c>
      <c r="K1499" s="4">
        <v>648</v>
      </c>
      <c r="L1499" s="4">
        <v>418</v>
      </c>
      <c r="AA1499" s="12" t="str">
        <f>_xlfn.XLOOKUP(HsgLista[[#This Row],[Lakó-népesség]],hsgméret[limit],hsgméret[név],,-1)</f>
        <v>apró</v>
      </c>
      <c r="AB1499" s="12" t="str">
        <f>IFERROR(_xlfn.XLOOKUP(HsgLista[[#This Row],[Vármegye]],Régiók[Vármegye],Régiók[Régió]),"")</f>
        <v>Közép-Dunántúl</v>
      </c>
      <c r="AC1499" s="12" t="str">
        <f>IFERROR(_xlfn.XLOOKUP(HsgLista[[#This Row],[Vármegye]],Régiók[Vármegye],Régiók[NUTS2]),"")</f>
        <v>HU21</v>
      </c>
      <c r="AD1499" s="12" t="str" cm="1">
        <f t="array" ref="AD1499">_xlfn.XLOOKUP(HsgLista[[#This Row],[Helység jogállása]],_xlfn.ANCHORARRAY($AG$12),$AH$12:$AH$18)</f>
        <v>1 község</v>
      </c>
      <c r="AE1499" s="4">
        <f>HsgLista[[#This Row],[Lakó-népesség]]*HsgLista[[#This Row],[Lakó-népesség]]</f>
        <v>419904</v>
      </c>
      <c r="AF1499" s="1"/>
      <c r="AG1499" s="4"/>
      <c r="AJ1499" s="8"/>
      <c r="AK1499" s="4"/>
      <c r="AS1499" s="8"/>
      <c r="AT1499" s="4"/>
      <c r="BJ1499" s="1"/>
    </row>
    <row r="1500" spans="1:62" x14ac:dyDescent="0.3">
      <c r="A1500" s="33" t="s">
        <v>2313</v>
      </c>
      <c r="B1500" s="31">
        <v>15538</v>
      </c>
      <c r="C1500" s="1" t="s">
        <v>40</v>
      </c>
      <c r="D1500" s="1" t="s">
        <v>41</v>
      </c>
      <c r="E1500" s="1" t="s">
        <v>42</v>
      </c>
      <c r="F1500" s="1" t="s">
        <v>43</v>
      </c>
      <c r="G1500" s="1" t="s">
        <v>44</v>
      </c>
      <c r="H1500" s="1">
        <v>5</v>
      </c>
      <c r="I1500" s="1" t="s">
        <v>372</v>
      </c>
      <c r="J1500" s="4">
        <v>1825</v>
      </c>
      <c r="K1500" s="4">
        <v>1332</v>
      </c>
      <c r="L1500" s="4">
        <v>567</v>
      </c>
      <c r="T1500" s="1">
        <v>1</v>
      </c>
      <c r="AA1500" s="12" t="str">
        <f>_xlfn.XLOOKUP(HsgLista[[#This Row],[Lakó-népesség]],hsgméret[limit],hsgméret[név],,-1)</f>
        <v>apró</v>
      </c>
      <c r="AB1500" s="12" t="str">
        <f>IFERROR(_xlfn.XLOOKUP(HsgLista[[#This Row],[Vármegye]],Régiók[Vármegye],Régiók[Régió]),"")</f>
        <v>Dél-Dunántúl</v>
      </c>
      <c r="AC1500" s="12" t="str">
        <f>IFERROR(_xlfn.XLOOKUP(HsgLista[[#This Row],[Vármegye]],Régiók[Vármegye],Régiók[NUTS2]),"")</f>
        <v>HU23</v>
      </c>
      <c r="AD1500" s="12" t="str" cm="1">
        <f t="array" ref="AD1500">_xlfn.XLOOKUP(HsgLista[[#This Row],[Helység jogállása]],_xlfn.ANCHORARRAY($AG$12),$AH$12:$AH$18)</f>
        <v>1 község</v>
      </c>
      <c r="AE1500" s="4">
        <f>HsgLista[[#This Row],[Lakó-népesség]]*HsgLista[[#This Row],[Lakó-népesség]]</f>
        <v>1774224</v>
      </c>
      <c r="AF1500" s="1"/>
      <c r="AG1500" s="4"/>
      <c r="AJ1500" s="8"/>
      <c r="AK1500" s="4"/>
      <c r="AS1500" s="8"/>
      <c r="AT1500" s="4"/>
      <c r="BJ1500" s="1"/>
    </row>
    <row r="1501" spans="1:62" x14ac:dyDescent="0.3">
      <c r="A1501" s="33" t="s">
        <v>2314</v>
      </c>
      <c r="B1501" s="32">
        <v>6992</v>
      </c>
      <c r="C1501" s="1" t="s">
        <v>40</v>
      </c>
      <c r="D1501" s="1" t="s">
        <v>41</v>
      </c>
      <c r="E1501" s="1" t="s">
        <v>42</v>
      </c>
      <c r="F1501" s="1" t="s">
        <v>43</v>
      </c>
      <c r="G1501" s="1" t="s">
        <v>44</v>
      </c>
      <c r="H1501" s="1">
        <v>5</v>
      </c>
      <c r="I1501" s="1" t="s">
        <v>45</v>
      </c>
      <c r="J1501" s="4">
        <v>1394</v>
      </c>
      <c r="K1501" s="4">
        <v>325</v>
      </c>
      <c r="L1501" s="4">
        <v>132</v>
      </c>
      <c r="T1501" s="1">
        <v>1</v>
      </c>
      <c r="AA1501" s="12" t="str">
        <f>_xlfn.XLOOKUP(HsgLista[[#This Row],[Lakó-népesség]],hsgméret[limit],hsgméret[név],,-1)</f>
        <v>mikro</v>
      </c>
      <c r="AB1501" s="12" t="str">
        <f>IFERROR(_xlfn.XLOOKUP(HsgLista[[#This Row],[Vármegye]],Régiók[Vármegye],Régiók[Régió]),"")</f>
        <v>Dél-Dunántúl</v>
      </c>
      <c r="AC1501" s="12" t="str">
        <f>IFERROR(_xlfn.XLOOKUP(HsgLista[[#This Row],[Vármegye]],Régiók[Vármegye],Régiók[NUTS2]),"")</f>
        <v>HU23</v>
      </c>
      <c r="AD1501" s="12" t="str" cm="1">
        <f t="array" ref="AD1501">_xlfn.XLOOKUP(HsgLista[[#This Row],[Helység jogállása]],_xlfn.ANCHORARRAY($AG$12),$AH$12:$AH$18)</f>
        <v>1 község</v>
      </c>
      <c r="AE1501" s="4">
        <f>HsgLista[[#This Row],[Lakó-népesség]]*HsgLista[[#This Row],[Lakó-népesség]]</f>
        <v>105625</v>
      </c>
      <c r="AF1501" s="1"/>
      <c r="AG1501" s="4"/>
      <c r="AJ1501" s="8"/>
      <c r="AK1501" s="4"/>
      <c r="AS1501" s="8"/>
      <c r="AT1501" s="4"/>
      <c r="BJ1501" s="1"/>
    </row>
    <row r="1502" spans="1:62" x14ac:dyDescent="0.3">
      <c r="A1502" s="33" t="s">
        <v>2315</v>
      </c>
      <c r="B1502" s="32">
        <v>9955</v>
      </c>
      <c r="C1502" s="1" t="s">
        <v>40</v>
      </c>
      <c r="D1502" s="1" t="s">
        <v>197</v>
      </c>
      <c r="E1502" s="1" t="s">
        <v>317</v>
      </c>
      <c r="F1502" s="1" t="s">
        <v>318</v>
      </c>
      <c r="G1502" s="1" t="s">
        <v>319</v>
      </c>
      <c r="H1502" s="1">
        <v>5</v>
      </c>
      <c r="I1502" s="1" t="s">
        <v>1114</v>
      </c>
      <c r="J1502" s="4">
        <v>971</v>
      </c>
      <c r="K1502" s="4">
        <v>314</v>
      </c>
      <c r="L1502" s="4">
        <v>230</v>
      </c>
      <c r="AA1502" s="12" t="str">
        <f>_xlfn.XLOOKUP(HsgLista[[#This Row],[Lakó-népesség]],hsgméret[limit],hsgméret[név],,-1)</f>
        <v>mikro</v>
      </c>
      <c r="AB1502" s="12" t="str">
        <f>IFERROR(_xlfn.XLOOKUP(HsgLista[[#This Row],[Vármegye]],Régiók[Vármegye],Régiók[Régió]),"")</f>
        <v>Dél-Alföld</v>
      </c>
      <c r="AC1502" s="12" t="str">
        <f>IFERROR(_xlfn.XLOOKUP(HsgLista[[#This Row],[Vármegye]],Régiók[Vármegye],Régiók[NUTS2]),"")</f>
        <v>HU33</v>
      </c>
      <c r="AD1502" s="12" t="str" cm="1">
        <f t="array" ref="AD1502">_xlfn.XLOOKUP(HsgLista[[#This Row],[Helység jogállása]],_xlfn.ANCHORARRAY($AG$12),$AH$12:$AH$18)</f>
        <v>1 község</v>
      </c>
      <c r="AE1502" s="4">
        <f>HsgLista[[#This Row],[Lakó-népesség]]*HsgLista[[#This Row],[Lakó-népesség]]</f>
        <v>98596</v>
      </c>
      <c r="AF1502" s="1"/>
      <c r="AG1502" s="4"/>
      <c r="AJ1502" s="8"/>
      <c r="AK1502" s="4"/>
      <c r="AS1502" s="8"/>
      <c r="AT1502" s="4"/>
      <c r="BJ1502" s="1"/>
    </row>
    <row r="1503" spans="1:62" x14ac:dyDescent="0.3">
      <c r="A1503" s="33" t="s">
        <v>2316</v>
      </c>
      <c r="B1503" s="31">
        <v>25858</v>
      </c>
      <c r="C1503" s="1" t="s">
        <v>40</v>
      </c>
      <c r="D1503" s="1" t="s">
        <v>80</v>
      </c>
      <c r="E1503" s="1" t="s">
        <v>81</v>
      </c>
      <c r="F1503" s="1" t="s">
        <v>82</v>
      </c>
      <c r="G1503" s="1" t="s">
        <v>83</v>
      </c>
      <c r="H1503" s="1">
        <v>5</v>
      </c>
      <c r="I1503" s="1" t="s">
        <v>570</v>
      </c>
      <c r="J1503" s="4">
        <v>1445</v>
      </c>
      <c r="K1503" s="4">
        <v>306</v>
      </c>
      <c r="L1503" s="4">
        <v>191</v>
      </c>
      <c r="AA1503" s="12" t="str">
        <f>_xlfn.XLOOKUP(HsgLista[[#This Row],[Lakó-népesség]],hsgméret[limit],hsgméret[név],,-1)</f>
        <v>mikro</v>
      </c>
      <c r="AB1503" s="12" t="str">
        <f>IFERROR(_xlfn.XLOOKUP(HsgLista[[#This Row],[Vármegye]],Régiók[Vármegye],Régiók[Régió]),"")</f>
        <v>Közép-Dunántúl</v>
      </c>
      <c r="AC1503" s="12" t="str">
        <f>IFERROR(_xlfn.XLOOKUP(HsgLista[[#This Row],[Vármegye]],Régiók[Vármegye],Régiók[NUTS2]),"")</f>
        <v>HU21</v>
      </c>
      <c r="AD1503" s="12" t="str" cm="1">
        <f t="array" ref="AD1503">_xlfn.XLOOKUP(HsgLista[[#This Row],[Helység jogállása]],_xlfn.ANCHORARRAY($AG$12),$AH$12:$AH$18)</f>
        <v>1 község</v>
      </c>
      <c r="AE1503" s="4">
        <f>HsgLista[[#This Row],[Lakó-népesség]]*HsgLista[[#This Row],[Lakó-népesség]]</f>
        <v>93636</v>
      </c>
      <c r="AF1503" s="1"/>
      <c r="AG1503" s="4"/>
      <c r="AJ1503" s="8"/>
      <c r="AK1503" s="4"/>
      <c r="AS1503" s="8"/>
      <c r="AT1503" s="4"/>
      <c r="BJ1503" s="1"/>
    </row>
    <row r="1504" spans="1:62" x14ac:dyDescent="0.3">
      <c r="A1504" s="33" t="s">
        <v>1074</v>
      </c>
      <c r="B1504" s="31">
        <v>19576</v>
      </c>
      <c r="C1504" s="1" t="s">
        <v>40</v>
      </c>
      <c r="D1504" s="1" t="s">
        <v>52</v>
      </c>
      <c r="E1504" s="1" t="s">
        <v>244</v>
      </c>
      <c r="F1504" s="1" t="s">
        <v>245</v>
      </c>
      <c r="G1504" s="1" t="s">
        <v>246</v>
      </c>
      <c r="H1504" s="1">
        <v>2</v>
      </c>
      <c r="I1504" s="1" t="s">
        <v>38</v>
      </c>
      <c r="J1504" s="4">
        <v>1144</v>
      </c>
      <c r="K1504" s="4">
        <v>450</v>
      </c>
      <c r="L1504" s="4">
        <v>201</v>
      </c>
      <c r="AA1504" s="12" t="str">
        <f>_xlfn.XLOOKUP(HsgLista[[#This Row],[Lakó-népesség]],hsgméret[limit],hsgméret[név],,-1)</f>
        <v>mikro</v>
      </c>
      <c r="AB1504" s="12" t="str">
        <f>IFERROR(_xlfn.XLOOKUP(HsgLista[[#This Row],[Vármegye]],Régiók[Vármegye],Régiók[Régió]),"")</f>
        <v>Észak-Magyarország</v>
      </c>
      <c r="AC1504" s="12" t="str">
        <f>IFERROR(_xlfn.XLOOKUP(HsgLista[[#This Row],[Vármegye]],Régiók[Vármegye],Régiók[NUTS2]),"")</f>
        <v>HU31</v>
      </c>
      <c r="AD1504" s="12" t="str" cm="1">
        <f t="array" ref="AD1504">_xlfn.XLOOKUP(HsgLista[[#This Row],[Helység jogállása]],_xlfn.ANCHORARRAY($AG$12),$AH$12:$AH$18)</f>
        <v>1 község</v>
      </c>
      <c r="AE1504" s="4">
        <f>HsgLista[[#This Row],[Lakó-népesség]]*HsgLista[[#This Row],[Lakó-népesség]]</f>
        <v>202500</v>
      </c>
      <c r="AF1504" s="1"/>
      <c r="AG1504" s="4"/>
      <c r="AJ1504" s="8"/>
      <c r="AK1504" s="4"/>
      <c r="AS1504" s="8"/>
      <c r="AT1504" s="4"/>
      <c r="BJ1504" s="1"/>
    </row>
    <row r="1505" spans="1:62" x14ac:dyDescent="0.3">
      <c r="A1505" s="33" t="s">
        <v>2317</v>
      </c>
      <c r="B1505" s="31">
        <v>34209</v>
      </c>
      <c r="C1505" s="1" t="s">
        <v>40</v>
      </c>
      <c r="D1505" s="1" t="s">
        <v>28</v>
      </c>
      <c r="E1505" s="1" t="s">
        <v>121</v>
      </c>
      <c r="F1505" s="1" t="s">
        <v>122</v>
      </c>
      <c r="G1505" s="1" t="s">
        <v>123</v>
      </c>
      <c r="H1505" s="1">
        <v>1</v>
      </c>
      <c r="I1505" s="1" t="s">
        <v>32</v>
      </c>
      <c r="J1505" s="4">
        <v>1673</v>
      </c>
      <c r="K1505" s="4">
        <v>3591</v>
      </c>
      <c r="L1505" s="4">
        <v>1526</v>
      </c>
      <c r="AA1505" s="12" t="str">
        <f>_xlfn.XLOOKUP(HsgLista[[#This Row],[Lakó-népesség]],hsgméret[limit],hsgméret[név],,-1)</f>
        <v>kicsi</v>
      </c>
      <c r="AB1505" s="12" t="str">
        <f>IFERROR(_xlfn.XLOOKUP(HsgLista[[#This Row],[Vármegye]],Régiók[Vármegye],Régiók[Régió]),"")</f>
        <v>Közép-Dunántúl</v>
      </c>
      <c r="AC1505" s="12" t="str">
        <f>IFERROR(_xlfn.XLOOKUP(HsgLista[[#This Row],[Vármegye]],Régiók[Vármegye],Régiók[NUTS2]),"")</f>
        <v>HU21</v>
      </c>
      <c r="AD1505" s="12" t="str" cm="1">
        <f t="array" ref="AD1505">_xlfn.XLOOKUP(HsgLista[[#This Row],[Helység jogállása]],_xlfn.ANCHORARRAY($AG$12),$AH$12:$AH$18)</f>
        <v>1 község</v>
      </c>
      <c r="AE1505" s="4">
        <f>HsgLista[[#This Row],[Lakó-népesség]]*HsgLista[[#This Row],[Lakó-népesség]]</f>
        <v>12895281</v>
      </c>
      <c r="AF1505" s="1"/>
      <c r="AG1505" s="4"/>
      <c r="AJ1505" s="8"/>
      <c r="AK1505" s="4"/>
      <c r="AS1505" s="8"/>
      <c r="AT1505" s="4"/>
      <c r="BJ1505" s="1"/>
    </row>
    <row r="1506" spans="1:62" x14ac:dyDescent="0.3">
      <c r="A1506" s="33" t="s">
        <v>2318</v>
      </c>
      <c r="B1506" s="32">
        <v>5856</v>
      </c>
      <c r="C1506" s="1" t="s">
        <v>40</v>
      </c>
      <c r="D1506" s="1" t="s">
        <v>140</v>
      </c>
      <c r="E1506" s="1" t="s">
        <v>364</v>
      </c>
      <c r="F1506" s="1" t="s">
        <v>365</v>
      </c>
      <c r="G1506" s="1" t="s">
        <v>366</v>
      </c>
      <c r="H1506" s="1">
        <v>2</v>
      </c>
      <c r="I1506" s="1" t="s">
        <v>38</v>
      </c>
      <c r="J1506" s="4">
        <v>8990</v>
      </c>
      <c r="K1506" s="4">
        <v>1345</v>
      </c>
      <c r="L1506" s="4">
        <v>708</v>
      </c>
      <c r="AA1506" s="12" t="str">
        <f>_xlfn.XLOOKUP(HsgLista[[#This Row],[Lakó-népesség]],hsgméret[limit],hsgméret[név],,-1)</f>
        <v>apró</v>
      </c>
      <c r="AB1506" s="12" t="str">
        <f>IFERROR(_xlfn.XLOOKUP(HsgLista[[#This Row],[Vármegye]],Régiók[Vármegye],Régiók[Régió]),"")</f>
        <v>Dél-Alföld</v>
      </c>
      <c r="AC1506" s="12" t="str">
        <f>IFERROR(_xlfn.XLOOKUP(HsgLista[[#This Row],[Vármegye]],Régiók[Vármegye],Régiók[NUTS2]),"")</f>
        <v>HU33</v>
      </c>
      <c r="AD1506" s="12" t="str" cm="1">
        <f t="array" ref="AD1506">_xlfn.XLOOKUP(HsgLista[[#This Row],[Helység jogállása]],_xlfn.ANCHORARRAY($AG$12),$AH$12:$AH$18)</f>
        <v>1 község</v>
      </c>
      <c r="AE1506" s="4">
        <f>HsgLista[[#This Row],[Lakó-népesség]]*HsgLista[[#This Row],[Lakó-népesség]]</f>
        <v>1809025</v>
      </c>
      <c r="AF1506" s="1"/>
      <c r="AG1506" s="4"/>
      <c r="AJ1506" s="8"/>
      <c r="AK1506" s="4"/>
      <c r="AS1506" s="8"/>
      <c r="AT1506" s="4"/>
      <c r="BJ1506" s="1"/>
    </row>
    <row r="1507" spans="1:62" x14ac:dyDescent="0.3">
      <c r="A1507" s="33" t="s">
        <v>220</v>
      </c>
      <c r="B1507" s="31">
        <v>16045</v>
      </c>
      <c r="C1507" s="1" t="s">
        <v>40</v>
      </c>
      <c r="D1507" s="1" t="s">
        <v>216</v>
      </c>
      <c r="E1507" s="1" t="s">
        <v>217</v>
      </c>
      <c r="F1507" s="1" t="s">
        <v>218</v>
      </c>
      <c r="G1507" s="1" t="s">
        <v>219</v>
      </c>
      <c r="H1507" s="1">
        <v>2</v>
      </c>
      <c r="I1507" s="1" t="s">
        <v>38</v>
      </c>
      <c r="J1507" s="4">
        <v>6396</v>
      </c>
      <c r="K1507" s="4">
        <v>2274</v>
      </c>
      <c r="L1507" s="4">
        <v>1242</v>
      </c>
      <c r="T1507" s="1">
        <v>1</v>
      </c>
      <c r="AA1507" s="12" t="str">
        <f>_xlfn.XLOOKUP(HsgLista[[#This Row],[Lakó-népesség]],hsgméret[limit],hsgméret[név],,-1)</f>
        <v>kicsi</v>
      </c>
      <c r="AB1507" s="12" t="str">
        <f>IFERROR(_xlfn.XLOOKUP(HsgLista[[#This Row],[Vármegye]],Régiók[Vármegye],Régiók[Régió]),"")</f>
        <v>Dél-Alföld</v>
      </c>
      <c r="AC1507" s="12" t="str">
        <f>IFERROR(_xlfn.XLOOKUP(HsgLista[[#This Row],[Vármegye]],Régiók[Vármegye],Régiók[NUTS2]),"")</f>
        <v>HU33</v>
      </c>
      <c r="AD1507" s="12" t="str" cm="1">
        <f t="array" ref="AD1507">_xlfn.XLOOKUP(HsgLista[[#This Row],[Helység jogállása]],_xlfn.ANCHORARRAY($AG$12),$AH$12:$AH$18)</f>
        <v>1 község</v>
      </c>
      <c r="AE1507" s="4">
        <f>HsgLista[[#This Row],[Lakó-népesség]]*HsgLista[[#This Row],[Lakó-népesség]]</f>
        <v>5171076</v>
      </c>
      <c r="AF1507" s="1"/>
      <c r="AG1507" s="4"/>
      <c r="AJ1507" s="8"/>
      <c r="AK1507" s="4"/>
      <c r="AS1507" s="8"/>
      <c r="AT1507" s="4"/>
      <c r="BJ1507" s="1"/>
    </row>
    <row r="1508" spans="1:62" x14ac:dyDescent="0.3">
      <c r="A1508" s="33" t="s">
        <v>2319</v>
      </c>
      <c r="B1508" s="32">
        <v>6044</v>
      </c>
      <c r="C1508" s="1" t="s">
        <v>40</v>
      </c>
      <c r="D1508" s="1" t="s">
        <v>140</v>
      </c>
      <c r="E1508" s="1" t="s">
        <v>445</v>
      </c>
      <c r="F1508" s="1" t="s">
        <v>443</v>
      </c>
      <c r="G1508" s="1" t="s">
        <v>441</v>
      </c>
      <c r="H1508" s="1">
        <v>2</v>
      </c>
      <c r="I1508" s="1" t="s">
        <v>38</v>
      </c>
      <c r="J1508" s="4">
        <v>3372</v>
      </c>
      <c r="K1508" s="4">
        <v>1352</v>
      </c>
      <c r="L1508" s="4">
        <v>703</v>
      </c>
      <c r="R1508" s="1">
        <v>1</v>
      </c>
      <c r="AA1508" s="12" t="str">
        <f>_xlfn.XLOOKUP(HsgLista[[#This Row],[Lakó-népesség]],hsgméret[limit],hsgméret[név],,-1)</f>
        <v>apró</v>
      </c>
      <c r="AB1508" s="12" t="str">
        <f>IFERROR(_xlfn.XLOOKUP(HsgLista[[#This Row],[Vármegye]],Régiók[Vármegye],Régiók[Régió]),"")</f>
        <v>Dél-Alföld</v>
      </c>
      <c r="AC1508" s="12" t="str">
        <f>IFERROR(_xlfn.XLOOKUP(HsgLista[[#This Row],[Vármegye]],Régiók[Vármegye],Régiók[NUTS2]),"")</f>
        <v>HU33</v>
      </c>
      <c r="AD1508" s="12" t="str" cm="1">
        <f t="array" ref="AD1508">_xlfn.XLOOKUP(HsgLista[[#This Row],[Helység jogállása]],_xlfn.ANCHORARRAY($AG$12),$AH$12:$AH$18)</f>
        <v>1 község</v>
      </c>
      <c r="AE1508" s="4">
        <f>HsgLista[[#This Row],[Lakó-népesség]]*HsgLista[[#This Row],[Lakó-népesség]]</f>
        <v>1827904</v>
      </c>
      <c r="AF1508" s="1"/>
      <c r="AG1508" s="4"/>
      <c r="AJ1508" s="8"/>
      <c r="AK1508" s="4"/>
      <c r="AS1508" s="8"/>
      <c r="AT1508" s="4"/>
      <c r="BJ1508" s="1"/>
    </row>
    <row r="1509" spans="1:62" x14ac:dyDescent="0.3">
      <c r="A1509" s="33" t="s">
        <v>2320</v>
      </c>
      <c r="B1509" s="32">
        <v>7728</v>
      </c>
      <c r="C1509" s="1" t="s">
        <v>40</v>
      </c>
      <c r="D1509" s="1" t="s">
        <v>140</v>
      </c>
      <c r="E1509" s="1" t="s">
        <v>141</v>
      </c>
      <c r="F1509" s="1" t="s">
        <v>142</v>
      </c>
      <c r="G1509" s="1" t="s">
        <v>143</v>
      </c>
      <c r="H1509" s="1">
        <v>5</v>
      </c>
      <c r="I1509" s="1" t="s">
        <v>2321</v>
      </c>
      <c r="J1509" s="4">
        <v>5511</v>
      </c>
      <c r="K1509" s="4">
        <v>665</v>
      </c>
      <c r="L1509" s="4">
        <v>384</v>
      </c>
      <c r="AA1509" s="12" t="str">
        <f>_xlfn.XLOOKUP(HsgLista[[#This Row],[Lakó-népesség]],hsgméret[limit],hsgméret[név],,-1)</f>
        <v>apró</v>
      </c>
      <c r="AB1509" s="12" t="str">
        <f>IFERROR(_xlfn.XLOOKUP(HsgLista[[#This Row],[Vármegye]],Régiók[Vármegye],Régiók[Régió]),"")</f>
        <v>Dél-Alföld</v>
      </c>
      <c r="AC1509" s="12" t="str">
        <f>IFERROR(_xlfn.XLOOKUP(HsgLista[[#This Row],[Vármegye]],Régiók[Vármegye],Régiók[NUTS2]),"")</f>
        <v>HU33</v>
      </c>
      <c r="AD1509" s="12" t="str" cm="1">
        <f t="array" ref="AD1509">_xlfn.XLOOKUP(HsgLista[[#This Row],[Helység jogállása]],_xlfn.ANCHORARRAY($AG$12),$AH$12:$AH$18)</f>
        <v>1 község</v>
      </c>
      <c r="AE1509" s="4">
        <f>HsgLista[[#This Row],[Lakó-népesség]]*HsgLista[[#This Row],[Lakó-népesség]]</f>
        <v>442225</v>
      </c>
      <c r="AF1509" s="1"/>
      <c r="AG1509" s="4"/>
      <c r="AJ1509" s="8"/>
      <c r="AK1509" s="4"/>
      <c r="AS1509" s="8"/>
      <c r="AT1509" s="4"/>
      <c r="BJ1509" s="1"/>
    </row>
    <row r="1510" spans="1:62" x14ac:dyDescent="0.3">
      <c r="A1510" s="33" t="s">
        <v>2322</v>
      </c>
      <c r="B1510" s="32">
        <v>5254</v>
      </c>
      <c r="C1510" s="1" t="s">
        <v>40</v>
      </c>
      <c r="D1510" s="1" t="s">
        <v>34</v>
      </c>
      <c r="E1510" s="1" t="s">
        <v>1511</v>
      </c>
      <c r="F1510" s="1" t="s">
        <v>1512</v>
      </c>
      <c r="G1510" s="1" t="s">
        <v>1513</v>
      </c>
      <c r="H1510" s="1">
        <v>5</v>
      </c>
      <c r="I1510" s="1" t="s">
        <v>2323</v>
      </c>
      <c r="J1510" s="4">
        <v>3363</v>
      </c>
      <c r="K1510" s="4">
        <v>532</v>
      </c>
      <c r="L1510" s="4">
        <v>287</v>
      </c>
      <c r="AA1510" s="12" t="str">
        <f>_xlfn.XLOOKUP(HsgLista[[#This Row],[Lakó-népesség]],hsgméret[limit],hsgméret[név],,-1)</f>
        <v>apró</v>
      </c>
      <c r="AB1510" s="12" t="str">
        <f>IFERROR(_xlfn.XLOOKUP(HsgLista[[#This Row],[Vármegye]],Régiók[Vármegye],Régiók[Régió]),"")</f>
        <v>Észak-Alföld</v>
      </c>
      <c r="AC1510" s="12" t="str">
        <f>IFERROR(_xlfn.XLOOKUP(HsgLista[[#This Row],[Vármegye]],Régiók[Vármegye],Régiók[NUTS2]),"")</f>
        <v>HU32</v>
      </c>
      <c r="AD1510" s="12" t="str" cm="1">
        <f t="array" ref="AD1510">_xlfn.XLOOKUP(HsgLista[[#This Row],[Helység jogállása]],_xlfn.ANCHORARRAY($AG$12),$AH$12:$AH$18)</f>
        <v>1 község</v>
      </c>
      <c r="AE1510" s="4">
        <f>HsgLista[[#This Row],[Lakó-népesség]]*HsgLista[[#This Row],[Lakó-népesség]]</f>
        <v>283024</v>
      </c>
      <c r="AF1510" s="1"/>
      <c r="AG1510" s="4"/>
      <c r="AJ1510" s="8"/>
      <c r="AK1510" s="4"/>
      <c r="AS1510" s="8"/>
      <c r="AT1510" s="4"/>
      <c r="BJ1510" s="1"/>
    </row>
    <row r="1511" spans="1:62" x14ac:dyDescent="0.3">
      <c r="A1511" s="33" t="s">
        <v>2324</v>
      </c>
      <c r="B1511" s="31">
        <v>29027</v>
      </c>
      <c r="C1511" s="1" t="s">
        <v>40</v>
      </c>
      <c r="D1511" s="1" t="s">
        <v>140</v>
      </c>
      <c r="E1511" s="1" t="s">
        <v>600</v>
      </c>
      <c r="F1511" s="1" t="s">
        <v>601</v>
      </c>
      <c r="G1511" s="1" t="s">
        <v>602</v>
      </c>
      <c r="H1511" s="1">
        <v>1</v>
      </c>
      <c r="I1511" s="1" t="s">
        <v>32</v>
      </c>
      <c r="J1511" s="4">
        <v>7837</v>
      </c>
      <c r="K1511" s="4">
        <v>2043</v>
      </c>
      <c r="L1511" s="4">
        <v>1045</v>
      </c>
      <c r="AA1511" s="12" t="str">
        <f>_xlfn.XLOOKUP(HsgLista[[#This Row],[Lakó-népesség]],hsgméret[limit],hsgméret[név],,-1)</f>
        <v>kicsi</v>
      </c>
      <c r="AB1511" s="12" t="str">
        <f>IFERROR(_xlfn.XLOOKUP(HsgLista[[#This Row],[Vármegye]],Régiók[Vármegye],Régiók[Régió]),"")</f>
        <v>Dél-Alföld</v>
      </c>
      <c r="AC1511" s="12" t="str">
        <f>IFERROR(_xlfn.XLOOKUP(HsgLista[[#This Row],[Vármegye]],Régiók[Vármegye],Régiók[NUTS2]),"")</f>
        <v>HU33</v>
      </c>
      <c r="AD1511" s="12" t="str" cm="1">
        <f t="array" ref="AD1511">_xlfn.XLOOKUP(HsgLista[[#This Row],[Helység jogállása]],_xlfn.ANCHORARRAY($AG$12),$AH$12:$AH$18)</f>
        <v>1 község</v>
      </c>
      <c r="AE1511" s="4">
        <f>HsgLista[[#This Row],[Lakó-népesség]]*HsgLista[[#This Row],[Lakó-népesség]]</f>
        <v>4173849</v>
      </c>
      <c r="AF1511" s="1"/>
      <c r="AG1511" s="4"/>
      <c r="AJ1511" s="8"/>
      <c r="AK1511" s="4"/>
      <c r="AS1511" s="8"/>
      <c r="AT1511" s="4"/>
      <c r="BJ1511" s="1"/>
    </row>
    <row r="1512" spans="1:62" x14ac:dyDescent="0.3">
      <c r="A1512" s="33" t="s">
        <v>37</v>
      </c>
      <c r="B1512" s="31">
        <v>22567</v>
      </c>
      <c r="C1512" s="1" t="s">
        <v>27</v>
      </c>
      <c r="D1512" s="1" t="s">
        <v>34</v>
      </c>
      <c r="E1512" s="1" t="s">
        <v>2325</v>
      </c>
      <c r="F1512" s="1" t="s">
        <v>36</v>
      </c>
      <c r="G1512" s="1" t="s">
        <v>37</v>
      </c>
      <c r="H1512" s="1">
        <v>1</v>
      </c>
      <c r="I1512" s="1" t="s">
        <v>32</v>
      </c>
      <c r="J1512" s="4">
        <v>14893</v>
      </c>
      <c r="K1512" s="4">
        <v>6829</v>
      </c>
      <c r="L1512" s="4">
        <v>3255</v>
      </c>
      <c r="T1512" s="1">
        <v>1</v>
      </c>
      <c r="AA1512" s="12" t="str">
        <f>_xlfn.XLOOKUP(HsgLista[[#This Row],[Lakó-népesség]],hsgméret[limit],hsgméret[név],,-1)</f>
        <v>kicsi</v>
      </c>
      <c r="AB1512" s="12" t="str">
        <f>IFERROR(_xlfn.XLOOKUP(HsgLista[[#This Row],[Vármegye]],Régiók[Vármegye],Régiók[Régió]),"")</f>
        <v>Észak-Alföld</v>
      </c>
      <c r="AC1512" s="12" t="str">
        <f>IFERROR(_xlfn.XLOOKUP(HsgLista[[#This Row],[Vármegye]],Régiók[Vármegye],Régiók[NUTS2]),"")</f>
        <v>HU32</v>
      </c>
      <c r="AD1512" s="12" t="str" cm="1">
        <f t="array" ref="AD1512">_xlfn.XLOOKUP(HsgLista[[#This Row],[Helység jogállása]],_xlfn.ANCHORARRAY($AG$12),$AH$12:$AH$18)</f>
        <v>2 város</v>
      </c>
      <c r="AE1512" s="4">
        <f>HsgLista[[#This Row],[Lakó-népesség]]*HsgLista[[#This Row],[Lakó-népesség]]</f>
        <v>46635241</v>
      </c>
      <c r="AF1512" s="1"/>
      <c r="AG1512" s="4"/>
      <c r="AJ1512" s="8"/>
      <c r="AK1512" s="4"/>
      <c r="AS1512" s="8"/>
      <c r="AT1512" s="4"/>
      <c r="BJ1512" s="1"/>
    </row>
    <row r="1513" spans="1:62" x14ac:dyDescent="0.3">
      <c r="A1513" s="33" t="s">
        <v>769</v>
      </c>
      <c r="B1513" s="31">
        <v>23171</v>
      </c>
      <c r="C1513" s="1" t="s">
        <v>196</v>
      </c>
      <c r="D1513" s="1" t="s">
        <v>34</v>
      </c>
      <c r="E1513" s="1" t="s">
        <v>766</v>
      </c>
      <c r="F1513" s="1" t="s">
        <v>767</v>
      </c>
      <c r="G1513" s="1" t="s">
        <v>768</v>
      </c>
      <c r="H1513" s="1">
        <v>2</v>
      </c>
      <c r="I1513" s="1" t="s">
        <v>38</v>
      </c>
      <c r="J1513" s="4">
        <v>15355</v>
      </c>
      <c r="K1513" s="4">
        <v>4908</v>
      </c>
      <c r="L1513" s="4">
        <v>1985</v>
      </c>
      <c r="T1513" s="1">
        <v>1</v>
      </c>
      <c r="AA1513" s="12" t="str">
        <f>_xlfn.XLOOKUP(HsgLista[[#This Row],[Lakó-népesség]],hsgméret[limit],hsgméret[név],,-1)</f>
        <v>kicsi</v>
      </c>
      <c r="AB1513" s="12" t="str">
        <f>IFERROR(_xlfn.XLOOKUP(HsgLista[[#This Row],[Vármegye]],Régiók[Vármegye],Régiók[Régió]),"")</f>
        <v>Észak-Alföld</v>
      </c>
      <c r="AC1513" s="12" t="str">
        <f>IFERROR(_xlfn.XLOOKUP(HsgLista[[#This Row],[Vármegye]],Régiók[Vármegye],Régiók[NUTS2]),"")</f>
        <v>HU32</v>
      </c>
      <c r="AD1513" s="12" t="str" cm="1">
        <f t="array" ref="AD1513">_xlfn.XLOOKUP(HsgLista[[#This Row],[Helység jogállása]],_xlfn.ANCHORARRAY($AG$12),$AH$12:$AH$18)</f>
        <v>1 község</v>
      </c>
      <c r="AE1513" s="4">
        <f>HsgLista[[#This Row],[Lakó-népesség]]*HsgLista[[#This Row],[Lakó-népesség]]</f>
        <v>24088464</v>
      </c>
      <c r="AF1513" s="1"/>
      <c r="AG1513" s="4"/>
      <c r="AJ1513" s="8"/>
      <c r="AK1513" s="4"/>
      <c r="AS1513" s="8"/>
      <c r="AT1513" s="4"/>
      <c r="BJ1513" s="1"/>
    </row>
    <row r="1514" spans="1:62" x14ac:dyDescent="0.3">
      <c r="A1514" s="33" t="s">
        <v>2326</v>
      </c>
      <c r="B1514" s="31">
        <v>31918</v>
      </c>
      <c r="C1514" s="1" t="s">
        <v>40</v>
      </c>
      <c r="D1514" s="1" t="s">
        <v>140</v>
      </c>
      <c r="E1514" s="1" t="s">
        <v>364</v>
      </c>
      <c r="F1514" s="1" t="s">
        <v>365</v>
      </c>
      <c r="G1514" s="1" t="s">
        <v>366</v>
      </c>
      <c r="H1514" s="1">
        <v>5</v>
      </c>
      <c r="I1514" s="1" t="s">
        <v>2318</v>
      </c>
      <c r="J1514" s="4">
        <v>7755</v>
      </c>
      <c r="K1514" s="4">
        <v>766</v>
      </c>
      <c r="L1514" s="4">
        <v>372</v>
      </c>
      <c r="AA1514" s="12" t="str">
        <f>_xlfn.XLOOKUP(HsgLista[[#This Row],[Lakó-népesség]],hsgméret[limit],hsgméret[név],,-1)</f>
        <v>apró</v>
      </c>
      <c r="AB1514" s="12" t="str">
        <f>IFERROR(_xlfn.XLOOKUP(HsgLista[[#This Row],[Vármegye]],Régiók[Vármegye],Régiók[Régió]),"")</f>
        <v>Dél-Alföld</v>
      </c>
      <c r="AC1514" s="12" t="str">
        <f>IFERROR(_xlfn.XLOOKUP(HsgLista[[#This Row],[Vármegye]],Régiók[Vármegye],Régiók[NUTS2]),"")</f>
        <v>HU33</v>
      </c>
      <c r="AD1514" s="12" t="str" cm="1">
        <f t="array" ref="AD1514">_xlfn.XLOOKUP(HsgLista[[#This Row],[Helység jogállása]],_xlfn.ANCHORARRAY($AG$12),$AH$12:$AH$18)</f>
        <v>1 község</v>
      </c>
      <c r="AE1514" s="4">
        <f>HsgLista[[#This Row],[Lakó-népesség]]*HsgLista[[#This Row],[Lakó-népesség]]</f>
        <v>586756</v>
      </c>
      <c r="AF1514" s="1"/>
      <c r="AG1514" s="4"/>
      <c r="AJ1514" s="8"/>
      <c r="AK1514" s="4"/>
      <c r="AS1514" s="8"/>
      <c r="AT1514" s="4"/>
      <c r="BJ1514" s="1"/>
    </row>
    <row r="1515" spans="1:62" x14ac:dyDescent="0.3">
      <c r="A1515" s="33" t="s">
        <v>1599</v>
      </c>
      <c r="B1515" s="31">
        <v>31893</v>
      </c>
      <c r="C1515" s="1" t="s">
        <v>40</v>
      </c>
      <c r="D1515" s="1" t="s">
        <v>140</v>
      </c>
      <c r="E1515" s="1" t="s">
        <v>141</v>
      </c>
      <c r="F1515" s="1" t="s">
        <v>142</v>
      </c>
      <c r="G1515" s="1" t="s">
        <v>143</v>
      </c>
      <c r="H1515" s="1">
        <v>2</v>
      </c>
      <c r="I1515" s="1" t="s">
        <v>38</v>
      </c>
      <c r="J1515" s="4">
        <v>2085</v>
      </c>
      <c r="K1515" s="4">
        <v>1702</v>
      </c>
      <c r="L1515" s="4">
        <v>766</v>
      </c>
      <c r="AA1515" s="12" t="str">
        <f>_xlfn.XLOOKUP(HsgLista[[#This Row],[Lakó-népesség]],hsgméret[limit],hsgméret[név],,-1)</f>
        <v>apró</v>
      </c>
      <c r="AB1515" s="12" t="str">
        <f>IFERROR(_xlfn.XLOOKUP(HsgLista[[#This Row],[Vármegye]],Régiók[Vármegye],Régiók[Régió]),"")</f>
        <v>Dél-Alföld</v>
      </c>
      <c r="AC1515" s="12" t="str">
        <f>IFERROR(_xlfn.XLOOKUP(HsgLista[[#This Row],[Vármegye]],Régiók[Vármegye],Régiók[NUTS2]),"")</f>
        <v>HU33</v>
      </c>
      <c r="AD1515" s="12" t="str" cm="1">
        <f t="array" ref="AD1515">_xlfn.XLOOKUP(HsgLista[[#This Row],[Helység jogállása]],_xlfn.ANCHORARRAY($AG$12),$AH$12:$AH$18)</f>
        <v>1 község</v>
      </c>
      <c r="AE1515" s="4">
        <f>HsgLista[[#This Row],[Lakó-népesség]]*HsgLista[[#This Row],[Lakó-népesség]]</f>
        <v>2896804</v>
      </c>
      <c r="AF1515" s="1"/>
      <c r="AG1515" s="4"/>
      <c r="AJ1515" s="8"/>
      <c r="AK1515" s="4"/>
      <c r="AS1515" s="8"/>
      <c r="AT1515" s="4"/>
      <c r="BJ1515" s="1"/>
    </row>
    <row r="1516" spans="1:62" x14ac:dyDescent="0.3">
      <c r="A1516" s="33" t="s">
        <v>1090</v>
      </c>
      <c r="B1516" s="31">
        <v>32504</v>
      </c>
      <c r="C1516" s="1" t="s">
        <v>27</v>
      </c>
      <c r="D1516" s="1" t="s">
        <v>34</v>
      </c>
      <c r="E1516" s="1" t="s">
        <v>2327</v>
      </c>
      <c r="F1516" s="1" t="s">
        <v>1089</v>
      </c>
      <c r="G1516" s="1" t="s">
        <v>1090</v>
      </c>
      <c r="H1516" s="1">
        <v>2</v>
      </c>
      <c r="I1516" s="1" t="s">
        <v>38</v>
      </c>
      <c r="J1516" s="4">
        <v>14365</v>
      </c>
      <c r="K1516" s="4">
        <v>7159</v>
      </c>
      <c r="L1516" s="4">
        <v>3970</v>
      </c>
      <c r="T1516" s="1">
        <v>1</v>
      </c>
      <c r="AA1516" s="12" t="str">
        <f>_xlfn.XLOOKUP(HsgLista[[#This Row],[Lakó-népesség]],hsgméret[limit],hsgméret[név],,-1)</f>
        <v>kicsi</v>
      </c>
      <c r="AB1516" s="12" t="str">
        <f>IFERROR(_xlfn.XLOOKUP(HsgLista[[#This Row],[Vármegye]],Régiók[Vármegye],Régiók[Régió]),"")</f>
        <v>Észak-Alföld</v>
      </c>
      <c r="AC1516" s="12" t="str">
        <f>IFERROR(_xlfn.XLOOKUP(HsgLista[[#This Row],[Vármegye]],Régiók[Vármegye],Régiók[NUTS2]),"")</f>
        <v>HU32</v>
      </c>
      <c r="AD1516" s="12" t="str" cm="1">
        <f t="array" ref="AD1516">_xlfn.XLOOKUP(HsgLista[[#This Row],[Helység jogállása]],_xlfn.ANCHORARRAY($AG$12),$AH$12:$AH$18)</f>
        <v>2 város</v>
      </c>
      <c r="AE1516" s="4">
        <f>HsgLista[[#This Row],[Lakó-népesség]]*HsgLista[[#This Row],[Lakó-népesség]]</f>
        <v>51251281</v>
      </c>
      <c r="AF1516" s="1"/>
      <c r="AG1516" s="4"/>
      <c r="AJ1516" s="8"/>
      <c r="AK1516" s="4"/>
      <c r="AS1516" s="8"/>
      <c r="AT1516" s="4"/>
      <c r="BJ1516" s="1"/>
    </row>
    <row r="1517" spans="1:62" x14ac:dyDescent="0.3">
      <c r="A1517" s="33" t="s">
        <v>366</v>
      </c>
      <c r="B1517" s="31">
        <v>28130</v>
      </c>
      <c r="C1517" s="1" t="s">
        <v>27</v>
      </c>
      <c r="D1517" s="1" t="s">
        <v>140</v>
      </c>
      <c r="E1517" s="1" t="s">
        <v>2328</v>
      </c>
      <c r="F1517" s="1" t="s">
        <v>365</v>
      </c>
      <c r="G1517" s="1" t="s">
        <v>366</v>
      </c>
      <c r="H1517" s="1">
        <v>1</v>
      </c>
      <c r="I1517" s="1" t="s">
        <v>32</v>
      </c>
      <c r="J1517" s="4">
        <v>17211</v>
      </c>
      <c r="K1517" s="4">
        <v>8110</v>
      </c>
      <c r="L1517" s="4">
        <v>3586</v>
      </c>
      <c r="T1517" s="1">
        <v>1</v>
      </c>
      <c r="AA1517" s="12" t="str">
        <f>_xlfn.XLOOKUP(HsgLista[[#This Row],[Lakó-népesség]],hsgméret[limit],hsgméret[név],,-1)</f>
        <v>kicsi</v>
      </c>
      <c r="AB1517" s="12" t="str">
        <f>IFERROR(_xlfn.XLOOKUP(HsgLista[[#This Row],[Vármegye]],Régiók[Vármegye],Régiók[Régió]),"")</f>
        <v>Dél-Alföld</v>
      </c>
      <c r="AC1517" s="12" t="str">
        <f>IFERROR(_xlfn.XLOOKUP(HsgLista[[#This Row],[Vármegye]],Régiók[Vármegye],Régiók[NUTS2]),"")</f>
        <v>HU33</v>
      </c>
      <c r="AD1517" s="12" t="str" cm="1">
        <f t="array" ref="AD1517">_xlfn.XLOOKUP(HsgLista[[#This Row],[Helység jogállása]],_xlfn.ANCHORARRAY($AG$12),$AH$12:$AH$18)</f>
        <v>2 város</v>
      </c>
      <c r="AE1517" s="4">
        <f>HsgLista[[#This Row],[Lakó-népesség]]*HsgLista[[#This Row],[Lakó-népesség]]</f>
        <v>65772100</v>
      </c>
      <c r="AF1517" s="1"/>
      <c r="AG1517" s="4"/>
      <c r="AJ1517" s="8"/>
      <c r="AK1517" s="4"/>
      <c r="AS1517" s="8"/>
      <c r="AT1517" s="4"/>
      <c r="BJ1517" s="1"/>
    </row>
    <row r="1518" spans="1:62" x14ac:dyDescent="0.3">
      <c r="A1518" s="33" t="s">
        <v>2329</v>
      </c>
      <c r="B1518" s="31">
        <v>31626</v>
      </c>
      <c r="C1518" s="1" t="s">
        <v>40</v>
      </c>
      <c r="D1518" s="1" t="s">
        <v>66</v>
      </c>
      <c r="E1518" s="1" t="s">
        <v>67</v>
      </c>
      <c r="F1518" s="1" t="s">
        <v>68</v>
      </c>
      <c r="G1518" s="1" t="s">
        <v>69</v>
      </c>
      <c r="H1518" s="1">
        <v>5</v>
      </c>
      <c r="I1518" s="1" t="s">
        <v>1379</v>
      </c>
      <c r="J1518" s="4">
        <v>1787</v>
      </c>
      <c r="K1518" s="4">
        <v>1449</v>
      </c>
      <c r="L1518" s="4">
        <v>507</v>
      </c>
      <c r="AA1518" s="12" t="str">
        <f>_xlfn.XLOOKUP(HsgLista[[#This Row],[Lakó-népesség]],hsgméret[limit],hsgméret[név],,-1)</f>
        <v>apró</v>
      </c>
      <c r="AB1518" s="12" t="str">
        <f>IFERROR(_xlfn.XLOOKUP(HsgLista[[#This Row],[Vármegye]],Régiók[Vármegye],Régiók[Régió]),"")</f>
        <v>Nyugat-Dunántúl</v>
      </c>
      <c r="AC1518" s="12" t="str">
        <f>IFERROR(_xlfn.XLOOKUP(HsgLista[[#This Row],[Vármegye]],Régiók[Vármegye],Régiók[NUTS2]),"")</f>
        <v>HU22</v>
      </c>
      <c r="AD1518" s="12" t="str" cm="1">
        <f t="array" ref="AD1518">_xlfn.XLOOKUP(HsgLista[[#This Row],[Helység jogállása]],_xlfn.ANCHORARRAY($AG$12),$AH$12:$AH$18)</f>
        <v>1 község</v>
      </c>
      <c r="AE1518" s="4">
        <f>HsgLista[[#This Row],[Lakó-népesség]]*HsgLista[[#This Row],[Lakó-népesség]]</f>
        <v>2099601</v>
      </c>
      <c r="AF1518" s="1"/>
      <c r="AG1518" s="4"/>
      <c r="AJ1518" s="8"/>
      <c r="AK1518" s="4"/>
      <c r="AS1518" s="8"/>
      <c r="AT1518" s="4"/>
      <c r="BJ1518" s="1"/>
    </row>
    <row r="1519" spans="1:62" x14ac:dyDescent="0.3">
      <c r="A1519" s="33" t="s">
        <v>2330</v>
      </c>
      <c r="B1519" s="31">
        <v>26541</v>
      </c>
      <c r="C1519" s="1" t="s">
        <v>40</v>
      </c>
      <c r="D1519" s="1" t="s">
        <v>80</v>
      </c>
      <c r="E1519" s="1" t="s">
        <v>117</v>
      </c>
      <c r="F1519" s="1" t="s">
        <v>118</v>
      </c>
      <c r="G1519" s="1" t="s">
        <v>119</v>
      </c>
      <c r="H1519" s="1">
        <v>5</v>
      </c>
      <c r="I1519" s="1" t="s">
        <v>514</v>
      </c>
      <c r="J1519" s="4">
        <v>2478</v>
      </c>
      <c r="K1519" s="4">
        <v>415</v>
      </c>
      <c r="L1519" s="4">
        <v>176</v>
      </c>
      <c r="R1519" s="1">
        <v>1</v>
      </c>
      <c r="T1519" s="1">
        <v>1</v>
      </c>
      <c r="AA1519" s="12" t="str">
        <f>_xlfn.XLOOKUP(HsgLista[[#This Row],[Lakó-népesség]],hsgméret[limit],hsgméret[név],,-1)</f>
        <v>mikro</v>
      </c>
      <c r="AB1519" s="12" t="str">
        <f>IFERROR(_xlfn.XLOOKUP(HsgLista[[#This Row],[Vármegye]],Régiók[Vármegye],Régiók[Régió]),"")</f>
        <v>Közép-Dunántúl</v>
      </c>
      <c r="AC1519" s="12" t="str">
        <f>IFERROR(_xlfn.XLOOKUP(HsgLista[[#This Row],[Vármegye]],Régiók[Vármegye],Régiók[NUTS2]),"")</f>
        <v>HU21</v>
      </c>
      <c r="AD1519" s="12" t="str" cm="1">
        <f t="array" ref="AD1519">_xlfn.XLOOKUP(HsgLista[[#This Row],[Helység jogállása]],_xlfn.ANCHORARRAY($AG$12),$AH$12:$AH$18)</f>
        <v>1 község</v>
      </c>
      <c r="AE1519" s="4">
        <f>HsgLista[[#This Row],[Lakó-népesség]]*HsgLista[[#This Row],[Lakó-népesség]]</f>
        <v>172225</v>
      </c>
      <c r="AF1519" s="1"/>
      <c r="AG1519" s="4"/>
      <c r="AJ1519" s="8"/>
      <c r="AK1519" s="4"/>
      <c r="AS1519" s="8"/>
      <c r="AT1519" s="4"/>
      <c r="BJ1519" s="1"/>
    </row>
    <row r="1520" spans="1:62" x14ac:dyDescent="0.3">
      <c r="A1520" s="33" t="s">
        <v>2331</v>
      </c>
      <c r="B1520" s="31">
        <v>18722</v>
      </c>
      <c r="C1520" s="1" t="s">
        <v>40</v>
      </c>
      <c r="D1520" s="1" t="s">
        <v>52</v>
      </c>
      <c r="E1520" s="1" t="s">
        <v>58</v>
      </c>
      <c r="F1520" s="1" t="s">
        <v>59</v>
      </c>
      <c r="G1520" s="1" t="s">
        <v>60</v>
      </c>
      <c r="H1520" s="1">
        <v>5</v>
      </c>
      <c r="I1520" s="1" t="s">
        <v>1557</v>
      </c>
      <c r="J1520" s="4">
        <v>784</v>
      </c>
      <c r="K1520" s="4">
        <v>152</v>
      </c>
      <c r="L1520" s="4">
        <v>79</v>
      </c>
      <c r="T1520" s="1">
        <v>1</v>
      </c>
      <c r="AA1520" s="12" t="str">
        <f>_xlfn.XLOOKUP(HsgLista[[#This Row],[Lakó-népesség]],hsgméret[limit],hsgméret[név],,-1)</f>
        <v>mikro</v>
      </c>
      <c r="AB1520" s="12" t="str">
        <f>IFERROR(_xlfn.XLOOKUP(HsgLista[[#This Row],[Vármegye]],Régiók[Vármegye],Régiók[Régió]),"")</f>
        <v>Észak-Magyarország</v>
      </c>
      <c r="AC1520" s="12" t="str">
        <f>IFERROR(_xlfn.XLOOKUP(HsgLista[[#This Row],[Vármegye]],Régiók[Vármegye],Régiók[NUTS2]),"")</f>
        <v>HU31</v>
      </c>
      <c r="AD1520" s="12" t="str" cm="1">
        <f t="array" ref="AD1520">_xlfn.XLOOKUP(HsgLista[[#This Row],[Helység jogállása]],_xlfn.ANCHORARRAY($AG$12),$AH$12:$AH$18)</f>
        <v>1 község</v>
      </c>
      <c r="AE1520" s="4">
        <f>HsgLista[[#This Row],[Lakó-népesség]]*HsgLista[[#This Row],[Lakó-népesség]]</f>
        <v>23104</v>
      </c>
      <c r="AF1520" s="1"/>
      <c r="AG1520" s="4"/>
      <c r="AJ1520" s="8"/>
      <c r="AK1520" s="4"/>
      <c r="AS1520" s="8"/>
      <c r="AT1520" s="4"/>
      <c r="BJ1520" s="1"/>
    </row>
    <row r="1521" spans="1:62" x14ac:dyDescent="0.3">
      <c r="A1521" s="33" t="s">
        <v>1195</v>
      </c>
      <c r="B1521" s="31">
        <v>20507</v>
      </c>
      <c r="C1521" s="1" t="s">
        <v>40</v>
      </c>
      <c r="D1521" s="1" t="s">
        <v>251</v>
      </c>
      <c r="E1521" s="1" t="s">
        <v>421</v>
      </c>
      <c r="F1521" s="1" t="s">
        <v>422</v>
      </c>
      <c r="G1521" s="1" t="s">
        <v>423</v>
      </c>
      <c r="H1521" s="1">
        <v>2</v>
      </c>
      <c r="I1521" s="1" t="s">
        <v>38</v>
      </c>
      <c r="J1521" s="4">
        <v>3119</v>
      </c>
      <c r="K1521" s="4">
        <v>990</v>
      </c>
      <c r="L1521" s="4">
        <v>466</v>
      </c>
      <c r="R1521" s="1">
        <v>1</v>
      </c>
      <c r="T1521" s="1">
        <v>1</v>
      </c>
      <c r="AA1521" s="12" t="str">
        <f>_xlfn.XLOOKUP(HsgLista[[#This Row],[Lakó-népesség]],hsgméret[limit],hsgméret[név],,-1)</f>
        <v>apró</v>
      </c>
      <c r="AB1521" s="12" t="str">
        <f>IFERROR(_xlfn.XLOOKUP(HsgLista[[#This Row],[Vármegye]],Régiók[Vármegye],Régiók[Régió]),"")</f>
        <v>Dél-Dunántúl</v>
      </c>
      <c r="AC1521" s="12" t="str">
        <f>IFERROR(_xlfn.XLOOKUP(HsgLista[[#This Row],[Vármegye]],Régiók[Vármegye],Régiók[NUTS2]),"")</f>
        <v>HU23</v>
      </c>
      <c r="AD1521" s="12" t="str" cm="1">
        <f t="array" ref="AD1521">_xlfn.XLOOKUP(HsgLista[[#This Row],[Helység jogállása]],_xlfn.ANCHORARRAY($AG$12),$AH$12:$AH$18)</f>
        <v>1 község</v>
      </c>
      <c r="AE1521" s="4">
        <f>HsgLista[[#This Row],[Lakó-népesség]]*HsgLista[[#This Row],[Lakó-népesség]]</f>
        <v>980100</v>
      </c>
      <c r="AF1521" s="1"/>
      <c r="AG1521" s="4"/>
      <c r="AJ1521" s="8"/>
      <c r="AK1521" s="4"/>
      <c r="AS1521" s="8"/>
      <c r="AT1521" s="4"/>
      <c r="BJ1521" s="1"/>
    </row>
    <row r="1522" spans="1:62" x14ac:dyDescent="0.3">
      <c r="A1522" s="33" t="s">
        <v>2332</v>
      </c>
      <c r="B1522" s="31">
        <v>11819</v>
      </c>
      <c r="C1522" s="1" t="s">
        <v>40</v>
      </c>
      <c r="D1522" s="1" t="s">
        <v>52</v>
      </c>
      <c r="E1522" s="1" t="s">
        <v>173</v>
      </c>
      <c r="F1522" s="1" t="s">
        <v>174</v>
      </c>
      <c r="G1522" s="1" t="s">
        <v>175</v>
      </c>
      <c r="H1522" s="1">
        <v>5</v>
      </c>
      <c r="I1522" s="1" t="s">
        <v>2333</v>
      </c>
      <c r="J1522" s="4">
        <v>754</v>
      </c>
      <c r="K1522" s="4">
        <v>1443</v>
      </c>
      <c r="L1522" s="4">
        <v>602</v>
      </c>
      <c r="T1522" s="1">
        <v>1</v>
      </c>
      <c r="AA1522" s="12" t="str">
        <f>_xlfn.XLOOKUP(HsgLista[[#This Row],[Lakó-népesség]],hsgméret[limit],hsgméret[név],,-1)</f>
        <v>apró</v>
      </c>
      <c r="AB1522" s="12" t="str">
        <f>IFERROR(_xlfn.XLOOKUP(HsgLista[[#This Row],[Vármegye]],Régiók[Vármegye],Régiók[Régió]),"")</f>
        <v>Észak-Magyarország</v>
      </c>
      <c r="AC1522" s="12" t="str">
        <f>IFERROR(_xlfn.XLOOKUP(HsgLista[[#This Row],[Vármegye]],Régiók[Vármegye],Régiók[NUTS2]),"")</f>
        <v>HU31</v>
      </c>
      <c r="AD1522" s="12" t="str" cm="1">
        <f t="array" ref="AD1522">_xlfn.XLOOKUP(HsgLista[[#This Row],[Helység jogállása]],_xlfn.ANCHORARRAY($AG$12),$AH$12:$AH$18)</f>
        <v>1 község</v>
      </c>
      <c r="AE1522" s="4">
        <f>HsgLista[[#This Row],[Lakó-népesség]]*HsgLista[[#This Row],[Lakó-népesség]]</f>
        <v>2082249</v>
      </c>
      <c r="AF1522" s="1"/>
      <c r="AG1522" s="4"/>
      <c r="AJ1522" s="8"/>
      <c r="AK1522" s="4"/>
      <c r="AS1522" s="8"/>
      <c r="AT1522" s="4"/>
      <c r="BJ1522" s="1"/>
    </row>
    <row r="1523" spans="1:62" x14ac:dyDescent="0.3">
      <c r="A1523" s="33" t="s">
        <v>2334</v>
      </c>
      <c r="B1523" s="31">
        <v>19479</v>
      </c>
      <c r="C1523" s="1" t="s">
        <v>40</v>
      </c>
      <c r="D1523" s="1" t="s">
        <v>202</v>
      </c>
      <c r="E1523" s="1" t="s">
        <v>203</v>
      </c>
      <c r="F1523" s="1" t="s">
        <v>204</v>
      </c>
      <c r="G1523" s="1" t="s">
        <v>205</v>
      </c>
      <c r="H1523" s="1">
        <v>5</v>
      </c>
      <c r="I1523" s="1" t="s">
        <v>924</v>
      </c>
      <c r="J1523" s="4">
        <v>1142</v>
      </c>
      <c r="K1523" s="4">
        <v>461</v>
      </c>
      <c r="L1523" s="4">
        <v>221</v>
      </c>
      <c r="AA1523" s="12" t="str">
        <f>_xlfn.XLOOKUP(HsgLista[[#This Row],[Lakó-népesség]],hsgméret[limit],hsgméret[név],,-1)</f>
        <v>mikro</v>
      </c>
      <c r="AB1523" s="12" t="str">
        <f>IFERROR(_xlfn.XLOOKUP(HsgLista[[#This Row],[Vármegye]],Régiók[Vármegye],Régiók[Régió]),"")</f>
        <v>Nyugat-Dunántúl</v>
      </c>
      <c r="AC1523" s="12" t="str">
        <f>IFERROR(_xlfn.XLOOKUP(HsgLista[[#This Row],[Vármegye]],Régiók[Vármegye],Régiók[NUTS2]),"")</f>
        <v>HU22</v>
      </c>
      <c r="AD1523" s="12" t="str" cm="1">
        <f t="array" ref="AD1523">_xlfn.XLOOKUP(HsgLista[[#This Row],[Helység jogállása]],_xlfn.ANCHORARRAY($AG$12),$AH$12:$AH$18)</f>
        <v>1 község</v>
      </c>
      <c r="AE1523" s="4">
        <f>HsgLista[[#This Row],[Lakó-népesség]]*HsgLista[[#This Row],[Lakó-népesség]]</f>
        <v>212521</v>
      </c>
      <c r="AF1523" s="1"/>
      <c r="AG1523" s="4"/>
      <c r="AJ1523" s="8"/>
      <c r="AK1523" s="4"/>
      <c r="AS1523" s="8"/>
      <c r="AT1523" s="4"/>
      <c r="BJ1523" s="1"/>
    </row>
    <row r="1524" spans="1:62" x14ac:dyDescent="0.3">
      <c r="A1524" s="33" t="s">
        <v>482</v>
      </c>
      <c r="B1524" s="31">
        <v>28857</v>
      </c>
      <c r="C1524" s="1" t="s">
        <v>40</v>
      </c>
      <c r="D1524" s="1" t="s">
        <v>112</v>
      </c>
      <c r="E1524" s="1" t="s">
        <v>479</v>
      </c>
      <c r="F1524" s="1" t="s">
        <v>480</v>
      </c>
      <c r="G1524" s="1" t="s">
        <v>481</v>
      </c>
      <c r="H1524" s="1">
        <v>2</v>
      </c>
      <c r="I1524" s="1" t="s">
        <v>38</v>
      </c>
      <c r="J1524" s="4">
        <v>3655</v>
      </c>
      <c r="K1524" s="4">
        <v>1254</v>
      </c>
      <c r="L1524" s="4">
        <v>510</v>
      </c>
      <c r="T1524" s="1">
        <v>1</v>
      </c>
      <c r="AA1524" s="12" t="str">
        <f>_xlfn.XLOOKUP(HsgLista[[#This Row],[Lakó-népesség]],hsgméret[limit],hsgméret[név],,-1)</f>
        <v>apró</v>
      </c>
      <c r="AB1524" s="12" t="str">
        <f>IFERROR(_xlfn.XLOOKUP(HsgLista[[#This Row],[Vármegye]],Régiók[Vármegye],Régiók[Régió]),"")</f>
        <v>Dél-Dunántúl</v>
      </c>
      <c r="AC1524" s="12" t="str">
        <f>IFERROR(_xlfn.XLOOKUP(HsgLista[[#This Row],[Vármegye]],Régiók[Vármegye],Régiók[NUTS2]),"")</f>
        <v>HU23</v>
      </c>
      <c r="AD1524" s="12" t="str" cm="1">
        <f t="array" ref="AD1524">_xlfn.XLOOKUP(HsgLista[[#This Row],[Helység jogállása]],_xlfn.ANCHORARRAY($AG$12),$AH$12:$AH$18)</f>
        <v>1 község</v>
      </c>
      <c r="AE1524" s="4">
        <f>HsgLista[[#This Row],[Lakó-népesség]]*HsgLista[[#This Row],[Lakó-népesség]]</f>
        <v>1572516</v>
      </c>
      <c r="AF1524" s="1"/>
      <c r="AG1524" s="4"/>
      <c r="AJ1524" s="8"/>
      <c r="AK1524" s="4"/>
      <c r="AS1524" s="8"/>
      <c r="AT1524" s="4"/>
      <c r="BJ1524" s="1"/>
    </row>
    <row r="1525" spans="1:62" x14ac:dyDescent="0.3">
      <c r="A1525" s="33" t="s">
        <v>2335</v>
      </c>
      <c r="B1525" s="31">
        <v>19451</v>
      </c>
      <c r="C1525" s="1" t="s">
        <v>40</v>
      </c>
      <c r="D1525" s="1" t="s">
        <v>272</v>
      </c>
      <c r="E1525" s="1" t="s">
        <v>301</v>
      </c>
      <c r="F1525" s="1" t="s">
        <v>302</v>
      </c>
      <c r="G1525" s="1" t="s">
        <v>303</v>
      </c>
      <c r="H1525" s="1">
        <v>5</v>
      </c>
      <c r="I1525" s="1" t="s">
        <v>913</v>
      </c>
      <c r="J1525" s="4">
        <v>605</v>
      </c>
      <c r="K1525" s="4">
        <v>85</v>
      </c>
      <c r="L1525" s="4">
        <v>69</v>
      </c>
      <c r="AA1525" s="12" t="str">
        <f>_xlfn.XLOOKUP(HsgLista[[#This Row],[Lakó-népesség]],hsgméret[limit],hsgméret[név],,-1)</f>
        <v>mikro</v>
      </c>
      <c r="AB1525" s="12" t="str">
        <f>IFERROR(_xlfn.XLOOKUP(HsgLista[[#This Row],[Vármegye]],Régiók[Vármegye],Régiók[Régió]),"")</f>
        <v>Észak-Magyarország</v>
      </c>
      <c r="AC1525" s="12" t="str">
        <f>IFERROR(_xlfn.XLOOKUP(HsgLista[[#This Row],[Vármegye]],Régiók[Vármegye],Régiók[NUTS2]),"")</f>
        <v>HU31</v>
      </c>
      <c r="AD1525" s="12" t="str" cm="1">
        <f t="array" ref="AD1525">_xlfn.XLOOKUP(HsgLista[[#This Row],[Helység jogállása]],_xlfn.ANCHORARRAY($AG$12),$AH$12:$AH$18)</f>
        <v>1 község</v>
      </c>
      <c r="AE1525" s="4">
        <f>HsgLista[[#This Row],[Lakó-népesség]]*HsgLista[[#This Row],[Lakó-népesség]]</f>
        <v>7225</v>
      </c>
      <c r="AF1525" s="1"/>
      <c r="AG1525" s="4"/>
      <c r="AJ1525" s="8"/>
      <c r="AK1525" s="4"/>
      <c r="AS1525" s="8"/>
      <c r="AT1525" s="4"/>
      <c r="BJ1525" s="1"/>
    </row>
    <row r="1526" spans="1:62" x14ac:dyDescent="0.3">
      <c r="A1526" s="33" t="s">
        <v>1562</v>
      </c>
      <c r="B1526" s="31">
        <v>14410</v>
      </c>
      <c r="C1526" s="1" t="s">
        <v>40</v>
      </c>
      <c r="D1526" s="1" t="s">
        <v>197</v>
      </c>
      <c r="E1526" s="1" t="s">
        <v>198</v>
      </c>
      <c r="F1526" s="1" t="s">
        <v>199</v>
      </c>
      <c r="G1526" s="1" t="s">
        <v>200</v>
      </c>
      <c r="H1526" s="1">
        <v>2</v>
      </c>
      <c r="I1526" s="1" t="s">
        <v>38</v>
      </c>
      <c r="J1526" s="4">
        <v>2732</v>
      </c>
      <c r="K1526" s="4">
        <v>1460</v>
      </c>
      <c r="L1526" s="4">
        <v>580</v>
      </c>
      <c r="T1526" s="1">
        <v>1</v>
      </c>
      <c r="AA1526" s="12" t="str">
        <f>_xlfn.XLOOKUP(HsgLista[[#This Row],[Lakó-népesség]],hsgméret[limit],hsgméret[név],,-1)</f>
        <v>apró</v>
      </c>
      <c r="AB1526" s="12" t="str">
        <f>IFERROR(_xlfn.XLOOKUP(HsgLista[[#This Row],[Vármegye]],Régiók[Vármegye],Régiók[Régió]),"")</f>
        <v>Dél-Alföld</v>
      </c>
      <c r="AC1526" s="12" t="str">
        <f>IFERROR(_xlfn.XLOOKUP(HsgLista[[#This Row],[Vármegye]],Régiók[Vármegye],Régiók[NUTS2]),"")</f>
        <v>HU33</v>
      </c>
      <c r="AD1526" s="12" t="str" cm="1">
        <f t="array" ref="AD1526">_xlfn.XLOOKUP(HsgLista[[#This Row],[Helység jogállása]],_xlfn.ANCHORARRAY($AG$12),$AH$12:$AH$18)</f>
        <v>1 község</v>
      </c>
      <c r="AE1526" s="4">
        <f>HsgLista[[#This Row],[Lakó-népesség]]*HsgLista[[#This Row],[Lakó-népesség]]</f>
        <v>2131600</v>
      </c>
      <c r="AF1526" s="1"/>
      <c r="AG1526" s="4"/>
      <c r="AJ1526" s="8"/>
      <c r="AK1526" s="4"/>
      <c r="AS1526" s="8"/>
      <c r="AT1526" s="4"/>
      <c r="BJ1526" s="1"/>
    </row>
    <row r="1527" spans="1:62" x14ac:dyDescent="0.3">
      <c r="A1527" s="33" t="s">
        <v>2336</v>
      </c>
      <c r="B1527" s="31">
        <v>32221</v>
      </c>
      <c r="C1527" s="1" t="s">
        <v>40</v>
      </c>
      <c r="D1527" s="1" t="s">
        <v>202</v>
      </c>
      <c r="E1527" s="1" t="s">
        <v>284</v>
      </c>
      <c r="F1527" s="1" t="s">
        <v>285</v>
      </c>
      <c r="G1527" s="1" t="s">
        <v>285</v>
      </c>
      <c r="H1527" s="1">
        <v>5</v>
      </c>
      <c r="I1527" s="1" t="s">
        <v>460</v>
      </c>
      <c r="J1527" s="4">
        <v>152</v>
      </c>
      <c r="K1527" s="4">
        <v>58</v>
      </c>
      <c r="L1527" s="4">
        <v>36</v>
      </c>
      <c r="AA1527" s="12" t="str">
        <f>_xlfn.XLOOKUP(HsgLista[[#This Row],[Lakó-népesség]],hsgméret[limit],hsgméret[név],,-1)</f>
        <v>mikro</v>
      </c>
      <c r="AB1527" s="12" t="str">
        <f>IFERROR(_xlfn.XLOOKUP(HsgLista[[#This Row],[Vármegye]],Régiók[Vármegye],Régiók[Régió]),"")</f>
        <v>Nyugat-Dunántúl</v>
      </c>
      <c r="AC1527" s="12" t="str">
        <f>IFERROR(_xlfn.XLOOKUP(HsgLista[[#This Row],[Vármegye]],Régiók[Vármegye],Régiók[NUTS2]),"")</f>
        <v>HU22</v>
      </c>
      <c r="AD1527" s="12" t="str" cm="1">
        <f t="array" ref="AD1527">_xlfn.XLOOKUP(HsgLista[[#This Row],[Helység jogállása]],_xlfn.ANCHORARRAY($AG$12),$AH$12:$AH$18)</f>
        <v>1 község</v>
      </c>
      <c r="AE1527" s="4">
        <f>HsgLista[[#This Row],[Lakó-népesség]]*HsgLista[[#This Row],[Lakó-népesség]]</f>
        <v>3364</v>
      </c>
      <c r="AF1527" s="1"/>
      <c r="AG1527" s="4"/>
      <c r="AJ1527" s="8"/>
      <c r="AK1527" s="4"/>
      <c r="AS1527" s="8"/>
      <c r="AT1527" s="4"/>
      <c r="BJ1527" s="1"/>
    </row>
    <row r="1528" spans="1:62" x14ac:dyDescent="0.3">
      <c r="A1528" s="33" t="s">
        <v>2337</v>
      </c>
      <c r="B1528" s="31">
        <v>16142</v>
      </c>
      <c r="C1528" s="1" t="s">
        <v>40</v>
      </c>
      <c r="D1528" s="1" t="s">
        <v>80</v>
      </c>
      <c r="E1528" s="1" t="s">
        <v>117</v>
      </c>
      <c r="F1528" s="1" t="s">
        <v>118</v>
      </c>
      <c r="G1528" s="1" t="s">
        <v>119</v>
      </c>
      <c r="H1528" s="1">
        <v>5</v>
      </c>
      <c r="I1528" s="1" t="s">
        <v>2338</v>
      </c>
      <c r="J1528" s="4">
        <v>1931</v>
      </c>
      <c r="K1528" s="4">
        <v>773</v>
      </c>
      <c r="L1528" s="4">
        <v>256</v>
      </c>
      <c r="AA1528" s="12" t="str">
        <f>_xlfn.XLOOKUP(HsgLista[[#This Row],[Lakó-népesség]],hsgméret[limit],hsgméret[név],,-1)</f>
        <v>apró</v>
      </c>
      <c r="AB1528" s="12" t="str">
        <f>IFERROR(_xlfn.XLOOKUP(HsgLista[[#This Row],[Vármegye]],Régiók[Vármegye],Régiók[Régió]),"")</f>
        <v>Közép-Dunántúl</v>
      </c>
      <c r="AC1528" s="12" t="str">
        <f>IFERROR(_xlfn.XLOOKUP(HsgLista[[#This Row],[Vármegye]],Régiók[Vármegye],Régiók[NUTS2]),"")</f>
        <v>HU21</v>
      </c>
      <c r="AD1528" s="12" t="str" cm="1">
        <f t="array" ref="AD1528">_xlfn.XLOOKUP(HsgLista[[#This Row],[Helység jogállása]],_xlfn.ANCHORARRAY($AG$12),$AH$12:$AH$18)</f>
        <v>1 község</v>
      </c>
      <c r="AE1528" s="4">
        <f>HsgLista[[#This Row],[Lakó-népesség]]*HsgLista[[#This Row],[Lakó-népesség]]</f>
        <v>597529</v>
      </c>
      <c r="AF1528" s="1"/>
      <c r="AG1528" s="4"/>
      <c r="AJ1528" s="8"/>
      <c r="AK1528" s="4"/>
      <c r="AS1528" s="8"/>
      <c r="AT1528" s="4"/>
      <c r="BJ1528" s="1"/>
    </row>
    <row r="1529" spans="1:62" x14ac:dyDescent="0.3">
      <c r="A1529" s="33" t="s">
        <v>2339</v>
      </c>
      <c r="B1529" s="32">
        <v>4066</v>
      </c>
      <c r="C1529" s="1" t="s">
        <v>40</v>
      </c>
      <c r="D1529" s="1" t="s">
        <v>80</v>
      </c>
      <c r="E1529" s="1" t="s">
        <v>544</v>
      </c>
      <c r="F1529" s="1" t="s">
        <v>545</v>
      </c>
      <c r="G1529" s="1" t="s">
        <v>545</v>
      </c>
      <c r="H1529" s="1">
        <v>5</v>
      </c>
      <c r="I1529" s="1" t="s">
        <v>546</v>
      </c>
      <c r="J1529" s="4">
        <v>948</v>
      </c>
      <c r="K1529" s="4">
        <v>489</v>
      </c>
      <c r="L1529" s="4">
        <v>181</v>
      </c>
      <c r="AA1529" s="12" t="str">
        <f>_xlfn.XLOOKUP(HsgLista[[#This Row],[Lakó-népesség]],hsgméret[limit],hsgméret[név],,-1)</f>
        <v>mikro</v>
      </c>
      <c r="AB1529" s="12" t="str">
        <f>IFERROR(_xlfn.XLOOKUP(HsgLista[[#This Row],[Vármegye]],Régiók[Vármegye],Régiók[Régió]),"")</f>
        <v>Közép-Dunántúl</v>
      </c>
      <c r="AC1529" s="12" t="str">
        <f>IFERROR(_xlfn.XLOOKUP(HsgLista[[#This Row],[Vármegye]],Régiók[Vármegye],Régiók[NUTS2]),"")</f>
        <v>HU21</v>
      </c>
      <c r="AD1529" s="12" t="str" cm="1">
        <f t="array" ref="AD1529">_xlfn.XLOOKUP(HsgLista[[#This Row],[Helység jogállása]],_xlfn.ANCHORARRAY($AG$12),$AH$12:$AH$18)</f>
        <v>1 község</v>
      </c>
      <c r="AE1529" s="4">
        <f>HsgLista[[#This Row],[Lakó-népesség]]*HsgLista[[#This Row],[Lakó-népesség]]</f>
        <v>239121</v>
      </c>
      <c r="AF1529" s="1"/>
      <c r="AG1529" s="4"/>
      <c r="AJ1529" s="8"/>
      <c r="AK1529" s="4"/>
      <c r="AS1529" s="8"/>
      <c r="AT1529" s="4"/>
      <c r="BJ1529" s="1"/>
    </row>
    <row r="1530" spans="1:62" x14ac:dyDescent="0.3">
      <c r="A1530" s="33" t="s">
        <v>2340</v>
      </c>
      <c r="B1530" s="31">
        <v>15255</v>
      </c>
      <c r="C1530" s="1" t="s">
        <v>27</v>
      </c>
      <c r="D1530" s="1" t="s">
        <v>86</v>
      </c>
      <c r="E1530" s="1" t="s">
        <v>334</v>
      </c>
      <c r="F1530" s="1" t="s">
        <v>335</v>
      </c>
      <c r="G1530" s="1" t="s">
        <v>336</v>
      </c>
      <c r="H1530" s="1">
        <v>1</v>
      </c>
      <c r="I1530" s="1" t="s">
        <v>32</v>
      </c>
      <c r="J1530" s="4">
        <v>2637</v>
      </c>
      <c r="K1530" s="4">
        <v>4888</v>
      </c>
      <c r="L1530" s="4">
        <v>2106</v>
      </c>
      <c r="AA1530" s="12" t="str">
        <f>_xlfn.XLOOKUP(HsgLista[[#This Row],[Lakó-népesség]],hsgméret[limit],hsgméret[név],,-1)</f>
        <v>kicsi</v>
      </c>
      <c r="AB1530" s="12" t="str">
        <f>IFERROR(_xlfn.XLOOKUP(HsgLista[[#This Row],[Vármegye]],Régiók[Vármegye],Régiók[Régió]),"")</f>
        <v>Közép-Dunántúl</v>
      </c>
      <c r="AC1530" s="12" t="str">
        <f>IFERROR(_xlfn.XLOOKUP(HsgLista[[#This Row],[Vármegye]],Régiók[Vármegye],Régiók[NUTS2]),"")</f>
        <v>HU21</v>
      </c>
      <c r="AD1530" s="12" t="str" cm="1">
        <f t="array" ref="AD1530">_xlfn.XLOOKUP(HsgLista[[#This Row],[Helység jogállása]],_xlfn.ANCHORARRAY($AG$12),$AH$12:$AH$18)</f>
        <v>2 város</v>
      </c>
      <c r="AE1530" s="4">
        <f>HsgLista[[#This Row],[Lakó-népesség]]*HsgLista[[#This Row],[Lakó-népesség]]</f>
        <v>23892544</v>
      </c>
      <c r="AF1530" s="1"/>
      <c r="AG1530" s="4"/>
      <c r="AJ1530" s="8"/>
      <c r="AK1530" s="4"/>
      <c r="AS1530" s="8"/>
      <c r="AT1530" s="4"/>
      <c r="BJ1530" s="1"/>
    </row>
    <row r="1531" spans="1:62" x14ac:dyDescent="0.3">
      <c r="A1531" s="33" t="s">
        <v>1707</v>
      </c>
      <c r="B1531" s="31">
        <v>28291</v>
      </c>
      <c r="C1531" s="1" t="s">
        <v>40</v>
      </c>
      <c r="D1531" s="1" t="s">
        <v>112</v>
      </c>
      <c r="E1531" s="1" t="s">
        <v>479</v>
      </c>
      <c r="F1531" s="1" t="s">
        <v>480</v>
      </c>
      <c r="G1531" s="1" t="s">
        <v>481</v>
      </c>
      <c r="H1531" s="1">
        <v>2</v>
      </c>
      <c r="I1531" s="1" t="s">
        <v>38</v>
      </c>
      <c r="J1531" s="4">
        <v>6651</v>
      </c>
      <c r="K1531" s="4">
        <v>1768</v>
      </c>
      <c r="L1531" s="4">
        <v>749</v>
      </c>
      <c r="T1531" s="1">
        <v>1</v>
      </c>
      <c r="AA1531" s="12" t="str">
        <f>_xlfn.XLOOKUP(HsgLista[[#This Row],[Lakó-népesség]],hsgméret[limit],hsgméret[név],,-1)</f>
        <v>apró</v>
      </c>
      <c r="AB1531" s="12" t="str">
        <f>IFERROR(_xlfn.XLOOKUP(HsgLista[[#This Row],[Vármegye]],Régiók[Vármegye],Régiók[Régió]),"")</f>
        <v>Dél-Dunántúl</v>
      </c>
      <c r="AC1531" s="12" t="str">
        <f>IFERROR(_xlfn.XLOOKUP(HsgLista[[#This Row],[Vármegye]],Régiók[Vármegye],Régiók[NUTS2]),"")</f>
        <v>HU23</v>
      </c>
      <c r="AD1531" s="12" t="str" cm="1">
        <f t="array" ref="AD1531">_xlfn.XLOOKUP(HsgLista[[#This Row],[Helység jogállása]],_xlfn.ANCHORARRAY($AG$12),$AH$12:$AH$18)</f>
        <v>1 község</v>
      </c>
      <c r="AE1531" s="4">
        <f>HsgLista[[#This Row],[Lakó-népesség]]*HsgLista[[#This Row],[Lakó-népesség]]</f>
        <v>3125824</v>
      </c>
      <c r="AF1531" s="1"/>
      <c r="AG1531" s="4"/>
      <c r="AJ1531" s="8"/>
      <c r="AK1531" s="4"/>
      <c r="AS1531" s="8"/>
      <c r="AT1531" s="4"/>
      <c r="BJ1531" s="1"/>
    </row>
    <row r="1532" spans="1:62" x14ac:dyDescent="0.3">
      <c r="A1532" s="33" t="s">
        <v>2341</v>
      </c>
      <c r="B1532" s="31">
        <v>20844</v>
      </c>
      <c r="C1532" s="1" t="s">
        <v>40</v>
      </c>
      <c r="D1532" s="1" t="s">
        <v>52</v>
      </c>
      <c r="E1532" s="1" t="s">
        <v>878</v>
      </c>
      <c r="F1532" s="1" t="s">
        <v>879</v>
      </c>
      <c r="G1532" s="1" t="s">
        <v>880</v>
      </c>
      <c r="H1532" s="1">
        <v>5</v>
      </c>
      <c r="I1532" s="1" t="s">
        <v>880</v>
      </c>
      <c r="J1532" s="4">
        <v>1625</v>
      </c>
      <c r="K1532" s="4">
        <v>254</v>
      </c>
      <c r="L1532" s="4">
        <v>104</v>
      </c>
      <c r="T1532" s="1">
        <v>1</v>
      </c>
      <c r="AA1532" s="12" t="str">
        <f>_xlfn.XLOOKUP(HsgLista[[#This Row],[Lakó-népesség]],hsgméret[limit],hsgméret[név],,-1)</f>
        <v>mikro</v>
      </c>
      <c r="AB1532" s="12" t="str">
        <f>IFERROR(_xlfn.XLOOKUP(HsgLista[[#This Row],[Vármegye]],Régiók[Vármegye],Régiók[Régió]),"")</f>
        <v>Észak-Magyarország</v>
      </c>
      <c r="AC1532" s="12" t="str">
        <f>IFERROR(_xlfn.XLOOKUP(HsgLista[[#This Row],[Vármegye]],Régiók[Vármegye],Régiók[NUTS2]),"")</f>
        <v>HU31</v>
      </c>
      <c r="AD1532" s="12" t="str" cm="1">
        <f t="array" ref="AD1532">_xlfn.XLOOKUP(HsgLista[[#This Row],[Helység jogállása]],_xlfn.ANCHORARRAY($AG$12),$AH$12:$AH$18)</f>
        <v>1 község</v>
      </c>
      <c r="AE1532" s="4">
        <f>HsgLista[[#This Row],[Lakó-népesség]]*HsgLista[[#This Row],[Lakó-népesség]]</f>
        <v>64516</v>
      </c>
      <c r="AF1532" s="1"/>
      <c r="AG1532" s="4"/>
      <c r="AJ1532" s="8"/>
      <c r="AK1532" s="4"/>
      <c r="AS1532" s="8"/>
      <c r="AT1532" s="4"/>
      <c r="BJ1532" s="1"/>
    </row>
    <row r="1533" spans="1:62" x14ac:dyDescent="0.3">
      <c r="A1533" s="33" t="s">
        <v>2342</v>
      </c>
      <c r="B1533" s="31">
        <v>16258</v>
      </c>
      <c r="C1533" s="1" t="s">
        <v>40</v>
      </c>
      <c r="D1533" s="1" t="s">
        <v>112</v>
      </c>
      <c r="E1533" s="1" t="s">
        <v>431</v>
      </c>
      <c r="F1533" s="1" t="s">
        <v>432</v>
      </c>
      <c r="G1533" s="1" t="s">
        <v>433</v>
      </c>
      <c r="H1533" s="1">
        <v>5</v>
      </c>
      <c r="I1533" s="1" t="s">
        <v>434</v>
      </c>
      <c r="J1533" s="4">
        <v>2235</v>
      </c>
      <c r="K1533" s="4">
        <v>535</v>
      </c>
      <c r="L1533" s="4">
        <v>267</v>
      </c>
      <c r="R1533" s="1">
        <v>1</v>
      </c>
      <c r="AA1533" s="12" t="str">
        <f>_xlfn.XLOOKUP(HsgLista[[#This Row],[Lakó-népesség]],hsgméret[limit],hsgméret[név],,-1)</f>
        <v>apró</v>
      </c>
      <c r="AB1533" s="12" t="str">
        <f>IFERROR(_xlfn.XLOOKUP(HsgLista[[#This Row],[Vármegye]],Régiók[Vármegye],Régiók[Régió]),"")</f>
        <v>Dél-Dunántúl</v>
      </c>
      <c r="AC1533" s="12" t="str">
        <f>IFERROR(_xlfn.XLOOKUP(HsgLista[[#This Row],[Vármegye]],Régiók[Vármegye],Régiók[NUTS2]),"")</f>
        <v>HU23</v>
      </c>
      <c r="AD1533" s="12" t="str" cm="1">
        <f t="array" ref="AD1533">_xlfn.XLOOKUP(HsgLista[[#This Row],[Helység jogállása]],_xlfn.ANCHORARRAY($AG$12),$AH$12:$AH$18)</f>
        <v>1 község</v>
      </c>
      <c r="AE1533" s="4">
        <f>HsgLista[[#This Row],[Lakó-népesség]]*HsgLista[[#This Row],[Lakó-népesség]]</f>
        <v>286225</v>
      </c>
      <c r="AF1533" s="1"/>
      <c r="AG1533" s="4"/>
      <c r="AJ1533" s="8"/>
      <c r="AK1533" s="4"/>
      <c r="AS1533" s="8"/>
      <c r="AT1533" s="4"/>
      <c r="BJ1533" s="1"/>
    </row>
    <row r="1534" spans="1:62" x14ac:dyDescent="0.3">
      <c r="A1534" s="33" t="s">
        <v>2321</v>
      </c>
      <c r="B1534" s="32">
        <v>5786</v>
      </c>
      <c r="C1534" s="1" t="s">
        <v>40</v>
      </c>
      <c r="D1534" s="1" t="s">
        <v>140</v>
      </c>
      <c r="E1534" s="1" t="s">
        <v>141</v>
      </c>
      <c r="F1534" s="1" t="s">
        <v>142</v>
      </c>
      <c r="G1534" s="1" t="s">
        <v>143</v>
      </c>
      <c r="H1534" s="1">
        <v>2</v>
      </c>
      <c r="I1534" s="1" t="s">
        <v>38</v>
      </c>
      <c r="J1534" s="4">
        <v>4074</v>
      </c>
      <c r="K1534" s="4">
        <v>1698</v>
      </c>
      <c r="L1534" s="4">
        <v>754</v>
      </c>
      <c r="AA1534" s="12" t="str">
        <f>_xlfn.XLOOKUP(HsgLista[[#This Row],[Lakó-népesség]],hsgméret[limit],hsgméret[név],,-1)</f>
        <v>apró</v>
      </c>
      <c r="AB1534" s="12" t="str">
        <f>IFERROR(_xlfn.XLOOKUP(HsgLista[[#This Row],[Vármegye]],Régiók[Vármegye],Régiók[Régió]),"")</f>
        <v>Dél-Alföld</v>
      </c>
      <c r="AC1534" s="12" t="str">
        <f>IFERROR(_xlfn.XLOOKUP(HsgLista[[#This Row],[Vármegye]],Régiók[Vármegye],Régiók[NUTS2]),"")</f>
        <v>HU33</v>
      </c>
      <c r="AD1534" s="12" t="str" cm="1">
        <f t="array" ref="AD1534">_xlfn.XLOOKUP(HsgLista[[#This Row],[Helység jogállása]],_xlfn.ANCHORARRAY($AG$12),$AH$12:$AH$18)</f>
        <v>1 község</v>
      </c>
      <c r="AE1534" s="4">
        <f>HsgLista[[#This Row],[Lakó-népesség]]*HsgLista[[#This Row],[Lakó-népesség]]</f>
        <v>2883204</v>
      </c>
      <c r="AF1534" s="1"/>
      <c r="AG1534" s="4"/>
      <c r="AJ1534" s="8"/>
      <c r="AK1534" s="4"/>
      <c r="AS1534" s="8"/>
      <c r="AT1534" s="4"/>
      <c r="BJ1534" s="1"/>
    </row>
    <row r="1535" spans="1:62" x14ac:dyDescent="0.3">
      <c r="A1535" s="33" t="s">
        <v>2343</v>
      </c>
      <c r="B1535" s="31">
        <v>26231</v>
      </c>
      <c r="C1535" s="1" t="s">
        <v>40</v>
      </c>
      <c r="D1535" s="1" t="s">
        <v>52</v>
      </c>
      <c r="E1535" s="1" t="s">
        <v>71</v>
      </c>
      <c r="F1535" s="1" t="s">
        <v>72</v>
      </c>
      <c r="G1535" s="1" t="s">
        <v>73</v>
      </c>
      <c r="H1535" s="1">
        <v>5</v>
      </c>
      <c r="I1535" s="1" t="s">
        <v>533</v>
      </c>
      <c r="J1535" s="4">
        <v>1040</v>
      </c>
      <c r="K1535" s="4">
        <v>270</v>
      </c>
      <c r="L1535" s="4">
        <v>125</v>
      </c>
      <c r="Q1535" s="1">
        <v>1</v>
      </c>
      <c r="AA1535" s="12" t="str">
        <f>_xlfn.XLOOKUP(HsgLista[[#This Row],[Lakó-népesség]],hsgméret[limit],hsgméret[név],,-1)</f>
        <v>mikro</v>
      </c>
      <c r="AB1535" s="12" t="str">
        <f>IFERROR(_xlfn.XLOOKUP(HsgLista[[#This Row],[Vármegye]],Régiók[Vármegye],Régiók[Régió]),"")</f>
        <v>Észak-Magyarország</v>
      </c>
      <c r="AC1535" s="12" t="str">
        <f>IFERROR(_xlfn.XLOOKUP(HsgLista[[#This Row],[Vármegye]],Régiók[Vármegye],Régiók[NUTS2]),"")</f>
        <v>HU31</v>
      </c>
      <c r="AD1535" s="12" t="str" cm="1">
        <f t="array" ref="AD1535">_xlfn.XLOOKUP(HsgLista[[#This Row],[Helység jogállása]],_xlfn.ANCHORARRAY($AG$12),$AH$12:$AH$18)</f>
        <v>1 község</v>
      </c>
      <c r="AE1535" s="4">
        <f>HsgLista[[#This Row],[Lakó-népesség]]*HsgLista[[#This Row],[Lakó-népesség]]</f>
        <v>72900</v>
      </c>
      <c r="AF1535" s="1"/>
      <c r="AG1535" s="4"/>
      <c r="AJ1535" s="8"/>
      <c r="AK1535" s="4"/>
      <c r="AS1535" s="8"/>
      <c r="AT1535" s="4"/>
      <c r="BJ1535" s="1"/>
    </row>
    <row r="1536" spans="1:62" x14ac:dyDescent="0.3">
      <c r="A1536" s="33" t="s">
        <v>2344</v>
      </c>
      <c r="B1536" s="32">
        <v>7506</v>
      </c>
      <c r="C1536" s="1" t="s">
        <v>196</v>
      </c>
      <c r="D1536" s="1" t="s">
        <v>28</v>
      </c>
      <c r="E1536" s="1" t="s">
        <v>1280</v>
      </c>
      <c r="F1536" s="1" t="s">
        <v>1281</v>
      </c>
      <c r="G1536" s="1" t="s">
        <v>1282</v>
      </c>
      <c r="H1536" s="1">
        <v>1</v>
      </c>
      <c r="I1536" s="1" t="s">
        <v>32</v>
      </c>
      <c r="J1536" s="4">
        <v>7567</v>
      </c>
      <c r="K1536" s="4">
        <v>1901</v>
      </c>
      <c r="L1536" s="4">
        <v>862</v>
      </c>
      <c r="AA1536" s="12" t="str">
        <f>_xlfn.XLOOKUP(HsgLista[[#This Row],[Lakó-népesség]],hsgméret[limit],hsgméret[név],,-1)</f>
        <v>apró</v>
      </c>
      <c r="AB1536" s="12" t="str">
        <f>IFERROR(_xlfn.XLOOKUP(HsgLista[[#This Row],[Vármegye]],Régiók[Vármegye],Régiók[Régió]),"")</f>
        <v>Közép-Dunántúl</v>
      </c>
      <c r="AC1536" s="12" t="str">
        <f>IFERROR(_xlfn.XLOOKUP(HsgLista[[#This Row],[Vármegye]],Régiók[Vármegye],Régiók[NUTS2]),"")</f>
        <v>HU21</v>
      </c>
      <c r="AD1536" s="12" t="str" cm="1">
        <f t="array" ref="AD1536">_xlfn.XLOOKUP(HsgLista[[#This Row],[Helység jogállása]],_xlfn.ANCHORARRAY($AG$12),$AH$12:$AH$18)</f>
        <v>1 község</v>
      </c>
      <c r="AE1536" s="4">
        <f>HsgLista[[#This Row],[Lakó-népesség]]*HsgLista[[#This Row],[Lakó-népesség]]</f>
        <v>3613801</v>
      </c>
      <c r="AF1536" s="1"/>
      <c r="AG1536" s="4"/>
      <c r="AJ1536" s="8"/>
      <c r="AK1536" s="4"/>
      <c r="AS1536" s="8"/>
      <c r="AT1536" s="4"/>
      <c r="BJ1536" s="1"/>
    </row>
    <row r="1537" spans="1:62" x14ac:dyDescent="0.3">
      <c r="A1537" s="33" t="s">
        <v>1533</v>
      </c>
      <c r="B1537" s="31">
        <v>17677</v>
      </c>
      <c r="C1537" s="1" t="s">
        <v>27</v>
      </c>
      <c r="D1537" s="1" t="s">
        <v>140</v>
      </c>
      <c r="E1537" s="1" t="s">
        <v>141</v>
      </c>
      <c r="F1537" s="1" t="s">
        <v>142</v>
      </c>
      <c r="G1537" s="1" t="s">
        <v>143</v>
      </c>
      <c r="H1537" s="1">
        <v>2</v>
      </c>
      <c r="I1537" s="1" t="s">
        <v>38</v>
      </c>
      <c r="J1537" s="4">
        <v>16466</v>
      </c>
      <c r="K1537" s="4">
        <v>11659</v>
      </c>
      <c r="L1537" s="4">
        <v>4956</v>
      </c>
      <c r="T1537" s="1">
        <v>1</v>
      </c>
      <c r="AA1537" s="12" t="str">
        <f>_xlfn.XLOOKUP(HsgLista[[#This Row],[Lakó-népesség]],hsgméret[limit],hsgméret[név],,-1)</f>
        <v>közép</v>
      </c>
      <c r="AB1537" s="12" t="str">
        <f>IFERROR(_xlfn.XLOOKUP(HsgLista[[#This Row],[Vármegye]],Régiók[Vármegye],Régiók[Régió]),"")</f>
        <v>Dél-Alföld</v>
      </c>
      <c r="AC1537" s="12" t="str">
        <f>IFERROR(_xlfn.XLOOKUP(HsgLista[[#This Row],[Vármegye]],Régiók[Vármegye],Régiók[NUTS2]),"")</f>
        <v>HU33</v>
      </c>
      <c r="AD1537" s="12" t="str" cm="1">
        <f t="array" ref="AD1537">_xlfn.XLOOKUP(HsgLista[[#This Row],[Helység jogállása]],_xlfn.ANCHORARRAY($AG$12),$AH$12:$AH$18)</f>
        <v>2 város</v>
      </c>
      <c r="AE1537" s="4">
        <f>HsgLista[[#This Row],[Lakó-népesség]]*HsgLista[[#This Row],[Lakó-népesség]]</f>
        <v>135932281</v>
      </c>
      <c r="AF1537" s="1"/>
      <c r="AG1537" s="4"/>
      <c r="AJ1537" s="8"/>
      <c r="AK1537" s="4"/>
      <c r="AS1537" s="8"/>
      <c r="AT1537" s="4"/>
      <c r="BJ1537" s="1"/>
    </row>
    <row r="1538" spans="1:62" x14ac:dyDescent="0.3">
      <c r="A1538" s="33" t="s">
        <v>2345</v>
      </c>
      <c r="B1538" s="31">
        <v>15857</v>
      </c>
      <c r="C1538" s="1" t="s">
        <v>40</v>
      </c>
      <c r="D1538" s="1" t="s">
        <v>52</v>
      </c>
      <c r="E1538" s="1" t="s">
        <v>71</v>
      </c>
      <c r="F1538" s="1" t="s">
        <v>72</v>
      </c>
      <c r="G1538" s="1" t="s">
        <v>73</v>
      </c>
      <c r="H1538" s="1">
        <v>5</v>
      </c>
      <c r="I1538" s="1" t="s">
        <v>944</v>
      </c>
      <c r="J1538" s="4">
        <v>1976</v>
      </c>
      <c r="K1538" s="4">
        <v>630</v>
      </c>
      <c r="L1538" s="4">
        <v>197</v>
      </c>
      <c r="T1538" s="1">
        <v>1</v>
      </c>
      <c r="AA1538" s="12" t="str">
        <f>_xlfn.XLOOKUP(HsgLista[[#This Row],[Lakó-népesség]],hsgméret[limit],hsgméret[név],,-1)</f>
        <v>apró</v>
      </c>
      <c r="AB1538" s="12" t="str">
        <f>IFERROR(_xlfn.XLOOKUP(HsgLista[[#This Row],[Vármegye]],Régiók[Vármegye],Régiók[Régió]),"")</f>
        <v>Észak-Magyarország</v>
      </c>
      <c r="AC1538" s="12" t="str">
        <f>IFERROR(_xlfn.XLOOKUP(HsgLista[[#This Row],[Vármegye]],Régiók[Vármegye],Régiók[NUTS2]),"")</f>
        <v>HU31</v>
      </c>
      <c r="AD1538" s="12" t="str" cm="1">
        <f t="array" ref="AD1538">_xlfn.XLOOKUP(HsgLista[[#This Row],[Helység jogállása]],_xlfn.ANCHORARRAY($AG$12),$AH$12:$AH$18)</f>
        <v>1 község</v>
      </c>
      <c r="AE1538" s="4">
        <f>HsgLista[[#This Row],[Lakó-népesség]]*HsgLista[[#This Row],[Lakó-népesség]]</f>
        <v>396900</v>
      </c>
      <c r="AF1538" s="1"/>
      <c r="AG1538" s="4"/>
      <c r="AJ1538" s="8"/>
      <c r="AK1538" s="4"/>
      <c r="AS1538" s="8"/>
      <c r="AT1538" s="4"/>
      <c r="BJ1538" s="1"/>
    </row>
    <row r="1539" spans="1:62" x14ac:dyDescent="0.3">
      <c r="A1539" s="33" t="s">
        <v>2346</v>
      </c>
      <c r="B1539" s="31">
        <v>33792</v>
      </c>
      <c r="C1539" s="1" t="s">
        <v>40</v>
      </c>
      <c r="D1539" s="1" t="s">
        <v>202</v>
      </c>
      <c r="E1539" s="1" t="s">
        <v>203</v>
      </c>
      <c r="F1539" s="1" t="s">
        <v>204</v>
      </c>
      <c r="G1539" s="1" t="s">
        <v>205</v>
      </c>
      <c r="H1539" s="1">
        <v>5</v>
      </c>
      <c r="I1539" s="1" t="s">
        <v>1140</v>
      </c>
      <c r="J1539" s="4">
        <v>860</v>
      </c>
      <c r="K1539" s="4">
        <v>434</v>
      </c>
      <c r="L1539" s="4">
        <v>224</v>
      </c>
      <c r="AA1539" s="12" t="str">
        <f>_xlfn.XLOOKUP(HsgLista[[#This Row],[Lakó-népesség]],hsgméret[limit],hsgméret[név],,-1)</f>
        <v>mikro</v>
      </c>
      <c r="AB1539" s="12" t="str">
        <f>IFERROR(_xlfn.XLOOKUP(HsgLista[[#This Row],[Vármegye]],Régiók[Vármegye],Régiók[Régió]),"")</f>
        <v>Nyugat-Dunántúl</v>
      </c>
      <c r="AC1539" s="12" t="str">
        <f>IFERROR(_xlfn.XLOOKUP(HsgLista[[#This Row],[Vármegye]],Régiók[Vármegye],Régiók[NUTS2]),"")</f>
        <v>HU22</v>
      </c>
      <c r="AD1539" s="12" t="str" cm="1">
        <f t="array" ref="AD1539">_xlfn.XLOOKUP(HsgLista[[#This Row],[Helység jogállása]],_xlfn.ANCHORARRAY($AG$12),$AH$12:$AH$18)</f>
        <v>1 község</v>
      </c>
      <c r="AE1539" s="4">
        <f>HsgLista[[#This Row],[Lakó-népesség]]*HsgLista[[#This Row],[Lakó-népesség]]</f>
        <v>188356</v>
      </c>
      <c r="AF1539" s="1"/>
      <c r="AG1539" s="4"/>
      <c r="AJ1539" s="8"/>
      <c r="AK1539" s="4"/>
      <c r="AS1539" s="8"/>
      <c r="AT1539" s="4"/>
      <c r="BJ1539" s="1"/>
    </row>
    <row r="1540" spans="1:62" x14ac:dyDescent="0.3">
      <c r="A1540" s="33" t="s">
        <v>2347</v>
      </c>
      <c r="B1540" s="32">
        <v>6202</v>
      </c>
      <c r="C1540" s="1" t="s">
        <v>196</v>
      </c>
      <c r="D1540" s="1" t="s">
        <v>140</v>
      </c>
      <c r="E1540" s="1" t="s">
        <v>2348</v>
      </c>
      <c r="F1540" s="1" t="s">
        <v>2349</v>
      </c>
      <c r="G1540" s="1" t="s">
        <v>2350</v>
      </c>
      <c r="H1540" s="1">
        <v>1</v>
      </c>
      <c r="I1540" s="1" t="s">
        <v>32</v>
      </c>
      <c r="J1540" s="4">
        <v>5466</v>
      </c>
      <c r="K1540" s="4">
        <v>4862</v>
      </c>
      <c r="L1540" s="4">
        <v>2269</v>
      </c>
      <c r="AA1540" s="12" t="str">
        <f>_xlfn.XLOOKUP(HsgLista[[#This Row],[Lakó-népesség]],hsgméret[limit],hsgméret[név],,-1)</f>
        <v>kicsi</v>
      </c>
      <c r="AB1540" s="12" t="str">
        <f>IFERROR(_xlfn.XLOOKUP(HsgLista[[#This Row],[Vármegye]],Régiók[Vármegye],Régiók[Régió]),"")</f>
        <v>Dél-Alföld</v>
      </c>
      <c r="AC1540" s="12" t="str">
        <f>IFERROR(_xlfn.XLOOKUP(HsgLista[[#This Row],[Vármegye]],Régiók[Vármegye],Régiók[NUTS2]),"")</f>
        <v>HU33</v>
      </c>
      <c r="AD1540" s="12" t="str" cm="1">
        <f t="array" ref="AD1540">_xlfn.XLOOKUP(HsgLista[[#This Row],[Helység jogállása]],_xlfn.ANCHORARRAY($AG$12),$AH$12:$AH$18)</f>
        <v>1 község</v>
      </c>
      <c r="AE1540" s="4">
        <f>HsgLista[[#This Row],[Lakó-népesség]]*HsgLista[[#This Row],[Lakó-népesség]]</f>
        <v>23639044</v>
      </c>
      <c r="AF1540" s="1"/>
      <c r="AG1540" s="4"/>
      <c r="AJ1540" s="8"/>
      <c r="AK1540" s="4"/>
      <c r="AS1540" s="8"/>
      <c r="AT1540" s="4"/>
      <c r="BJ1540" s="1"/>
    </row>
    <row r="1541" spans="1:62" x14ac:dyDescent="0.3">
      <c r="A1541" s="33" t="s">
        <v>2351</v>
      </c>
      <c r="B1541" s="31">
        <v>11040</v>
      </c>
      <c r="C1541" s="1" t="s">
        <v>40</v>
      </c>
      <c r="D1541" s="1" t="s">
        <v>112</v>
      </c>
      <c r="E1541" s="1" t="s">
        <v>431</v>
      </c>
      <c r="F1541" s="1" t="s">
        <v>432</v>
      </c>
      <c r="G1541" s="1" t="s">
        <v>433</v>
      </c>
      <c r="H1541" s="1">
        <v>5</v>
      </c>
      <c r="I1541" s="1" t="s">
        <v>1263</v>
      </c>
      <c r="J1541" s="4">
        <v>2532</v>
      </c>
      <c r="K1541" s="4">
        <v>499</v>
      </c>
      <c r="L1541" s="4">
        <v>239</v>
      </c>
      <c r="P1541" s="1">
        <v>1</v>
      </c>
      <c r="T1541" s="1">
        <v>1</v>
      </c>
      <c r="AA1541" s="12" t="str">
        <f>_xlfn.XLOOKUP(HsgLista[[#This Row],[Lakó-népesség]],hsgméret[limit],hsgméret[név],,-1)</f>
        <v>mikro</v>
      </c>
      <c r="AB1541" s="12" t="str">
        <f>IFERROR(_xlfn.XLOOKUP(HsgLista[[#This Row],[Vármegye]],Régiók[Vármegye],Régiók[Régió]),"")</f>
        <v>Dél-Dunántúl</v>
      </c>
      <c r="AC1541" s="12" t="str">
        <f>IFERROR(_xlfn.XLOOKUP(HsgLista[[#This Row],[Vármegye]],Régiók[Vármegye],Régiók[NUTS2]),"")</f>
        <v>HU23</v>
      </c>
      <c r="AD1541" s="12" t="str" cm="1">
        <f t="array" ref="AD1541">_xlfn.XLOOKUP(HsgLista[[#This Row],[Helység jogállása]],_xlfn.ANCHORARRAY($AG$12),$AH$12:$AH$18)</f>
        <v>1 község</v>
      </c>
      <c r="AE1541" s="4">
        <f>HsgLista[[#This Row],[Lakó-népesség]]*HsgLista[[#This Row],[Lakó-népesség]]</f>
        <v>249001</v>
      </c>
      <c r="AF1541" s="1"/>
      <c r="AG1541" s="4"/>
      <c r="AJ1541" s="8"/>
      <c r="AK1541" s="4"/>
      <c r="AS1541" s="8"/>
      <c r="AT1541" s="4"/>
      <c r="BJ1541" s="1"/>
    </row>
    <row r="1542" spans="1:62" x14ac:dyDescent="0.3">
      <c r="A1542" s="33" t="s">
        <v>1892</v>
      </c>
      <c r="B1542" s="31">
        <v>33330</v>
      </c>
      <c r="C1542" s="1" t="s">
        <v>40</v>
      </c>
      <c r="D1542" s="1" t="s">
        <v>41</v>
      </c>
      <c r="E1542" s="1" t="s">
        <v>627</v>
      </c>
      <c r="F1542" s="1" t="s">
        <v>628</v>
      </c>
      <c r="G1542" s="1" t="s">
        <v>629</v>
      </c>
      <c r="H1542" s="1">
        <v>2</v>
      </c>
      <c r="I1542" s="1" t="s">
        <v>38</v>
      </c>
      <c r="J1542" s="4">
        <v>2540</v>
      </c>
      <c r="K1542" s="4">
        <v>2194</v>
      </c>
      <c r="L1542" s="4">
        <v>891</v>
      </c>
      <c r="P1542" s="1">
        <v>1</v>
      </c>
      <c r="R1542" s="1">
        <v>1</v>
      </c>
      <c r="T1542" s="1">
        <v>1</v>
      </c>
      <c r="AA1542" s="12" t="str">
        <f>_xlfn.XLOOKUP(HsgLista[[#This Row],[Lakó-népesség]],hsgméret[limit],hsgméret[név],,-1)</f>
        <v>kicsi</v>
      </c>
      <c r="AB1542" s="12" t="str">
        <f>IFERROR(_xlfn.XLOOKUP(HsgLista[[#This Row],[Vármegye]],Régiók[Vármegye],Régiók[Régió]),"")</f>
        <v>Dél-Dunántúl</v>
      </c>
      <c r="AC1542" s="12" t="str">
        <f>IFERROR(_xlfn.XLOOKUP(HsgLista[[#This Row],[Vármegye]],Régiók[Vármegye],Régiók[NUTS2]),"")</f>
        <v>HU23</v>
      </c>
      <c r="AD1542" s="12" t="str" cm="1">
        <f t="array" ref="AD1542">_xlfn.XLOOKUP(HsgLista[[#This Row],[Helység jogállása]],_xlfn.ANCHORARRAY($AG$12),$AH$12:$AH$18)</f>
        <v>1 község</v>
      </c>
      <c r="AE1542" s="4">
        <f>HsgLista[[#This Row],[Lakó-népesség]]*HsgLista[[#This Row],[Lakó-népesség]]</f>
        <v>4813636</v>
      </c>
      <c r="AF1542" s="1"/>
      <c r="AG1542" s="4"/>
      <c r="AJ1542" s="8"/>
      <c r="AK1542" s="4"/>
      <c r="AS1542" s="8"/>
      <c r="AT1542" s="4"/>
      <c r="BJ1542" s="1"/>
    </row>
    <row r="1543" spans="1:62" x14ac:dyDescent="0.3">
      <c r="A1543" s="33" t="s">
        <v>2352</v>
      </c>
      <c r="B1543" s="31">
        <v>14605</v>
      </c>
      <c r="C1543" s="1" t="s">
        <v>40</v>
      </c>
      <c r="D1543" s="1" t="s">
        <v>251</v>
      </c>
      <c r="E1543" s="1" t="s">
        <v>421</v>
      </c>
      <c r="F1543" s="1" t="s">
        <v>422</v>
      </c>
      <c r="G1543" s="1" t="s">
        <v>423</v>
      </c>
      <c r="H1543" s="1">
        <v>5</v>
      </c>
      <c r="I1543" s="1" t="s">
        <v>423</v>
      </c>
      <c r="J1543" s="4">
        <v>931</v>
      </c>
      <c r="K1543" s="4">
        <v>146</v>
      </c>
      <c r="L1543" s="4">
        <v>84</v>
      </c>
      <c r="AA1543" s="12" t="str">
        <f>_xlfn.XLOOKUP(HsgLista[[#This Row],[Lakó-népesség]],hsgméret[limit],hsgméret[név],,-1)</f>
        <v>mikro</v>
      </c>
      <c r="AB1543" s="12" t="str">
        <f>IFERROR(_xlfn.XLOOKUP(HsgLista[[#This Row],[Vármegye]],Régiók[Vármegye],Régiók[Régió]),"")</f>
        <v>Dél-Dunántúl</v>
      </c>
      <c r="AC1543" s="12" t="str">
        <f>IFERROR(_xlfn.XLOOKUP(HsgLista[[#This Row],[Vármegye]],Régiók[Vármegye],Régiók[NUTS2]),"")</f>
        <v>HU23</v>
      </c>
      <c r="AD1543" s="12" t="str" cm="1">
        <f t="array" ref="AD1543">_xlfn.XLOOKUP(HsgLista[[#This Row],[Helység jogállása]],_xlfn.ANCHORARRAY($AG$12),$AH$12:$AH$18)</f>
        <v>1 község</v>
      </c>
      <c r="AE1543" s="4">
        <f>HsgLista[[#This Row],[Lakó-népesség]]*HsgLista[[#This Row],[Lakó-népesség]]</f>
        <v>21316</v>
      </c>
      <c r="AF1543" s="1"/>
      <c r="AG1543" s="4"/>
      <c r="AJ1543" s="8"/>
      <c r="AK1543" s="4"/>
      <c r="AS1543" s="8"/>
      <c r="AT1543" s="4"/>
      <c r="BJ1543" s="1"/>
    </row>
    <row r="1544" spans="1:62" x14ac:dyDescent="0.3">
      <c r="A1544" s="33" t="s">
        <v>2353</v>
      </c>
      <c r="B1544" s="32">
        <v>6479</v>
      </c>
      <c r="C1544" s="1" t="s">
        <v>40</v>
      </c>
      <c r="D1544" s="1" t="s">
        <v>41</v>
      </c>
      <c r="E1544" s="1" t="s">
        <v>289</v>
      </c>
      <c r="F1544" s="1" t="s">
        <v>290</v>
      </c>
      <c r="G1544" s="1" t="s">
        <v>291</v>
      </c>
      <c r="H1544" s="1">
        <v>5</v>
      </c>
      <c r="I1544" s="1" t="s">
        <v>1131</v>
      </c>
      <c r="J1544" s="4">
        <v>436</v>
      </c>
      <c r="K1544" s="4">
        <v>156</v>
      </c>
      <c r="L1544" s="4">
        <v>72</v>
      </c>
      <c r="AA1544" s="12" t="str">
        <f>_xlfn.XLOOKUP(HsgLista[[#This Row],[Lakó-népesség]],hsgméret[limit],hsgméret[név],,-1)</f>
        <v>mikro</v>
      </c>
      <c r="AB1544" s="12" t="str">
        <f>IFERROR(_xlfn.XLOOKUP(HsgLista[[#This Row],[Vármegye]],Régiók[Vármegye],Régiók[Régió]),"")</f>
        <v>Dél-Dunántúl</v>
      </c>
      <c r="AC1544" s="12" t="str">
        <f>IFERROR(_xlfn.XLOOKUP(HsgLista[[#This Row],[Vármegye]],Régiók[Vármegye],Régiók[NUTS2]),"")</f>
        <v>HU23</v>
      </c>
      <c r="AD1544" s="12" t="str" cm="1">
        <f t="array" ref="AD1544">_xlfn.XLOOKUP(HsgLista[[#This Row],[Helység jogállása]],_xlfn.ANCHORARRAY($AG$12),$AH$12:$AH$18)</f>
        <v>1 község</v>
      </c>
      <c r="AE1544" s="4">
        <f>HsgLista[[#This Row],[Lakó-népesség]]*HsgLista[[#This Row],[Lakó-népesség]]</f>
        <v>24336</v>
      </c>
      <c r="AF1544" s="1"/>
      <c r="AG1544" s="4"/>
      <c r="AJ1544" s="8"/>
      <c r="AK1544" s="4"/>
      <c r="AS1544" s="8"/>
      <c r="AT1544" s="4"/>
      <c r="BJ1544" s="1"/>
    </row>
    <row r="1545" spans="1:62" x14ac:dyDescent="0.3">
      <c r="A1545" s="33" t="s">
        <v>2354</v>
      </c>
      <c r="B1545" s="31">
        <v>21290</v>
      </c>
      <c r="C1545" s="1" t="s">
        <v>40</v>
      </c>
      <c r="D1545" s="1" t="s">
        <v>159</v>
      </c>
      <c r="E1545" s="1" t="s">
        <v>799</v>
      </c>
      <c r="F1545" s="1" t="s">
        <v>529</v>
      </c>
      <c r="G1545" s="1" t="s">
        <v>527</v>
      </c>
      <c r="H1545" s="1">
        <v>5</v>
      </c>
      <c r="I1545" s="1" t="s">
        <v>527</v>
      </c>
      <c r="J1545" s="4">
        <v>1359</v>
      </c>
      <c r="K1545" s="4">
        <v>795</v>
      </c>
      <c r="L1545" s="4">
        <v>380</v>
      </c>
      <c r="T1545" s="1">
        <v>1</v>
      </c>
      <c r="AA1545" s="12" t="str">
        <f>_xlfn.XLOOKUP(HsgLista[[#This Row],[Lakó-népesség]],hsgméret[limit],hsgméret[név],,-1)</f>
        <v>apró</v>
      </c>
      <c r="AB1545" s="12" t="str">
        <f>IFERROR(_xlfn.XLOOKUP(HsgLista[[#This Row],[Vármegye]],Régiók[Vármegye],Régiók[Régió]),"")</f>
        <v>Észak-Alföld</v>
      </c>
      <c r="AC1545" s="12" t="str">
        <f>IFERROR(_xlfn.XLOOKUP(HsgLista[[#This Row],[Vármegye]],Régiók[Vármegye],Régiók[NUTS2]),"")</f>
        <v>HU32</v>
      </c>
      <c r="AD1545" s="12" t="str" cm="1">
        <f t="array" ref="AD1545">_xlfn.XLOOKUP(HsgLista[[#This Row],[Helység jogállása]],_xlfn.ANCHORARRAY($AG$12),$AH$12:$AH$18)</f>
        <v>1 község</v>
      </c>
      <c r="AE1545" s="4">
        <f>HsgLista[[#This Row],[Lakó-népesség]]*HsgLista[[#This Row],[Lakó-népesség]]</f>
        <v>632025</v>
      </c>
      <c r="AF1545" s="1"/>
      <c r="AG1545" s="4"/>
      <c r="AJ1545" s="8"/>
      <c r="AK1545" s="4"/>
      <c r="AS1545" s="8"/>
      <c r="AT1545" s="4"/>
      <c r="BJ1545" s="1"/>
    </row>
    <row r="1546" spans="1:62" x14ac:dyDescent="0.3">
      <c r="A1546" s="33" t="s">
        <v>2355</v>
      </c>
      <c r="B1546" s="32">
        <v>3434</v>
      </c>
      <c r="C1546" s="1" t="s">
        <v>40</v>
      </c>
      <c r="D1546" s="1" t="s">
        <v>202</v>
      </c>
      <c r="E1546" s="1" t="s">
        <v>621</v>
      </c>
      <c r="F1546" s="1" t="s">
        <v>622</v>
      </c>
      <c r="G1546" s="1" t="s">
        <v>623</v>
      </c>
      <c r="H1546" s="1">
        <v>5</v>
      </c>
      <c r="I1546" s="1" t="s">
        <v>689</v>
      </c>
      <c r="J1546" s="4">
        <v>877</v>
      </c>
      <c r="K1546" s="4">
        <v>49</v>
      </c>
      <c r="L1546" s="4">
        <v>42</v>
      </c>
      <c r="AA1546" s="12" t="str">
        <f>_xlfn.XLOOKUP(HsgLista[[#This Row],[Lakó-népesség]],hsgméret[limit],hsgméret[név],,-1)</f>
        <v>mikro</v>
      </c>
      <c r="AB1546" s="12" t="str">
        <f>IFERROR(_xlfn.XLOOKUP(HsgLista[[#This Row],[Vármegye]],Régiók[Vármegye],Régiók[Régió]),"")</f>
        <v>Nyugat-Dunántúl</v>
      </c>
      <c r="AC1546" s="12" t="str">
        <f>IFERROR(_xlfn.XLOOKUP(HsgLista[[#This Row],[Vármegye]],Régiók[Vármegye],Régiók[NUTS2]),"")</f>
        <v>HU22</v>
      </c>
      <c r="AD1546" s="12" t="str" cm="1">
        <f t="array" ref="AD1546">_xlfn.XLOOKUP(HsgLista[[#This Row],[Helység jogállása]],_xlfn.ANCHORARRAY($AG$12),$AH$12:$AH$18)</f>
        <v>1 község</v>
      </c>
      <c r="AE1546" s="4">
        <f>HsgLista[[#This Row],[Lakó-népesség]]*HsgLista[[#This Row],[Lakó-népesség]]</f>
        <v>2401</v>
      </c>
      <c r="AF1546" s="1"/>
      <c r="AG1546" s="4"/>
      <c r="AJ1546" s="8"/>
      <c r="AK1546" s="4"/>
      <c r="AS1546" s="8"/>
      <c r="AT1546" s="4"/>
      <c r="BJ1546" s="1"/>
    </row>
    <row r="1547" spans="1:62" x14ac:dyDescent="0.3">
      <c r="A1547" s="33" t="s">
        <v>1633</v>
      </c>
      <c r="B1547" s="31">
        <v>14863</v>
      </c>
      <c r="C1547" s="1" t="s">
        <v>40</v>
      </c>
      <c r="D1547" s="1" t="s">
        <v>112</v>
      </c>
      <c r="E1547" s="1" t="s">
        <v>554</v>
      </c>
      <c r="F1547" s="1" t="s">
        <v>555</v>
      </c>
      <c r="G1547" s="1" t="s">
        <v>556</v>
      </c>
      <c r="H1547" s="1">
        <v>2</v>
      </c>
      <c r="I1547" s="1" t="s">
        <v>38</v>
      </c>
      <c r="J1547" s="4">
        <v>2231</v>
      </c>
      <c r="K1547" s="4">
        <v>1316</v>
      </c>
      <c r="L1547" s="4">
        <v>594</v>
      </c>
      <c r="T1547" s="1">
        <v>1</v>
      </c>
      <c r="AA1547" s="12" t="str">
        <f>_xlfn.XLOOKUP(HsgLista[[#This Row],[Lakó-népesség]],hsgméret[limit],hsgméret[név],,-1)</f>
        <v>apró</v>
      </c>
      <c r="AB1547" s="12" t="str">
        <f>IFERROR(_xlfn.XLOOKUP(HsgLista[[#This Row],[Vármegye]],Régiók[Vármegye],Régiók[Régió]),"")</f>
        <v>Dél-Dunántúl</v>
      </c>
      <c r="AC1547" s="12" t="str">
        <f>IFERROR(_xlfn.XLOOKUP(HsgLista[[#This Row],[Vármegye]],Régiók[Vármegye],Régiók[NUTS2]),"")</f>
        <v>HU23</v>
      </c>
      <c r="AD1547" s="12" t="str" cm="1">
        <f t="array" ref="AD1547">_xlfn.XLOOKUP(HsgLista[[#This Row],[Helység jogállása]],_xlfn.ANCHORARRAY($AG$12),$AH$12:$AH$18)</f>
        <v>1 község</v>
      </c>
      <c r="AE1547" s="4">
        <f>HsgLista[[#This Row],[Lakó-népesség]]*HsgLista[[#This Row],[Lakó-népesség]]</f>
        <v>1731856</v>
      </c>
      <c r="AF1547" s="1"/>
      <c r="AG1547" s="4"/>
      <c r="AJ1547" s="8"/>
      <c r="AK1547" s="4"/>
      <c r="AS1547" s="8"/>
      <c r="AT1547" s="4"/>
      <c r="BJ1547" s="1"/>
    </row>
    <row r="1548" spans="1:62" x14ac:dyDescent="0.3">
      <c r="A1548" s="33" t="s">
        <v>2356</v>
      </c>
      <c r="B1548" s="32">
        <v>4376</v>
      </c>
      <c r="C1548" s="1" t="s">
        <v>40</v>
      </c>
      <c r="D1548" s="1" t="s">
        <v>66</v>
      </c>
      <c r="E1548" s="1" t="s">
        <v>499</v>
      </c>
      <c r="F1548" s="1" t="s">
        <v>500</v>
      </c>
      <c r="G1548" s="1" t="s">
        <v>501</v>
      </c>
      <c r="H1548" s="1">
        <v>5</v>
      </c>
      <c r="I1548" s="1" t="s">
        <v>512</v>
      </c>
      <c r="J1548" s="4">
        <v>1679</v>
      </c>
      <c r="K1548" s="4">
        <v>507</v>
      </c>
      <c r="L1548" s="4">
        <v>209</v>
      </c>
      <c r="AA1548" s="12" t="str">
        <f>_xlfn.XLOOKUP(HsgLista[[#This Row],[Lakó-népesség]],hsgméret[limit],hsgméret[név],,-1)</f>
        <v>apró</v>
      </c>
      <c r="AB1548" s="12" t="str">
        <f>IFERROR(_xlfn.XLOOKUP(HsgLista[[#This Row],[Vármegye]],Régiók[Vármegye],Régiók[Régió]),"")</f>
        <v>Nyugat-Dunántúl</v>
      </c>
      <c r="AC1548" s="12" t="str">
        <f>IFERROR(_xlfn.XLOOKUP(HsgLista[[#This Row],[Vármegye]],Régiók[Vármegye],Régiók[NUTS2]),"")</f>
        <v>HU22</v>
      </c>
      <c r="AD1548" s="12" t="str" cm="1">
        <f t="array" ref="AD1548">_xlfn.XLOOKUP(HsgLista[[#This Row],[Helység jogállása]],_xlfn.ANCHORARRAY($AG$12),$AH$12:$AH$18)</f>
        <v>1 község</v>
      </c>
      <c r="AE1548" s="4">
        <f>HsgLista[[#This Row],[Lakó-népesség]]*HsgLista[[#This Row],[Lakó-népesség]]</f>
        <v>257049</v>
      </c>
      <c r="AF1548" s="1"/>
      <c r="AG1548" s="4"/>
      <c r="AJ1548" s="8"/>
      <c r="AK1548" s="4"/>
      <c r="AS1548" s="8"/>
      <c r="AT1548" s="4"/>
      <c r="BJ1548" s="1"/>
    </row>
    <row r="1549" spans="1:62" x14ac:dyDescent="0.3">
      <c r="A1549" s="33" t="s">
        <v>2357</v>
      </c>
      <c r="B1549" s="31">
        <v>30809</v>
      </c>
      <c r="C1549" s="1" t="s">
        <v>196</v>
      </c>
      <c r="D1549" s="1" t="s">
        <v>75</v>
      </c>
      <c r="E1549" s="1" t="s">
        <v>988</v>
      </c>
      <c r="F1549" s="1" t="s">
        <v>989</v>
      </c>
      <c r="G1549" s="1" t="s">
        <v>990</v>
      </c>
      <c r="H1549" s="1">
        <v>1</v>
      </c>
      <c r="I1549" s="1" t="s">
        <v>32</v>
      </c>
      <c r="J1549" s="4">
        <v>1537</v>
      </c>
      <c r="K1549" s="4">
        <v>3990</v>
      </c>
      <c r="L1549" s="4">
        <v>1764</v>
      </c>
      <c r="AA1549" s="12" t="str">
        <f>_xlfn.XLOOKUP(HsgLista[[#This Row],[Lakó-népesség]],hsgméret[limit],hsgméret[név],,-1)</f>
        <v>kicsi</v>
      </c>
      <c r="AB1549" s="12" t="str">
        <f>IFERROR(_xlfn.XLOOKUP(HsgLista[[#This Row],[Vármegye]],Régiók[Vármegye],Régiók[Régió]),"")</f>
        <v>Pest</v>
      </c>
      <c r="AC1549" s="12" t="str">
        <f>IFERROR(_xlfn.XLOOKUP(HsgLista[[#This Row],[Vármegye]],Régiók[Vármegye],Régiók[NUTS2]),"")</f>
        <v>HU12</v>
      </c>
      <c r="AD1549" s="12" t="str" cm="1">
        <f t="array" ref="AD1549">_xlfn.XLOOKUP(HsgLista[[#This Row],[Helység jogállása]],_xlfn.ANCHORARRAY($AG$12),$AH$12:$AH$18)</f>
        <v>1 község</v>
      </c>
      <c r="AE1549" s="4">
        <f>HsgLista[[#This Row],[Lakó-népesség]]*HsgLista[[#This Row],[Lakó-népesség]]</f>
        <v>15920100</v>
      </c>
      <c r="AF1549" s="1"/>
      <c r="AG1549" s="4"/>
      <c r="AJ1549" s="8"/>
      <c r="AK1549" s="4"/>
      <c r="AS1549" s="8"/>
      <c r="AT1549" s="4"/>
      <c r="BJ1549" s="1"/>
    </row>
    <row r="1550" spans="1:62" x14ac:dyDescent="0.3">
      <c r="A1550" s="33" t="s">
        <v>2358</v>
      </c>
      <c r="B1550" s="31">
        <v>25487</v>
      </c>
      <c r="C1550" s="1" t="s">
        <v>40</v>
      </c>
      <c r="D1550" s="1" t="s">
        <v>86</v>
      </c>
      <c r="E1550" s="1" t="s">
        <v>334</v>
      </c>
      <c r="F1550" s="1" t="s">
        <v>335</v>
      </c>
      <c r="G1550" s="1" t="s">
        <v>336</v>
      </c>
      <c r="H1550" s="1">
        <v>5</v>
      </c>
      <c r="I1550" s="1" t="s">
        <v>2359</v>
      </c>
      <c r="J1550" s="4">
        <v>725</v>
      </c>
      <c r="K1550" s="4">
        <v>1778</v>
      </c>
      <c r="L1550" s="4">
        <v>641</v>
      </c>
      <c r="R1550" s="1">
        <v>1</v>
      </c>
      <c r="AA1550" s="12" t="str">
        <f>_xlfn.XLOOKUP(HsgLista[[#This Row],[Lakó-népesség]],hsgméret[limit],hsgméret[név],,-1)</f>
        <v>apró</v>
      </c>
      <c r="AB1550" s="12" t="str">
        <f>IFERROR(_xlfn.XLOOKUP(HsgLista[[#This Row],[Vármegye]],Régiók[Vármegye],Régiók[Régió]),"")</f>
        <v>Közép-Dunántúl</v>
      </c>
      <c r="AC1550" s="12" t="str">
        <f>IFERROR(_xlfn.XLOOKUP(HsgLista[[#This Row],[Vármegye]],Régiók[Vármegye],Régiók[NUTS2]),"")</f>
        <v>HU21</v>
      </c>
      <c r="AD1550" s="12" t="str" cm="1">
        <f t="array" ref="AD1550">_xlfn.XLOOKUP(HsgLista[[#This Row],[Helység jogállása]],_xlfn.ANCHORARRAY($AG$12),$AH$12:$AH$18)</f>
        <v>1 község</v>
      </c>
      <c r="AE1550" s="4">
        <f>HsgLista[[#This Row],[Lakó-népesség]]*HsgLista[[#This Row],[Lakó-népesség]]</f>
        <v>3161284</v>
      </c>
      <c r="AF1550" s="1"/>
      <c r="AG1550" s="4"/>
      <c r="AJ1550" s="8"/>
      <c r="AK1550" s="4"/>
      <c r="AS1550" s="8"/>
      <c r="AT1550" s="4"/>
      <c r="BJ1550" s="1"/>
    </row>
    <row r="1551" spans="1:62" x14ac:dyDescent="0.3">
      <c r="A1551" s="33" t="s">
        <v>2360</v>
      </c>
      <c r="B1551" s="31">
        <v>33668</v>
      </c>
      <c r="C1551" s="1" t="s">
        <v>27</v>
      </c>
      <c r="D1551" s="1" t="s">
        <v>66</v>
      </c>
      <c r="E1551" s="1" t="s">
        <v>403</v>
      </c>
      <c r="F1551" s="1" t="s">
        <v>404</v>
      </c>
      <c r="G1551" s="1" t="s">
        <v>405</v>
      </c>
      <c r="H1551" s="1">
        <v>2</v>
      </c>
      <c r="I1551" s="1" t="s">
        <v>38</v>
      </c>
      <c r="J1551" s="4">
        <v>8139</v>
      </c>
      <c r="K1551" s="4">
        <v>3230</v>
      </c>
      <c r="L1551" s="4">
        <v>1318</v>
      </c>
      <c r="R1551" s="1">
        <v>1</v>
      </c>
      <c r="AA1551" s="12" t="str">
        <f>_xlfn.XLOOKUP(HsgLista[[#This Row],[Lakó-népesség]],hsgméret[limit],hsgméret[név],,-1)</f>
        <v>kicsi</v>
      </c>
      <c r="AB1551" s="12" t="str">
        <f>IFERROR(_xlfn.XLOOKUP(HsgLista[[#This Row],[Vármegye]],Régiók[Vármegye],Régiók[Régió]),"")</f>
        <v>Nyugat-Dunántúl</v>
      </c>
      <c r="AC1551" s="12" t="str">
        <f>IFERROR(_xlfn.XLOOKUP(HsgLista[[#This Row],[Vármegye]],Régiók[Vármegye],Régiók[NUTS2]),"")</f>
        <v>HU22</v>
      </c>
      <c r="AD1551" s="12" t="str" cm="1">
        <f t="array" ref="AD1551">_xlfn.XLOOKUP(HsgLista[[#This Row],[Helység jogállása]],_xlfn.ANCHORARRAY($AG$12),$AH$12:$AH$18)</f>
        <v>2 város</v>
      </c>
      <c r="AE1551" s="4">
        <f>HsgLista[[#This Row],[Lakó-népesség]]*HsgLista[[#This Row],[Lakó-népesség]]</f>
        <v>10432900</v>
      </c>
      <c r="AF1551" s="1"/>
      <c r="AG1551" s="4"/>
      <c r="AJ1551" s="8"/>
      <c r="AK1551" s="4"/>
      <c r="AS1551" s="8"/>
      <c r="AT1551" s="4"/>
      <c r="BJ1551" s="1"/>
    </row>
    <row r="1552" spans="1:62" x14ac:dyDescent="0.3">
      <c r="A1552" s="33" t="s">
        <v>2361</v>
      </c>
      <c r="B1552" s="31">
        <v>30395</v>
      </c>
      <c r="C1552" s="1" t="s">
        <v>40</v>
      </c>
      <c r="D1552" s="1" t="s">
        <v>272</v>
      </c>
      <c r="E1552" s="1" t="s">
        <v>273</v>
      </c>
      <c r="F1552" s="1" t="s">
        <v>274</v>
      </c>
      <c r="G1552" s="1" t="s">
        <v>275</v>
      </c>
      <c r="H1552" s="1">
        <v>5</v>
      </c>
      <c r="I1552" s="1" t="s">
        <v>276</v>
      </c>
      <c r="J1552" s="4">
        <v>1841</v>
      </c>
      <c r="K1552" s="4">
        <v>441</v>
      </c>
      <c r="L1552" s="4">
        <v>248</v>
      </c>
      <c r="T1552" s="1">
        <v>1</v>
      </c>
      <c r="X1552" s="1">
        <v>1</v>
      </c>
      <c r="AA1552" s="12" t="str">
        <f>_xlfn.XLOOKUP(HsgLista[[#This Row],[Lakó-népesség]],hsgméret[limit],hsgméret[név],,-1)</f>
        <v>mikro</v>
      </c>
      <c r="AB1552" s="12" t="str">
        <f>IFERROR(_xlfn.XLOOKUP(HsgLista[[#This Row],[Vármegye]],Régiók[Vármegye],Régiók[Régió]),"")</f>
        <v>Észak-Magyarország</v>
      </c>
      <c r="AC1552" s="12" t="str">
        <f>IFERROR(_xlfn.XLOOKUP(HsgLista[[#This Row],[Vármegye]],Régiók[Vármegye],Régiók[NUTS2]),"")</f>
        <v>HU31</v>
      </c>
      <c r="AD1552" s="12" t="str" cm="1">
        <f t="array" ref="AD1552">_xlfn.XLOOKUP(HsgLista[[#This Row],[Helység jogállása]],_xlfn.ANCHORARRAY($AG$12),$AH$12:$AH$18)</f>
        <v>1 község</v>
      </c>
      <c r="AE1552" s="4">
        <f>HsgLista[[#This Row],[Lakó-népesség]]*HsgLista[[#This Row],[Lakó-népesség]]</f>
        <v>194481</v>
      </c>
      <c r="AF1552" s="1"/>
      <c r="AG1552" s="4"/>
      <c r="AJ1552" s="8"/>
      <c r="AK1552" s="4"/>
      <c r="AS1552" s="8"/>
      <c r="AT1552" s="4"/>
      <c r="BJ1552" s="1"/>
    </row>
    <row r="1553" spans="1:62" x14ac:dyDescent="0.3">
      <c r="A1553" s="33" t="s">
        <v>2362</v>
      </c>
      <c r="B1553" s="31">
        <v>11660</v>
      </c>
      <c r="C1553" s="1" t="s">
        <v>40</v>
      </c>
      <c r="D1553" s="1" t="s">
        <v>52</v>
      </c>
      <c r="E1553" s="1" t="s">
        <v>239</v>
      </c>
      <c r="F1553" s="1" t="s">
        <v>240</v>
      </c>
      <c r="G1553" s="1" t="s">
        <v>241</v>
      </c>
      <c r="H1553" s="1">
        <v>5</v>
      </c>
      <c r="I1553" s="1" t="s">
        <v>715</v>
      </c>
      <c r="J1553" s="4">
        <v>2031</v>
      </c>
      <c r="K1553" s="4">
        <v>1387</v>
      </c>
      <c r="L1553" s="4">
        <v>618</v>
      </c>
      <c r="AA1553" s="12" t="str">
        <f>_xlfn.XLOOKUP(HsgLista[[#This Row],[Lakó-népesség]],hsgméret[limit],hsgméret[név],,-1)</f>
        <v>apró</v>
      </c>
      <c r="AB1553" s="12" t="str">
        <f>IFERROR(_xlfn.XLOOKUP(HsgLista[[#This Row],[Vármegye]],Régiók[Vármegye],Régiók[Régió]),"")</f>
        <v>Észak-Magyarország</v>
      </c>
      <c r="AC1553" s="12" t="str">
        <f>IFERROR(_xlfn.XLOOKUP(HsgLista[[#This Row],[Vármegye]],Régiók[Vármegye],Régiók[NUTS2]),"")</f>
        <v>HU31</v>
      </c>
      <c r="AD1553" s="12" t="str" cm="1">
        <f t="array" ref="AD1553">_xlfn.XLOOKUP(HsgLista[[#This Row],[Helység jogállása]],_xlfn.ANCHORARRAY($AG$12),$AH$12:$AH$18)</f>
        <v>1 község</v>
      </c>
      <c r="AE1553" s="4">
        <f>HsgLista[[#This Row],[Lakó-népesség]]*HsgLista[[#This Row],[Lakó-népesség]]</f>
        <v>1923769</v>
      </c>
      <c r="AF1553" s="1"/>
      <c r="AG1553" s="4"/>
      <c r="AJ1553" s="8"/>
      <c r="AK1553" s="4"/>
      <c r="AS1553" s="8"/>
      <c r="AT1553" s="4"/>
      <c r="BJ1553" s="1"/>
    </row>
    <row r="1554" spans="1:62" x14ac:dyDescent="0.3">
      <c r="A1554" s="33" t="s">
        <v>2363</v>
      </c>
      <c r="B1554" s="32">
        <v>3531</v>
      </c>
      <c r="C1554" s="1" t="s">
        <v>40</v>
      </c>
      <c r="D1554" s="1" t="s">
        <v>52</v>
      </c>
      <c r="E1554" s="1" t="s">
        <v>58</v>
      </c>
      <c r="F1554" s="1" t="s">
        <v>59</v>
      </c>
      <c r="G1554" s="1" t="s">
        <v>60</v>
      </c>
      <c r="H1554" s="1">
        <v>5</v>
      </c>
      <c r="I1554" s="1" t="s">
        <v>2076</v>
      </c>
      <c r="J1554" s="4">
        <v>843</v>
      </c>
      <c r="K1554" s="4">
        <v>429</v>
      </c>
      <c r="L1554" s="4">
        <v>156</v>
      </c>
      <c r="T1554" s="1">
        <v>1</v>
      </c>
      <c r="AA1554" s="12" t="str">
        <f>_xlfn.XLOOKUP(HsgLista[[#This Row],[Lakó-népesség]],hsgméret[limit],hsgméret[név],,-1)</f>
        <v>mikro</v>
      </c>
      <c r="AB1554" s="12" t="str">
        <f>IFERROR(_xlfn.XLOOKUP(HsgLista[[#This Row],[Vármegye]],Régiók[Vármegye],Régiók[Régió]),"")</f>
        <v>Észak-Magyarország</v>
      </c>
      <c r="AC1554" s="12" t="str">
        <f>IFERROR(_xlfn.XLOOKUP(HsgLista[[#This Row],[Vármegye]],Régiók[Vármegye],Régiók[NUTS2]),"")</f>
        <v>HU31</v>
      </c>
      <c r="AD1554" s="12" t="str" cm="1">
        <f t="array" ref="AD1554">_xlfn.XLOOKUP(HsgLista[[#This Row],[Helység jogállása]],_xlfn.ANCHORARRAY($AG$12),$AH$12:$AH$18)</f>
        <v>1 község</v>
      </c>
      <c r="AE1554" s="4">
        <f>HsgLista[[#This Row],[Lakó-népesség]]*HsgLista[[#This Row],[Lakó-népesség]]</f>
        <v>184041</v>
      </c>
      <c r="AF1554" s="1"/>
      <c r="AG1554" s="4"/>
      <c r="AJ1554" s="8"/>
      <c r="AK1554" s="4"/>
      <c r="AS1554" s="8"/>
      <c r="AT1554" s="4"/>
      <c r="BJ1554" s="1"/>
    </row>
    <row r="1555" spans="1:62" x14ac:dyDescent="0.3">
      <c r="A1555" s="33" t="s">
        <v>2364</v>
      </c>
      <c r="B1555" s="32">
        <v>7038</v>
      </c>
      <c r="C1555" s="1" t="s">
        <v>40</v>
      </c>
      <c r="D1555" s="1" t="s">
        <v>52</v>
      </c>
      <c r="E1555" s="1" t="s">
        <v>375</v>
      </c>
      <c r="F1555" s="1" t="s">
        <v>376</v>
      </c>
      <c r="G1555" s="1" t="s">
        <v>377</v>
      </c>
      <c r="H1555" s="1">
        <v>5</v>
      </c>
      <c r="I1555" s="1" t="s">
        <v>1059</v>
      </c>
      <c r="J1555" s="4">
        <v>516</v>
      </c>
      <c r="K1555" s="4">
        <v>243</v>
      </c>
      <c r="L1555" s="4">
        <v>155</v>
      </c>
      <c r="AA1555" s="12" t="str">
        <f>_xlfn.XLOOKUP(HsgLista[[#This Row],[Lakó-népesség]],hsgméret[limit],hsgméret[név],,-1)</f>
        <v>mikro</v>
      </c>
      <c r="AB1555" s="12" t="str">
        <f>IFERROR(_xlfn.XLOOKUP(HsgLista[[#This Row],[Vármegye]],Régiók[Vármegye],Régiók[Régió]),"")</f>
        <v>Észak-Magyarország</v>
      </c>
      <c r="AC1555" s="12" t="str">
        <f>IFERROR(_xlfn.XLOOKUP(HsgLista[[#This Row],[Vármegye]],Régiók[Vármegye],Régiók[NUTS2]),"")</f>
        <v>HU31</v>
      </c>
      <c r="AD1555" s="12" t="str" cm="1">
        <f t="array" ref="AD1555">_xlfn.XLOOKUP(HsgLista[[#This Row],[Helység jogállása]],_xlfn.ANCHORARRAY($AG$12),$AH$12:$AH$18)</f>
        <v>1 község</v>
      </c>
      <c r="AE1555" s="4">
        <f>HsgLista[[#This Row],[Lakó-népesség]]*HsgLista[[#This Row],[Lakó-népesség]]</f>
        <v>59049</v>
      </c>
      <c r="AF1555" s="1"/>
      <c r="AG1555" s="4"/>
      <c r="AJ1555" s="8"/>
      <c r="AK1555" s="4"/>
      <c r="AS1555" s="8"/>
      <c r="AT1555" s="4"/>
      <c r="BJ1555" s="1"/>
    </row>
    <row r="1556" spans="1:62" x14ac:dyDescent="0.3">
      <c r="A1556" s="33" t="s">
        <v>2365</v>
      </c>
      <c r="B1556" s="31">
        <v>27483</v>
      </c>
      <c r="C1556" s="1" t="s">
        <v>40</v>
      </c>
      <c r="D1556" s="1" t="s">
        <v>202</v>
      </c>
      <c r="E1556" s="1" t="s">
        <v>284</v>
      </c>
      <c r="F1556" s="1" t="s">
        <v>285</v>
      </c>
      <c r="G1556" s="1" t="s">
        <v>285</v>
      </c>
      <c r="H1556" s="1">
        <v>5</v>
      </c>
      <c r="I1556" s="1" t="s">
        <v>460</v>
      </c>
      <c r="J1556" s="4">
        <v>402</v>
      </c>
      <c r="K1556" s="4">
        <v>32</v>
      </c>
      <c r="L1556" s="4">
        <v>29</v>
      </c>
      <c r="AA1556" s="12" t="str">
        <f>_xlfn.XLOOKUP(HsgLista[[#This Row],[Lakó-népesség]],hsgméret[limit],hsgméret[név],,-1)</f>
        <v>mikro</v>
      </c>
      <c r="AB1556" s="12" t="str">
        <f>IFERROR(_xlfn.XLOOKUP(HsgLista[[#This Row],[Vármegye]],Régiók[Vármegye],Régiók[Régió]),"")</f>
        <v>Nyugat-Dunántúl</v>
      </c>
      <c r="AC1556" s="12" t="str">
        <f>IFERROR(_xlfn.XLOOKUP(HsgLista[[#This Row],[Vármegye]],Régiók[Vármegye],Régiók[NUTS2]),"")</f>
        <v>HU22</v>
      </c>
      <c r="AD1556" s="12" t="str" cm="1">
        <f t="array" ref="AD1556">_xlfn.XLOOKUP(HsgLista[[#This Row],[Helység jogállása]],_xlfn.ANCHORARRAY($AG$12),$AH$12:$AH$18)</f>
        <v>1 község</v>
      </c>
      <c r="AE1556" s="4">
        <f>HsgLista[[#This Row],[Lakó-népesség]]*HsgLista[[#This Row],[Lakó-népesség]]</f>
        <v>1024</v>
      </c>
      <c r="AF1556" s="1"/>
      <c r="AG1556" s="4"/>
      <c r="AJ1556" s="8"/>
      <c r="AK1556" s="4"/>
      <c r="AS1556" s="8"/>
      <c r="AT1556" s="4"/>
      <c r="BJ1556" s="1"/>
    </row>
    <row r="1557" spans="1:62" x14ac:dyDescent="0.3">
      <c r="A1557" s="33" t="s">
        <v>2366</v>
      </c>
      <c r="B1557" s="31">
        <v>11475</v>
      </c>
      <c r="C1557" s="1" t="s">
        <v>40</v>
      </c>
      <c r="D1557" s="1" t="s">
        <v>202</v>
      </c>
      <c r="E1557" s="1" t="s">
        <v>284</v>
      </c>
      <c r="F1557" s="1" t="s">
        <v>285</v>
      </c>
      <c r="G1557" s="1" t="s">
        <v>285</v>
      </c>
      <c r="H1557" s="1">
        <v>5</v>
      </c>
      <c r="I1557" s="1" t="s">
        <v>460</v>
      </c>
      <c r="J1557" s="4">
        <v>620</v>
      </c>
      <c r="K1557" s="4">
        <v>31</v>
      </c>
      <c r="L1557" s="4">
        <v>37</v>
      </c>
      <c r="AA1557" s="12" t="str">
        <f>_xlfn.XLOOKUP(HsgLista[[#This Row],[Lakó-népesség]],hsgméret[limit],hsgméret[név],,-1)</f>
        <v>mikro</v>
      </c>
      <c r="AB1557" s="12" t="str">
        <f>IFERROR(_xlfn.XLOOKUP(HsgLista[[#This Row],[Vármegye]],Régiók[Vármegye],Régiók[Régió]),"")</f>
        <v>Nyugat-Dunántúl</v>
      </c>
      <c r="AC1557" s="12" t="str">
        <f>IFERROR(_xlfn.XLOOKUP(HsgLista[[#This Row],[Vármegye]],Régiók[Vármegye],Régiók[NUTS2]),"")</f>
        <v>HU22</v>
      </c>
      <c r="AD1557" s="12" t="str" cm="1">
        <f t="array" ref="AD1557">_xlfn.XLOOKUP(HsgLista[[#This Row],[Helység jogállása]],_xlfn.ANCHORARRAY($AG$12),$AH$12:$AH$18)</f>
        <v>1 község</v>
      </c>
      <c r="AE1557" s="4">
        <f>HsgLista[[#This Row],[Lakó-népesség]]*HsgLista[[#This Row],[Lakó-népesség]]</f>
        <v>961</v>
      </c>
      <c r="AF1557" s="1"/>
      <c r="AG1557" s="4"/>
      <c r="AJ1557" s="8"/>
      <c r="AK1557" s="4"/>
      <c r="AS1557" s="8"/>
      <c r="AT1557" s="4"/>
      <c r="BJ1557" s="1"/>
    </row>
    <row r="1558" spans="1:62" x14ac:dyDescent="0.3">
      <c r="A1558" s="33" t="s">
        <v>2367</v>
      </c>
      <c r="B1558" s="31">
        <v>24411</v>
      </c>
      <c r="C1558" s="1" t="s">
        <v>40</v>
      </c>
      <c r="D1558" s="1" t="s">
        <v>251</v>
      </c>
      <c r="E1558" s="1" t="s">
        <v>350</v>
      </c>
      <c r="F1558" s="1" t="s">
        <v>351</v>
      </c>
      <c r="G1558" s="1" t="s">
        <v>352</v>
      </c>
      <c r="H1558" s="1">
        <v>5</v>
      </c>
      <c r="I1558" s="1" t="s">
        <v>2368</v>
      </c>
      <c r="J1558" s="4">
        <v>2003</v>
      </c>
      <c r="K1558" s="4">
        <v>472</v>
      </c>
      <c r="L1558" s="4">
        <v>235</v>
      </c>
      <c r="R1558" s="1">
        <v>1</v>
      </c>
      <c r="T1558" s="1">
        <v>1</v>
      </c>
      <c r="AA1558" s="12" t="str">
        <f>_xlfn.XLOOKUP(HsgLista[[#This Row],[Lakó-népesség]],hsgméret[limit],hsgméret[név],,-1)</f>
        <v>mikro</v>
      </c>
      <c r="AB1558" s="12" t="str">
        <f>IFERROR(_xlfn.XLOOKUP(HsgLista[[#This Row],[Vármegye]],Régiók[Vármegye],Régiók[Régió]),"")</f>
        <v>Dél-Dunántúl</v>
      </c>
      <c r="AC1558" s="12" t="str">
        <f>IFERROR(_xlfn.XLOOKUP(HsgLista[[#This Row],[Vármegye]],Régiók[Vármegye],Régiók[NUTS2]),"")</f>
        <v>HU23</v>
      </c>
      <c r="AD1558" s="12" t="str" cm="1">
        <f t="array" ref="AD1558">_xlfn.XLOOKUP(HsgLista[[#This Row],[Helység jogállása]],_xlfn.ANCHORARRAY($AG$12),$AH$12:$AH$18)</f>
        <v>1 község</v>
      </c>
      <c r="AE1558" s="4">
        <f>HsgLista[[#This Row],[Lakó-népesség]]*HsgLista[[#This Row],[Lakó-népesség]]</f>
        <v>222784</v>
      </c>
      <c r="AF1558" s="1"/>
      <c r="AG1558" s="4"/>
      <c r="AJ1558" s="8"/>
      <c r="AK1558" s="4"/>
      <c r="AS1558" s="8"/>
      <c r="AT1558" s="4"/>
      <c r="BJ1558" s="1"/>
    </row>
    <row r="1559" spans="1:62" x14ac:dyDescent="0.3">
      <c r="A1559" s="33" t="s">
        <v>1761</v>
      </c>
      <c r="B1559" s="31">
        <v>26675</v>
      </c>
      <c r="C1559" s="1" t="s">
        <v>27</v>
      </c>
      <c r="D1559" s="1" t="s">
        <v>112</v>
      </c>
      <c r="E1559" s="1" t="s">
        <v>554</v>
      </c>
      <c r="F1559" s="1" t="s">
        <v>555</v>
      </c>
      <c r="G1559" s="1" t="s">
        <v>556</v>
      </c>
      <c r="H1559" s="1">
        <v>2</v>
      </c>
      <c r="I1559" s="1" t="s">
        <v>38</v>
      </c>
      <c r="J1559" s="4">
        <v>3957</v>
      </c>
      <c r="K1559" s="4">
        <v>2915</v>
      </c>
      <c r="L1559" s="4">
        <v>1223</v>
      </c>
      <c r="T1559" s="1">
        <v>1</v>
      </c>
      <c r="AA1559" s="12" t="str">
        <f>_xlfn.XLOOKUP(HsgLista[[#This Row],[Lakó-népesség]],hsgméret[limit],hsgméret[név],,-1)</f>
        <v>kicsi</v>
      </c>
      <c r="AB1559" s="12" t="str">
        <f>IFERROR(_xlfn.XLOOKUP(HsgLista[[#This Row],[Vármegye]],Régiók[Vármegye],Régiók[Régió]),"")</f>
        <v>Dél-Dunántúl</v>
      </c>
      <c r="AC1559" s="12" t="str">
        <f>IFERROR(_xlfn.XLOOKUP(HsgLista[[#This Row],[Vármegye]],Régiók[Vármegye],Régiók[NUTS2]),"")</f>
        <v>HU23</v>
      </c>
      <c r="AD1559" s="12" t="str" cm="1">
        <f t="array" ref="AD1559">_xlfn.XLOOKUP(HsgLista[[#This Row],[Helység jogállása]],_xlfn.ANCHORARRAY($AG$12),$AH$12:$AH$18)</f>
        <v>2 város</v>
      </c>
      <c r="AE1559" s="4">
        <f>HsgLista[[#This Row],[Lakó-népesség]]*HsgLista[[#This Row],[Lakó-népesség]]</f>
        <v>8497225</v>
      </c>
      <c r="AF1559" s="1"/>
      <c r="AG1559" s="4"/>
      <c r="AJ1559" s="8"/>
      <c r="AK1559" s="4"/>
      <c r="AS1559" s="8"/>
      <c r="AT1559" s="4"/>
      <c r="BJ1559" s="1"/>
    </row>
    <row r="1560" spans="1:62" x14ac:dyDescent="0.3">
      <c r="A1560" s="33" t="s">
        <v>285</v>
      </c>
      <c r="B1560" s="31">
        <v>12575</v>
      </c>
      <c r="C1560" s="1" t="s">
        <v>27</v>
      </c>
      <c r="D1560" s="1" t="s">
        <v>202</v>
      </c>
      <c r="E1560" s="1" t="s">
        <v>2369</v>
      </c>
      <c r="F1560" s="1" t="s">
        <v>285</v>
      </c>
      <c r="G1560" s="1" t="s">
        <v>285</v>
      </c>
      <c r="H1560" s="1">
        <v>1</v>
      </c>
      <c r="I1560" s="1" t="s">
        <v>32</v>
      </c>
      <c r="J1560" s="4">
        <v>7379</v>
      </c>
      <c r="K1560" s="4">
        <v>6955</v>
      </c>
      <c r="L1560" s="4">
        <v>3954</v>
      </c>
      <c r="T1560" s="1">
        <v>1</v>
      </c>
      <c r="AA1560" s="12" t="str">
        <f>_xlfn.XLOOKUP(HsgLista[[#This Row],[Lakó-népesség]],hsgméret[limit],hsgméret[név],,-1)</f>
        <v>kicsi</v>
      </c>
      <c r="AB1560" s="12" t="str">
        <f>IFERROR(_xlfn.XLOOKUP(HsgLista[[#This Row],[Vármegye]],Régiók[Vármegye],Régiók[Régió]),"")</f>
        <v>Nyugat-Dunántúl</v>
      </c>
      <c r="AC1560" s="12" t="str">
        <f>IFERROR(_xlfn.XLOOKUP(HsgLista[[#This Row],[Vármegye]],Régiók[Vármegye],Régiók[NUTS2]),"")</f>
        <v>HU22</v>
      </c>
      <c r="AD1560" s="12" t="str" cm="1">
        <f t="array" ref="AD1560">_xlfn.XLOOKUP(HsgLista[[#This Row],[Helység jogállása]],_xlfn.ANCHORARRAY($AG$12),$AH$12:$AH$18)</f>
        <v>2 város</v>
      </c>
      <c r="AE1560" s="4">
        <f>HsgLista[[#This Row],[Lakó-népesség]]*HsgLista[[#This Row],[Lakó-népesség]]</f>
        <v>48372025</v>
      </c>
      <c r="AF1560" s="1"/>
      <c r="AG1560" s="4"/>
      <c r="AJ1560" s="8"/>
      <c r="AK1560" s="4"/>
      <c r="AS1560" s="8"/>
      <c r="AT1560" s="4"/>
      <c r="BJ1560" s="1"/>
    </row>
    <row r="1561" spans="1:62" x14ac:dyDescent="0.3">
      <c r="A1561" s="33" t="s">
        <v>2370</v>
      </c>
      <c r="B1561" s="32">
        <v>7269</v>
      </c>
      <c r="C1561" s="1" t="s">
        <v>196</v>
      </c>
      <c r="D1561" s="1" t="s">
        <v>28</v>
      </c>
      <c r="E1561" s="1" t="s">
        <v>1280</v>
      </c>
      <c r="F1561" s="1" t="s">
        <v>1281</v>
      </c>
      <c r="G1561" s="1" t="s">
        <v>1282</v>
      </c>
      <c r="H1561" s="1">
        <v>1</v>
      </c>
      <c r="I1561" s="1" t="s">
        <v>32</v>
      </c>
      <c r="J1561" s="4">
        <v>3908</v>
      </c>
      <c r="K1561" s="4">
        <v>3055</v>
      </c>
      <c r="L1561" s="4">
        <v>1213</v>
      </c>
      <c r="AA1561" s="12" t="str">
        <f>_xlfn.XLOOKUP(HsgLista[[#This Row],[Lakó-népesség]],hsgméret[limit],hsgméret[név],,-1)</f>
        <v>kicsi</v>
      </c>
      <c r="AB1561" s="12" t="str">
        <f>IFERROR(_xlfn.XLOOKUP(HsgLista[[#This Row],[Vármegye]],Régiók[Vármegye],Régiók[Régió]),"")</f>
        <v>Közép-Dunántúl</v>
      </c>
      <c r="AC1561" s="12" t="str">
        <f>IFERROR(_xlfn.XLOOKUP(HsgLista[[#This Row],[Vármegye]],Régiók[Vármegye],Régiók[NUTS2]),"")</f>
        <v>HU21</v>
      </c>
      <c r="AD1561" s="12" t="str" cm="1">
        <f t="array" ref="AD1561">_xlfn.XLOOKUP(HsgLista[[#This Row],[Helység jogállása]],_xlfn.ANCHORARRAY($AG$12),$AH$12:$AH$18)</f>
        <v>1 község</v>
      </c>
      <c r="AE1561" s="4">
        <f>HsgLista[[#This Row],[Lakó-népesség]]*HsgLista[[#This Row],[Lakó-népesség]]</f>
        <v>9333025</v>
      </c>
      <c r="AF1561" s="1"/>
      <c r="AG1561" s="4"/>
      <c r="AJ1561" s="8"/>
      <c r="AK1561" s="4"/>
      <c r="AS1561" s="8"/>
      <c r="AT1561" s="4"/>
      <c r="BJ1561" s="1"/>
    </row>
    <row r="1562" spans="1:62" x14ac:dyDescent="0.3">
      <c r="A1562" s="33" t="s">
        <v>2371</v>
      </c>
      <c r="B1562" s="31">
        <v>17570</v>
      </c>
      <c r="C1562" s="1" t="s">
        <v>40</v>
      </c>
      <c r="D1562" s="1" t="s">
        <v>80</v>
      </c>
      <c r="E1562" s="1" t="s">
        <v>81</v>
      </c>
      <c r="F1562" s="1" t="s">
        <v>82</v>
      </c>
      <c r="G1562" s="1" t="s">
        <v>83</v>
      </c>
      <c r="H1562" s="1">
        <v>5</v>
      </c>
      <c r="I1562" s="1" t="s">
        <v>560</v>
      </c>
      <c r="J1562" s="4">
        <v>718</v>
      </c>
      <c r="K1562" s="4">
        <v>294</v>
      </c>
      <c r="L1562" s="4">
        <v>152</v>
      </c>
      <c r="AA1562" s="12" t="str">
        <f>_xlfn.XLOOKUP(HsgLista[[#This Row],[Lakó-népesség]],hsgméret[limit],hsgméret[név],,-1)</f>
        <v>mikro</v>
      </c>
      <c r="AB1562" s="12" t="str">
        <f>IFERROR(_xlfn.XLOOKUP(HsgLista[[#This Row],[Vármegye]],Régiók[Vármegye],Régiók[Régió]),"")</f>
        <v>Közép-Dunántúl</v>
      </c>
      <c r="AC1562" s="12" t="str">
        <f>IFERROR(_xlfn.XLOOKUP(HsgLista[[#This Row],[Vármegye]],Régiók[Vármegye],Régiók[NUTS2]),"")</f>
        <v>HU21</v>
      </c>
      <c r="AD1562" s="12" t="str" cm="1">
        <f t="array" ref="AD1562">_xlfn.XLOOKUP(HsgLista[[#This Row],[Helység jogállása]],_xlfn.ANCHORARRAY($AG$12),$AH$12:$AH$18)</f>
        <v>1 község</v>
      </c>
      <c r="AE1562" s="4">
        <f>HsgLista[[#This Row],[Lakó-népesség]]*HsgLista[[#This Row],[Lakó-népesség]]</f>
        <v>86436</v>
      </c>
      <c r="AF1562" s="1"/>
      <c r="AG1562" s="4"/>
      <c r="AJ1562" s="8"/>
      <c r="AK1562" s="4"/>
      <c r="AS1562" s="8"/>
      <c r="AT1562" s="4"/>
      <c r="BJ1562" s="1"/>
    </row>
    <row r="1563" spans="1:62" x14ac:dyDescent="0.3">
      <c r="A1563" s="33" t="s">
        <v>2372</v>
      </c>
      <c r="B1563" s="31">
        <v>21962</v>
      </c>
      <c r="C1563" s="1" t="s">
        <v>40</v>
      </c>
      <c r="D1563" s="1" t="s">
        <v>80</v>
      </c>
      <c r="E1563" s="1" t="s">
        <v>81</v>
      </c>
      <c r="F1563" s="1" t="s">
        <v>82</v>
      </c>
      <c r="G1563" s="1" t="s">
        <v>83</v>
      </c>
      <c r="H1563" s="1">
        <v>2</v>
      </c>
      <c r="I1563" s="1" t="s">
        <v>38</v>
      </c>
      <c r="J1563" s="4">
        <v>1739</v>
      </c>
      <c r="K1563" s="4">
        <v>940</v>
      </c>
      <c r="L1563" s="4">
        <v>386</v>
      </c>
      <c r="AA1563" s="12" t="str">
        <f>_xlfn.XLOOKUP(HsgLista[[#This Row],[Lakó-népesség]],hsgméret[limit],hsgméret[név],,-1)</f>
        <v>apró</v>
      </c>
      <c r="AB1563" s="12" t="str">
        <f>IFERROR(_xlfn.XLOOKUP(HsgLista[[#This Row],[Vármegye]],Régiók[Vármegye],Régiók[Régió]),"")</f>
        <v>Közép-Dunántúl</v>
      </c>
      <c r="AC1563" s="12" t="str">
        <f>IFERROR(_xlfn.XLOOKUP(HsgLista[[#This Row],[Vármegye]],Régiók[Vármegye],Régiók[NUTS2]),"")</f>
        <v>HU21</v>
      </c>
      <c r="AD1563" s="12" t="str" cm="1">
        <f t="array" ref="AD1563">_xlfn.XLOOKUP(HsgLista[[#This Row],[Helység jogállása]],_xlfn.ANCHORARRAY($AG$12),$AH$12:$AH$18)</f>
        <v>1 község</v>
      </c>
      <c r="AE1563" s="4">
        <f>HsgLista[[#This Row],[Lakó-népesség]]*HsgLista[[#This Row],[Lakó-népesség]]</f>
        <v>883600</v>
      </c>
      <c r="AF1563" s="1"/>
      <c r="AG1563" s="4"/>
      <c r="AJ1563" s="8"/>
      <c r="AK1563" s="4"/>
      <c r="AS1563" s="8"/>
      <c r="AT1563" s="4"/>
      <c r="BJ1563" s="1"/>
    </row>
    <row r="1564" spans="1:62" x14ac:dyDescent="0.3">
      <c r="A1564" s="33" t="s">
        <v>560</v>
      </c>
      <c r="B1564" s="31">
        <v>17871</v>
      </c>
      <c r="C1564" s="1" t="s">
        <v>40</v>
      </c>
      <c r="D1564" s="1" t="s">
        <v>80</v>
      </c>
      <c r="E1564" s="1" t="s">
        <v>81</v>
      </c>
      <c r="F1564" s="1" t="s">
        <v>82</v>
      </c>
      <c r="G1564" s="1" t="s">
        <v>83</v>
      </c>
      <c r="H1564" s="1">
        <v>2</v>
      </c>
      <c r="I1564" s="1" t="s">
        <v>38</v>
      </c>
      <c r="J1564" s="4">
        <v>2408</v>
      </c>
      <c r="K1564" s="4">
        <v>1001</v>
      </c>
      <c r="L1564" s="4">
        <v>374</v>
      </c>
      <c r="AA1564" s="12" t="str">
        <f>_xlfn.XLOOKUP(HsgLista[[#This Row],[Lakó-népesség]],hsgméret[limit],hsgméret[név],,-1)</f>
        <v>apró</v>
      </c>
      <c r="AB1564" s="12" t="str">
        <f>IFERROR(_xlfn.XLOOKUP(HsgLista[[#This Row],[Vármegye]],Régiók[Vármegye],Régiók[Régió]),"")</f>
        <v>Közép-Dunántúl</v>
      </c>
      <c r="AC1564" s="12" t="str">
        <f>IFERROR(_xlfn.XLOOKUP(HsgLista[[#This Row],[Vármegye]],Régiók[Vármegye],Régiók[NUTS2]),"")</f>
        <v>HU21</v>
      </c>
      <c r="AD1564" s="12" t="str" cm="1">
        <f t="array" ref="AD1564">_xlfn.XLOOKUP(HsgLista[[#This Row],[Helység jogállása]],_xlfn.ANCHORARRAY($AG$12),$AH$12:$AH$18)</f>
        <v>1 község</v>
      </c>
      <c r="AE1564" s="4">
        <f>HsgLista[[#This Row],[Lakó-népesség]]*HsgLista[[#This Row],[Lakó-népesség]]</f>
        <v>1002001</v>
      </c>
      <c r="AF1564" s="1"/>
      <c r="AG1564" s="4"/>
      <c r="AJ1564" s="8"/>
      <c r="AK1564" s="4"/>
      <c r="AS1564" s="8"/>
      <c r="AT1564" s="4"/>
      <c r="BJ1564" s="1"/>
    </row>
    <row r="1565" spans="1:62" x14ac:dyDescent="0.3">
      <c r="A1565" s="33" t="s">
        <v>2258</v>
      </c>
      <c r="B1565" s="32">
        <v>5768</v>
      </c>
      <c r="C1565" s="1" t="s">
        <v>27</v>
      </c>
      <c r="D1565" s="1" t="s">
        <v>224</v>
      </c>
      <c r="E1565" s="1" t="s">
        <v>1483</v>
      </c>
      <c r="F1565" s="1" t="s">
        <v>1295</v>
      </c>
      <c r="G1565" s="1" t="s">
        <v>1293</v>
      </c>
      <c r="H1565" s="1">
        <v>2</v>
      </c>
      <c r="I1565" s="1" t="s">
        <v>38</v>
      </c>
      <c r="J1565" s="4">
        <v>11661</v>
      </c>
      <c r="K1565" s="4">
        <v>6756</v>
      </c>
      <c r="L1565" s="4">
        <v>2631</v>
      </c>
      <c r="T1565" s="1">
        <v>1</v>
      </c>
      <c r="U1565" s="1">
        <v>1</v>
      </c>
      <c r="AA1565" s="12" t="str">
        <f>_xlfn.XLOOKUP(HsgLista[[#This Row],[Lakó-népesség]],hsgméret[limit],hsgméret[név],,-1)</f>
        <v>kicsi</v>
      </c>
      <c r="AB1565" s="12" t="str">
        <f>IFERROR(_xlfn.XLOOKUP(HsgLista[[#This Row],[Vármegye]],Régiók[Vármegye],Régiók[Régió]),"")</f>
        <v>Észak-Alföld</v>
      </c>
      <c r="AC1565" s="12" t="str">
        <f>IFERROR(_xlfn.XLOOKUP(HsgLista[[#This Row],[Vármegye]],Régiók[Vármegye],Régiók[NUTS2]),"")</f>
        <v>HU32</v>
      </c>
      <c r="AD1565" s="12" t="str" cm="1">
        <f t="array" ref="AD1565">_xlfn.XLOOKUP(HsgLista[[#This Row],[Helység jogállása]],_xlfn.ANCHORARRAY($AG$12),$AH$12:$AH$18)</f>
        <v>2 város</v>
      </c>
      <c r="AE1565" s="4">
        <f>HsgLista[[#This Row],[Lakó-népesség]]*HsgLista[[#This Row],[Lakó-népesség]]</f>
        <v>45643536</v>
      </c>
      <c r="AF1565" s="1"/>
      <c r="AG1565" s="4"/>
      <c r="AJ1565" s="8"/>
      <c r="AK1565" s="4"/>
      <c r="AS1565" s="8"/>
      <c r="AT1565" s="4"/>
      <c r="BJ1565" s="1"/>
    </row>
    <row r="1566" spans="1:62" x14ac:dyDescent="0.3">
      <c r="A1566" s="33" t="s">
        <v>623</v>
      </c>
      <c r="B1566" s="31">
        <v>12122</v>
      </c>
      <c r="C1566" s="1" t="s">
        <v>27</v>
      </c>
      <c r="D1566" s="1" t="s">
        <v>202</v>
      </c>
      <c r="E1566" s="1" t="s">
        <v>2373</v>
      </c>
      <c r="F1566" s="1" t="s">
        <v>622</v>
      </c>
      <c r="G1566" s="1" t="s">
        <v>623</v>
      </c>
      <c r="H1566" s="1">
        <v>2</v>
      </c>
      <c r="I1566" s="1" t="s">
        <v>38</v>
      </c>
      <c r="J1566" s="4">
        <v>4174</v>
      </c>
      <c r="K1566" s="4">
        <v>3745</v>
      </c>
      <c r="L1566" s="4">
        <v>1564</v>
      </c>
      <c r="P1566" s="1">
        <v>1</v>
      </c>
      <c r="T1566" s="1">
        <v>1</v>
      </c>
      <c r="AA1566" s="12" t="str">
        <f>_xlfn.XLOOKUP(HsgLista[[#This Row],[Lakó-népesség]],hsgméret[limit],hsgméret[név],,-1)</f>
        <v>kicsi</v>
      </c>
      <c r="AB1566" s="12" t="str">
        <f>IFERROR(_xlfn.XLOOKUP(HsgLista[[#This Row],[Vármegye]],Régiók[Vármegye],Régiók[Régió]),"")</f>
        <v>Nyugat-Dunántúl</v>
      </c>
      <c r="AC1566" s="12" t="str">
        <f>IFERROR(_xlfn.XLOOKUP(HsgLista[[#This Row],[Vármegye]],Régiók[Vármegye],Régiók[NUTS2]),"")</f>
        <v>HU22</v>
      </c>
      <c r="AD1566" s="12" t="str" cm="1">
        <f t="array" ref="AD1566">_xlfn.XLOOKUP(HsgLista[[#This Row],[Helység jogállása]],_xlfn.ANCHORARRAY($AG$12),$AH$12:$AH$18)</f>
        <v>2 város</v>
      </c>
      <c r="AE1566" s="4">
        <f>HsgLista[[#This Row],[Lakó-népesség]]*HsgLista[[#This Row],[Lakó-népesség]]</f>
        <v>14025025</v>
      </c>
      <c r="AF1566" s="1"/>
      <c r="AG1566" s="4"/>
      <c r="AJ1566" s="8"/>
      <c r="AK1566" s="4"/>
      <c r="AS1566" s="8"/>
      <c r="AT1566" s="4"/>
      <c r="BJ1566" s="1"/>
    </row>
    <row r="1567" spans="1:62" x14ac:dyDescent="0.3">
      <c r="A1567" s="33" t="s">
        <v>2374</v>
      </c>
      <c r="B1567" s="31">
        <v>22682</v>
      </c>
      <c r="C1567" s="1" t="s">
        <v>40</v>
      </c>
      <c r="D1567" s="1" t="s">
        <v>75</v>
      </c>
      <c r="E1567" s="1" t="s">
        <v>786</v>
      </c>
      <c r="F1567" s="1" t="s">
        <v>787</v>
      </c>
      <c r="G1567" s="1" t="s">
        <v>788</v>
      </c>
      <c r="H1567" s="1">
        <v>5</v>
      </c>
      <c r="I1567" s="1" t="s">
        <v>1936</v>
      </c>
      <c r="J1567" s="4">
        <v>2456</v>
      </c>
      <c r="K1567" s="4">
        <v>1043</v>
      </c>
      <c r="L1567" s="4">
        <v>431</v>
      </c>
      <c r="T1567" s="1">
        <v>1</v>
      </c>
      <c r="AA1567" s="12" t="str">
        <f>_xlfn.XLOOKUP(HsgLista[[#This Row],[Lakó-népesség]],hsgméret[limit],hsgméret[név],,-1)</f>
        <v>apró</v>
      </c>
      <c r="AB1567" s="12" t="str">
        <f>IFERROR(_xlfn.XLOOKUP(HsgLista[[#This Row],[Vármegye]],Régiók[Vármegye],Régiók[Régió]),"")</f>
        <v>Pest</v>
      </c>
      <c r="AC1567" s="12" t="str">
        <f>IFERROR(_xlfn.XLOOKUP(HsgLista[[#This Row],[Vármegye]],Régiók[Vármegye],Régiók[NUTS2]),"")</f>
        <v>HU12</v>
      </c>
      <c r="AD1567" s="12" t="str" cm="1">
        <f t="array" ref="AD1567">_xlfn.XLOOKUP(HsgLista[[#This Row],[Helység jogállása]],_xlfn.ANCHORARRAY($AG$12),$AH$12:$AH$18)</f>
        <v>1 község</v>
      </c>
      <c r="AE1567" s="4">
        <f>HsgLista[[#This Row],[Lakó-népesség]]*HsgLista[[#This Row],[Lakó-népesség]]</f>
        <v>1087849</v>
      </c>
      <c r="AF1567" s="1"/>
      <c r="AG1567" s="4"/>
      <c r="AJ1567" s="8"/>
      <c r="AK1567" s="4"/>
      <c r="AS1567" s="8"/>
      <c r="AT1567" s="4"/>
      <c r="BJ1567" s="1"/>
    </row>
    <row r="1568" spans="1:62" x14ac:dyDescent="0.3">
      <c r="A1568" s="33" t="s">
        <v>2375</v>
      </c>
      <c r="B1568" s="31">
        <v>19239</v>
      </c>
      <c r="C1568" s="1" t="s">
        <v>40</v>
      </c>
      <c r="D1568" s="1" t="s">
        <v>66</v>
      </c>
      <c r="E1568" s="1" t="s">
        <v>403</v>
      </c>
      <c r="F1568" s="1" t="s">
        <v>404</v>
      </c>
      <c r="G1568" s="1" t="s">
        <v>405</v>
      </c>
      <c r="H1568" s="1">
        <v>5</v>
      </c>
      <c r="I1568" s="1" t="s">
        <v>813</v>
      </c>
      <c r="J1568" s="4">
        <v>2492</v>
      </c>
      <c r="K1568" s="4">
        <v>2583</v>
      </c>
      <c r="L1568" s="4">
        <v>913</v>
      </c>
      <c r="R1568" s="1">
        <v>1</v>
      </c>
      <c r="AA1568" s="12" t="str">
        <f>_xlfn.XLOOKUP(HsgLista[[#This Row],[Lakó-népesség]],hsgméret[limit],hsgméret[név],,-1)</f>
        <v>kicsi</v>
      </c>
      <c r="AB1568" s="12" t="str">
        <f>IFERROR(_xlfn.XLOOKUP(HsgLista[[#This Row],[Vármegye]],Régiók[Vármegye],Régiók[Régió]),"")</f>
        <v>Nyugat-Dunántúl</v>
      </c>
      <c r="AC1568" s="12" t="str">
        <f>IFERROR(_xlfn.XLOOKUP(HsgLista[[#This Row],[Vármegye]],Régiók[Vármegye],Régiók[NUTS2]),"")</f>
        <v>HU22</v>
      </c>
      <c r="AD1568" s="12" t="str" cm="1">
        <f t="array" ref="AD1568">_xlfn.XLOOKUP(HsgLista[[#This Row],[Helység jogállása]],_xlfn.ANCHORARRAY($AG$12),$AH$12:$AH$18)</f>
        <v>1 község</v>
      </c>
      <c r="AE1568" s="4">
        <f>HsgLista[[#This Row],[Lakó-népesség]]*HsgLista[[#This Row],[Lakó-népesség]]</f>
        <v>6671889</v>
      </c>
      <c r="AF1568" s="1"/>
      <c r="AG1568" s="4"/>
      <c r="AJ1568" s="8"/>
      <c r="AK1568" s="4"/>
      <c r="AS1568" s="8"/>
      <c r="AT1568" s="4"/>
      <c r="BJ1568" s="1"/>
    </row>
    <row r="1569" spans="1:62" x14ac:dyDescent="0.3">
      <c r="A1569" s="33" t="s">
        <v>800</v>
      </c>
      <c r="B1569" s="31">
        <v>30979</v>
      </c>
      <c r="C1569" s="1" t="s">
        <v>196</v>
      </c>
      <c r="D1569" s="1" t="s">
        <v>159</v>
      </c>
      <c r="E1569" s="1" t="s">
        <v>799</v>
      </c>
      <c r="F1569" s="1" t="s">
        <v>529</v>
      </c>
      <c r="G1569" s="1" t="s">
        <v>527</v>
      </c>
      <c r="H1569" s="1">
        <v>2</v>
      </c>
      <c r="I1569" s="1" t="s">
        <v>38</v>
      </c>
      <c r="J1569" s="4">
        <v>2572</v>
      </c>
      <c r="K1569" s="4">
        <v>2713</v>
      </c>
      <c r="L1569" s="4">
        <v>950</v>
      </c>
      <c r="T1569" s="1">
        <v>1</v>
      </c>
      <c r="AA1569" s="12" t="str">
        <f>_xlfn.XLOOKUP(HsgLista[[#This Row],[Lakó-népesség]],hsgméret[limit],hsgméret[név],,-1)</f>
        <v>kicsi</v>
      </c>
      <c r="AB1569" s="12" t="str">
        <f>IFERROR(_xlfn.XLOOKUP(HsgLista[[#This Row],[Vármegye]],Régiók[Vármegye],Régiók[Régió]),"")</f>
        <v>Észak-Alföld</v>
      </c>
      <c r="AC1569" s="12" t="str">
        <f>IFERROR(_xlfn.XLOOKUP(HsgLista[[#This Row],[Vármegye]],Régiók[Vármegye],Régiók[NUTS2]),"")</f>
        <v>HU32</v>
      </c>
      <c r="AD1569" s="12" t="str" cm="1">
        <f t="array" ref="AD1569">_xlfn.XLOOKUP(HsgLista[[#This Row],[Helység jogállása]],_xlfn.ANCHORARRAY($AG$12),$AH$12:$AH$18)</f>
        <v>1 község</v>
      </c>
      <c r="AE1569" s="4">
        <f>HsgLista[[#This Row],[Lakó-népesség]]*HsgLista[[#This Row],[Lakó-népesség]]</f>
        <v>7360369</v>
      </c>
      <c r="AF1569" s="1"/>
      <c r="AG1569" s="4"/>
      <c r="AJ1569" s="8"/>
      <c r="AK1569" s="4"/>
      <c r="AS1569" s="8"/>
      <c r="AT1569" s="4"/>
      <c r="BJ1569" s="1"/>
    </row>
    <row r="1570" spans="1:62" x14ac:dyDescent="0.3">
      <c r="A1570" s="33" t="s">
        <v>2376</v>
      </c>
      <c r="B1570" s="31">
        <v>32355</v>
      </c>
      <c r="C1570" s="1" t="s">
        <v>40</v>
      </c>
      <c r="D1570" s="1" t="s">
        <v>112</v>
      </c>
      <c r="E1570" s="1" t="s">
        <v>550</v>
      </c>
      <c r="F1570" s="1" t="s">
        <v>551</v>
      </c>
      <c r="G1570" s="1" t="s">
        <v>551</v>
      </c>
      <c r="H1570" s="1">
        <v>5</v>
      </c>
      <c r="I1570" s="1" t="s">
        <v>2377</v>
      </c>
      <c r="J1570" s="4">
        <v>2297</v>
      </c>
      <c r="K1570" s="4">
        <v>31</v>
      </c>
      <c r="L1570" s="4">
        <v>52</v>
      </c>
      <c r="AA1570" s="12" t="str">
        <f>_xlfn.XLOOKUP(HsgLista[[#This Row],[Lakó-népesség]],hsgméret[limit],hsgméret[név],,-1)</f>
        <v>mikro</v>
      </c>
      <c r="AB1570" s="12" t="str">
        <f>IFERROR(_xlfn.XLOOKUP(HsgLista[[#This Row],[Vármegye]],Régiók[Vármegye],Régiók[Régió]),"")</f>
        <v>Dél-Dunántúl</v>
      </c>
      <c r="AC1570" s="12" t="str">
        <f>IFERROR(_xlfn.XLOOKUP(HsgLista[[#This Row],[Vármegye]],Régiók[Vármegye],Régiók[NUTS2]),"")</f>
        <v>HU23</v>
      </c>
      <c r="AD1570" s="12" t="str" cm="1">
        <f t="array" ref="AD1570">_xlfn.XLOOKUP(HsgLista[[#This Row],[Helység jogállása]],_xlfn.ANCHORARRAY($AG$12),$AH$12:$AH$18)</f>
        <v>1 község</v>
      </c>
      <c r="AE1570" s="4">
        <f>HsgLista[[#This Row],[Lakó-népesség]]*HsgLista[[#This Row],[Lakó-népesség]]</f>
        <v>961</v>
      </c>
      <c r="AF1570" s="1"/>
      <c r="AG1570" s="4"/>
      <c r="AJ1570" s="8"/>
      <c r="AK1570" s="4"/>
      <c r="AS1570" s="8"/>
      <c r="AT1570" s="4"/>
      <c r="BJ1570" s="1"/>
    </row>
    <row r="1571" spans="1:62" x14ac:dyDescent="0.3">
      <c r="A1571" s="33" t="s">
        <v>2378</v>
      </c>
      <c r="B1571" s="32">
        <v>3054</v>
      </c>
      <c r="C1571" s="1" t="s">
        <v>40</v>
      </c>
      <c r="D1571" s="1" t="s">
        <v>202</v>
      </c>
      <c r="E1571" s="1" t="s">
        <v>203</v>
      </c>
      <c r="F1571" s="1" t="s">
        <v>204</v>
      </c>
      <c r="G1571" s="1" t="s">
        <v>205</v>
      </c>
      <c r="H1571" s="1">
        <v>5</v>
      </c>
      <c r="I1571" s="1" t="s">
        <v>703</v>
      </c>
      <c r="J1571" s="4">
        <v>669</v>
      </c>
      <c r="K1571" s="4">
        <v>195</v>
      </c>
      <c r="L1571" s="4">
        <v>124</v>
      </c>
      <c r="AA1571" s="12" t="str">
        <f>_xlfn.XLOOKUP(HsgLista[[#This Row],[Lakó-népesség]],hsgméret[limit],hsgméret[név],,-1)</f>
        <v>mikro</v>
      </c>
      <c r="AB1571" s="12" t="str">
        <f>IFERROR(_xlfn.XLOOKUP(HsgLista[[#This Row],[Vármegye]],Régiók[Vármegye],Régiók[Régió]),"")</f>
        <v>Nyugat-Dunántúl</v>
      </c>
      <c r="AC1571" s="12" t="str">
        <f>IFERROR(_xlfn.XLOOKUP(HsgLista[[#This Row],[Vármegye]],Régiók[Vármegye],Régiók[NUTS2]),"")</f>
        <v>HU22</v>
      </c>
      <c r="AD1571" s="12" t="str" cm="1">
        <f t="array" ref="AD1571">_xlfn.XLOOKUP(HsgLista[[#This Row],[Helység jogállása]],_xlfn.ANCHORARRAY($AG$12),$AH$12:$AH$18)</f>
        <v>1 község</v>
      </c>
      <c r="AE1571" s="4">
        <f>HsgLista[[#This Row],[Lakó-népesség]]*HsgLista[[#This Row],[Lakó-népesség]]</f>
        <v>38025</v>
      </c>
      <c r="AF1571" s="1"/>
      <c r="AG1571" s="4"/>
      <c r="AJ1571" s="8"/>
      <c r="AK1571" s="4"/>
      <c r="AS1571" s="8"/>
      <c r="AT1571" s="4"/>
      <c r="BJ1571" s="1"/>
    </row>
    <row r="1572" spans="1:62" x14ac:dyDescent="0.3">
      <c r="A1572" s="33" t="s">
        <v>2379</v>
      </c>
      <c r="B1572" s="31">
        <v>17604</v>
      </c>
      <c r="C1572" s="1" t="s">
        <v>40</v>
      </c>
      <c r="D1572" s="1" t="s">
        <v>41</v>
      </c>
      <c r="E1572" s="1" t="s">
        <v>841</v>
      </c>
      <c r="F1572" s="1" t="s">
        <v>842</v>
      </c>
      <c r="G1572" s="1" t="s">
        <v>843</v>
      </c>
      <c r="H1572" s="1">
        <v>5</v>
      </c>
      <c r="I1572" s="1" t="s">
        <v>867</v>
      </c>
      <c r="J1572" s="4">
        <v>1207</v>
      </c>
      <c r="K1572" s="4">
        <v>363</v>
      </c>
      <c r="L1572" s="4">
        <v>143</v>
      </c>
      <c r="T1572" s="1">
        <v>1</v>
      </c>
      <c r="AA1572" s="12" t="str">
        <f>_xlfn.XLOOKUP(HsgLista[[#This Row],[Lakó-népesség]],hsgméret[limit],hsgméret[név],,-1)</f>
        <v>mikro</v>
      </c>
      <c r="AB1572" s="12" t="str">
        <f>IFERROR(_xlfn.XLOOKUP(HsgLista[[#This Row],[Vármegye]],Régiók[Vármegye],Régiók[Régió]),"")</f>
        <v>Dél-Dunántúl</v>
      </c>
      <c r="AC1572" s="12" t="str">
        <f>IFERROR(_xlfn.XLOOKUP(HsgLista[[#This Row],[Vármegye]],Régiók[Vármegye],Régiók[NUTS2]),"")</f>
        <v>HU23</v>
      </c>
      <c r="AD1572" s="12" t="str" cm="1">
        <f t="array" ref="AD1572">_xlfn.XLOOKUP(HsgLista[[#This Row],[Helység jogállása]],_xlfn.ANCHORARRAY($AG$12),$AH$12:$AH$18)</f>
        <v>1 község</v>
      </c>
      <c r="AE1572" s="4">
        <f>HsgLista[[#This Row],[Lakó-népesség]]*HsgLista[[#This Row],[Lakó-népesség]]</f>
        <v>131769</v>
      </c>
      <c r="AF1572" s="1"/>
      <c r="AG1572" s="4"/>
      <c r="AJ1572" s="8"/>
      <c r="AK1572" s="4"/>
      <c r="AS1572" s="8"/>
      <c r="AT1572" s="4"/>
      <c r="BJ1572" s="1"/>
    </row>
    <row r="1573" spans="1:62" x14ac:dyDescent="0.3">
      <c r="A1573" s="33" t="s">
        <v>2380</v>
      </c>
      <c r="B1573" s="31">
        <v>28200</v>
      </c>
      <c r="C1573" s="1" t="s">
        <v>40</v>
      </c>
      <c r="D1573" s="1" t="s">
        <v>202</v>
      </c>
      <c r="E1573" s="1" t="s">
        <v>268</v>
      </c>
      <c r="F1573" s="1" t="s">
        <v>269</v>
      </c>
      <c r="G1573" s="1" t="s">
        <v>270</v>
      </c>
      <c r="H1573" s="1">
        <v>5</v>
      </c>
      <c r="I1573" s="1" t="s">
        <v>1543</v>
      </c>
      <c r="J1573" s="4">
        <v>473</v>
      </c>
      <c r="K1573" s="4">
        <v>63</v>
      </c>
      <c r="L1573" s="4">
        <v>39</v>
      </c>
      <c r="AA1573" s="12" t="str">
        <f>_xlfn.XLOOKUP(HsgLista[[#This Row],[Lakó-népesség]],hsgméret[limit],hsgméret[név],,-1)</f>
        <v>mikro</v>
      </c>
      <c r="AB1573" s="12" t="str">
        <f>IFERROR(_xlfn.XLOOKUP(HsgLista[[#This Row],[Vármegye]],Régiók[Vármegye],Régiók[Régió]),"")</f>
        <v>Nyugat-Dunántúl</v>
      </c>
      <c r="AC1573" s="12" t="str">
        <f>IFERROR(_xlfn.XLOOKUP(HsgLista[[#This Row],[Vármegye]],Régiók[Vármegye],Régiók[NUTS2]),"")</f>
        <v>HU22</v>
      </c>
      <c r="AD1573" s="12" t="str" cm="1">
        <f t="array" ref="AD1573">_xlfn.XLOOKUP(HsgLista[[#This Row],[Helység jogállása]],_xlfn.ANCHORARRAY($AG$12),$AH$12:$AH$18)</f>
        <v>1 község</v>
      </c>
      <c r="AE1573" s="4">
        <f>HsgLista[[#This Row],[Lakó-népesség]]*HsgLista[[#This Row],[Lakó-népesség]]</f>
        <v>3969</v>
      </c>
      <c r="AF1573" s="1"/>
      <c r="AG1573" s="4"/>
      <c r="AJ1573" s="8"/>
      <c r="AK1573" s="4"/>
      <c r="AS1573" s="8"/>
      <c r="AT1573" s="4"/>
      <c r="BJ1573" s="1"/>
    </row>
    <row r="1574" spans="1:62" x14ac:dyDescent="0.3">
      <c r="A1574" s="33" t="s">
        <v>2381</v>
      </c>
      <c r="B1574" s="31">
        <v>16221</v>
      </c>
      <c r="C1574" s="1" t="s">
        <v>40</v>
      </c>
      <c r="D1574" s="1" t="s">
        <v>66</v>
      </c>
      <c r="E1574" s="1" t="s">
        <v>403</v>
      </c>
      <c r="F1574" s="1" t="s">
        <v>404</v>
      </c>
      <c r="G1574" s="1" t="s">
        <v>405</v>
      </c>
      <c r="H1574" s="1">
        <v>5</v>
      </c>
      <c r="I1574" s="1" t="s">
        <v>1265</v>
      </c>
      <c r="J1574" s="4">
        <v>1609</v>
      </c>
      <c r="K1574" s="4">
        <v>798</v>
      </c>
      <c r="L1574" s="4">
        <v>352</v>
      </c>
      <c r="AA1574" s="12" t="str">
        <f>_xlfn.XLOOKUP(HsgLista[[#This Row],[Lakó-népesség]],hsgméret[limit],hsgméret[név],,-1)</f>
        <v>apró</v>
      </c>
      <c r="AB1574" s="12" t="str">
        <f>IFERROR(_xlfn.XLOOKUP(HsgLista[[#This Row],[Vármegye]],Régiók[Vármegye],Régiók[Régió]),"")</f>
        <v>Nyugat-Dunántúl</v>
      </c>
      <c r="AC1574" s="12" t="str">
        <f>IFERROR(_xlfn.XLOOKUP(HsgLista[[#This Row],[Vármegye]],Régiók[Vármegye],Régiók[NUTS2]),"")</f>
        <v>HU22</v>
      </c>
      <c r="AD1574" s="12" t="str" cm="1">
        <f t="array" ref="AD1574">_xlfn.XLOOKUP(HsgLista[[#This Row],[Helység jogállása]],_xlfn.ANCHORARRAY($AG$12),$AH$12:$AH$18)</f>
        <v>1 község</v>
      </c>
      <c r="AE1574" s="4">
        <f>HsgLista[[#This Row],[Lakó-népesség]]*HsgLista[[#This Row],[Lakó-népesség]]</f>
        <v>636804</v>
      </c>
      <c r="AF1574" s="1"/>
      <c r="AG1574" s="4"/>
      <c r="AJ1574" s="8"/>
      <c r="AK1574" s="4"/>
      <c r="AS1574" s="8"/>
      <c r="AT1574" s="4"/>
      <c r="BJ1574" s="1"/>
    </row>
    <row r="1575" spans="1:62" x14ac:dyDescent="0.3">
      <c r="A1575" s="33" t="s">
        <v>2382</v>
      </c>
      <c r="B1575" s="31">
        <v>22974</v>
      </c>
      <c r="C1575" s="1" t="s">
        <v>40</v>
      </c>
      <c r="D1575" s="1" t="s">
        <v>41</v>
      </c>
      <c r="E1575" s="1" t="s">
        <v>627</v>
      </c>
      <c r="F1575" s="1" t="s">
        <v>628</v>
      </c>
      <c r="G1575" s="1" t="s">
        <v>629</v>
      </c>
      <c r="H1575" s="1">
        <v>5</v>
      </c>
      <c r="I1575" s="1" t="s">
        <v>811</v>
      </c>
      <c r="J1575" s="4">
        <v>1453</v>
      </c>
      <c r="K1575" s="4">
        <v>454</v>
      </c>
      <c r="L1575" s="4">
        <v>206</v>
      </c>
      <c r="R1575" s="1">
        <v>1</v>
      </c>
      <c r="W1575" s="1">
        <v>1</v>
      </c>
      <c r="AA1575" s="12" t="str">
        <f>_xlfn.XLOOKUP(HsgLista[[#This Row],[Lakó-népesség]],hsgméret[limit],hsgméret[név],,-1)</f>
        <v>mikro</v>
      </c>
      <c r="AB1575" s="12" t="str">
        <f>IFERROR(_xlfn.XLOOKUP(HsgLista[[#This Row],[Vármegye]],Régiók[Vármegye],Régiók[Régió]),"")</f>
        <v>Dél-Dunántúl</v>
      </c>
      <c r="AC1575" s="12" t="str">
        <f>IFERROR(_xlfn.XLOOKUP(HsgLista[[#This Row],[Vármegye]],Régiók[Vármegye],Régiók[NUTS2]),"")</f>
        <v>HU23</v>
      </c>
      <c r="AD1575" s="12" t="str" cm="1">
        <f t="array" ref="AD1575">_xlfn.XLOOKUP(HsgLista[[#This Row],[Helység jogállása]],_xlfn.ANCHORARRAY($AG$12),$AH$12:$AH$18)</f>
        <v>1 község</v>
      </c>
      <c r="AE1575" s="4">
        <f>HsgLista[[#This Row],[Lakó-népesség]]*HsgLista[[#This Row],[Lakó-népesség]]</f>
        <v>206116</v>
      </c>
      <c r="AF1575" s="1"/>
      <c r="AG1575" s="4"/>
      <c r="AJ1575" s="8"/>
      <c r="AK1575" s="4"/>
      <c r="AS1575" s="8"/>
      <c r="AT1575" s="4"/>
      <c r="BJ1575" s="1"/>
    </row>
    <row r="1576" spans="1:62" x14ac:dyDescent="0.3">
      <c r="A1576" s="33" t="s">
        <v>2383</v>
      </c>
      <c r="B1576" s="31">
        <v>10038</v>
      </c>
      <c r="C1576" s="1" t="s">
        <v>40</v>
      </c>
      <c r="D1576" s="1" t="s">
        <v>41</v>
      </c>
      <c r="E1576" s="1" t="s">
        <v>425</v>
      </c>
      <c r="F1576" s="1" t="s">
        <v>426</v>
      </c>
      <c r="G1576" s="1" t="s">
        <v>427</v>
      </c>
      <c r="H1576" s="1">
        <v>5</v>
      </c>
      <c r="I1576" s="1" t="s">
        <v>424</v>
      </c>
      <c r="J1576" s="4">
        <v>1499</v>
      </c>
      <c r="K1576" s="4">
        <v>177</v>
      </c>
      <c r="L1576" s="4">
        <v>127</v>
      </c>
      <c r="R1576" s="1">
        <v>1</v>
      </c>
      <c r="AA1576" s="12" t="str">
        <f>_xlfn.XLOOKUP(HsgLista[[#This Row],[Lakó-népesség]],hsgméret[limit],hsgméret[név],,-1)</f>
        <v>mikro</v>
      </c>
      <c r="AB1576" s="12" t="str">
        <f>IFERROR(_xlfn.XLOOKUP(HsgLista[[#This Row],[Vármegye]],Régiók[Vármegye],Régiók[Régió]),"")</f>
        <v>Dél-Dunántúl</v>
      </c>
      <c r="AC1576" s="12" t="str">
        <f>IFERROR(_xlfn.XLOOKUP(HsgLista[[#This Row],[Vármegye]],Régiók[Vármegye],Régiók[NUTS2]),"")</f>
        <v>HU23</v>
      </c>
      <c r="AD1576" s="12" t="str" cm="1">
        <f t="array" ref="AD1576">_xlfn.XLOOKUP(HsgLista[[#This Row],[Helység jogállása]],_xlfn.ANCHORARRAY($AG$12),$AH$12:$AH$18)</f>
        <v>1 község</v>
      </c>
      <c r="AE1576" s="4">
        <f>HsgLista[[#This Row],[Lakó-népesség]]*HsgLista[[#This Row],[Lakó-népesség]]</f>
        <v>31329</v>
      </c>
      <c r="AF1576" s="1"/>
      <c r="AG1576" s="4"/>
      <c r="AJ1576" s="8"/>
      <c r="AK1576" s="4"/>
      <c r="AS1576" s="8"/>
      <c r="AT1576" s="4"/>
      <c r="BJ1576" s="1"/>
    </row>
    <row r="1577" spans="1:62" x14ac:dyDescent="0.3">
      <c r="A1577" s="33" t="s">
        <v>2384</v>
      </c>
      <c r="B1577" s="31">
        <v>10889</v>
      </c>
      <c r="C1577" s="1" t="s">
        <v>40</v>
      </c>
      <c r="D1577" s="1" t="s">
        <v>202</v>
      </c>
      <c r="E1577" s="1" t="s">
        <v>621</v>
      </c>
      <c r="F1577" s="1" t="s">
        <v>622</v>
      </c>
      <c r="G1577" s="1" t="s">
        <v>623</v>
      </c>
      <c r="H1577" s="1">
        <v>5</v>
      </c>
      <c r="I1577" s="1" t="s">
        <v>689</v>
      </c>
      <c r="J1577" s="4">
        <v>914</v>
      </c>
      <c r="K1577" s="4">
        <v>229</v>
      </c>
      <c r="L1577" s="4">
        <v>158</v>
      </c>
      <c r="T1577" s="1">
        <v>1</v>
      </c>
      <c r="AA1577" s="12" t="str">
        <f>_xlfn.XLOOKUP(HsgLista[[#This Row],[Lakó-népesség]],hsgméret[limit],hsgméret[név],,-1)</f>
        <v>mikro</v>
      </c>
      <c r="AB1577" s="12" t="str">
        <f>IFERROR(_xlfn.XLOOKUP(HsgLista[[#This Row],[Vármegye]],Régiók[Vármegye],Régiók[Régió]),"")</f>
        <v>Nyugat-Dunántúl</v>
      </c>
      <c r="AC1577" s="12" t="str">
        <f>IFERROR(_xlfn.XLOOKUP(HsgLista[[#This Row],[Vármegye]],Régiók[Vármegye],Régiók[NUTS2]),"")</f>
        <v>HU22</v>
      </c>
      <c r="AD1577" s="12" t="str" cm="1">
        <f t="array" ref="AD1577">_xlfn.XLOOKUP(HsgLista[[#This Row],[Helység jogállása]],_xlfn.ANCHORARRAY($AG$12),$AH$12:$AH$18)</f>
        <v>1 község</v>
      </c>
      <c r="AE1577" s="4">
        <f>HsgLista[[#This Row],[Lakó-népesség]]*HsgLista[[#This Row],[Lakó-népesség]]</f>
        <v>52441</v>
      </c>
      <c r="AF1577" s="1"/>
      <c r="AG1577" s="4"/>
      <c r="AJ1577" s="8"/>
      <c r="AK1577" s="4"/>
      <c r="AS1577" s="8"/>
      <c r="AT1577" s="4"/>
      <c r="BJ1577" s="1"/>
    </row>
    <row r="1578" spans="1:62" x14ac:dyDescent="0.3">
      <c r="A1578" s="33" t="s">
        <v>2385</v>
      </c>
      <c r="B1578" s="31">
        <v>25025</v>
      </c>
      <c r="C1578" s="1" t="s">
        <v>40</v>
      </c>
      <c r="D1578" s="1" t="s">
        <v>202</v>
      </c>
      <c r="E1578" s="1" t="s">
        <v>278</v>
      </c>
      <c r="F1578" s="1" t="s">
        <v>279</v>
      </c>
      <c r="G1578" s="1" t="s">
        <v>280</v>
      </c>
      <c r="H1578" s="1">
        <v>5</v>
      </c>
      <c r="I1578" s="1" t="s">
        <v>741</v>
      </c>
      <c r="J1578" s="4">
        <v>2591</v>
      </c>
      <c r="K1578" s="4">
        <v>348</v>
      </c>
      <c r="L1578" s="4">
        <v>171</v>
      </c>
      <c r="AA1578" s="12" t="str">
        <f>_xlfn.XLOOKUP(HsgLista[[#This Row],[Lakó-népesség]],hsgméret[limit],hsgméret[név],,-1)</f>
        <v>mikro</v>
      </c>
      <c r="AB1578" s="12" t="str">
        <f>IFERROR(_xlfn.XLOOKUP(HsgLista[[#This Row],[Vármegye]],Régiók[Vármegye],Régiók[Régió]),"")</f>
        <v>Nyugat-Dunántúl</v>
      </c>
      <c r="AC1578" s="12" t="str">
        <f>IFERROR(_xlfn.XLOOKUP(HsgLista[[#This Row],[Vármegye]],Régiók[Vármegye],Régiók[NUTS2]),"")</f>
        <v>HU22</v>
      </c>
      <c r="AD1578" s="12" t="str" cm="1">
        <f t="array" ref="AD1578">_xlfn.XLOOKUP(HsgLista[[#This Row],[Helység jogállása]],_xlfn.ANCHORARRAY($AG$12),$AH$12:$AH$18)</f>
        <v>1 község</v>
      </c>
      <c r="AE1578" s="4">
        <f>HsgLista[[#This Row],[Lakó-népesség]]*HsgLista[[#This Row],[Lakó-népesség]]</f>
        <v>121104</v>
      </c>
      <c r="AF1578" s="1"/>
      <c r="AG1578" s="4"/>
      <c r="AJ1578" s="8"/>
      <c r="AK1578" s="4"/>
      <c r="AS1578" s="8"/>
      <c r="AT1578" s="4"/>
      <c r="BJ1578" s="1"/>
    </row>
    <row r="1579" spans="1:62" x14ac:dyDescent="0.3">
      <c r="A1579" s="33" t="s">
        <v>2143</v>
      </c>
      <c r="B1579" s="32">
        <v>4552</v>
      </c>
      <c r="C1579" s="1" t="s">
        <v>40</v>
      </c>
      <c r="D1579" s="1" t="s">
        <v>80</v>
      </c>
      <c r="E1579" s="1" t="s">
        <v>544</v>
      </c>
      <c r="F1579" s="1" t="s">
        <v>545</v>
      </c>
      <c r="G1579" s="1" t="s">
        <v>545</v>
      </c>
      <c r="H1579" s="1">
        <v>2</v>
      </c>
      <c r="I1579" s="1" t="s">
        <v>38</v>
      </c>
      <c r="J1579" s="4">
        <v>1283</v>
      </c>
      <c r="K1579" s="4">
        <v>2208</v>
      </c>
      <c r="L1579" s="4">
        <v>774</v>
      </c>
      <c r="AA1579" s="12" t="str">
        <f>_xlfn.XLOOKUP(HsgLista[[#This Row],[Lakó-népesség]],hsgméret[limit],hsgméret[név],,-1)</f>
        <v>kicsi</v>
      </c>
      <c r="AB1579" s="12" t="str">
        <f>IFERROR(_xlfn.XLOOKUP(HsgLista[[#This Row],[Vármegye]],Régiók[Vármegye],Régiók[Régió]),"")</f>
        <v>Közép-Dunántúl</v>
      </c>
      <c r="AC1579" s="12" t="str">
        <f>IFERROR(_xlfn.XLOOKUP(HsgLista[[#This Row],[Vármegye]],Régiók[Vármegye],Régiók[NUTS2]),"")</f>
        <v>HU21</v>
      </c>
      <c r="AD1579" s="12" t="str" cm="1">
        <f t="array" ref="AD1579">_xlfn.XLOOKUP(HsgLista[[#This Row],[Helység jogállása]],_xlfn.ANCHORARRAY($AG$12),$AH$12:$AH$18)</f>
        <v>1 község</v>
      </c>
      <c r="AE1579" s="4">
        <f>HsgLista[[#This Row],[Lakó-népesség]]*HsgLista[[#This Row],[Lakó-népesség]]</f>
        <v>4875264</v>
      </c>
      <c r="AF1579" s="1"/>
      <c r="AG1579" s="4"/>
      <c r="AJ1579" s="8"/>
      <c r="AK1579" s="4"/>
      <c r="AS1579" s="8"/>
      <c r="AT1579" s="4"/>
      <c r="BJ1579" s="1"/>
    </row>
    <row r="1580" spans="1:62" x14ac:dyDescent="0.3">
      <c r="A1580" s="33" t="s">
        <v>2386</v>
      </c>
      <c r="B1580" s="31">
        <v>28219</v>
      </c>
      <c r="C1580" s="1" t="s">
        <v>40</v>
      </c>
      <c r="D1580" s="1" t="s">
        <v>52</v>
      </c>
      <c r="E1580" s="1" t="s">
        <v>244</v>
      </c>
      <c r="F1580" s="1" t="s">
        <v>245</v>
      </c>
      <c r="G1580" s="1" t="s">
        <v>246</v>
      </c>
      <c r="H1580" s="1">
        <v>5</v>
      </c>
      <c r="I1580" s="1" t="s">
        <v>247</v>
      </c>
      <c r="J1580" s="4">
        <v>666</v>
      </c>
      <c r="K1580" s="4">
        <v>33</v>
      </c>
      <c r="L1580" s="4">
        <v>37</v>
      </c>
      <c r="AA1580" s="12" t="str">
        <f>_xlfn.XLOOKUP(HsgLista[[#This Row],[Lakó-népesség]],hsgméret[limit],hsgméret[név],,-1)</f>
        <v>mikro</v>
      </c>
      <c r="AB1580" s="12" t="str">
        <f>IFERROR(_xlfn.XLOOKUP(HsgLista[[#This Row],[Vármegye]],Régiók[Vármegye],Régiók[Régió]),"")</f>
        <v>Észak-Magyarország</v>
      </c>
      <c r="AC1580" s="12" t="str">
        <f>IFERROR(_xlfn.XLOOKUP(HsgLista[[#This Row],[Vármegye]],Régiók[Vármegye],Régiók[NUTS2]),"")</f>
        <v>HU31</v>
      </c>
      <c r="AD1580" s="12" t="str" cm="1">
        <f t="array" ref="AD1580">_xlfn.XLOOKUP(HsgLista[[#This Row],[Helység jogállása]],_xlfn.ANCHORARRAY($AG$12),$AH$12:$AH$18)</f>
        <v>1 község</v>
      </c>
      <c r="AE1580" s="4">
        <f>HsgLista[[#This Row],[Lakó-népesség]]*HsgLista[[#This Row],[Lakó-népesség]]</f>
        <v>1089</v>
      </c>
      <c r="AF1580" s="1"/>
      <c r="AG1580" s="4"/>
      <c r="AJ1580" s="8"/>
      <c r="AK1580" s="4"/>
      <c r="AS1580" s="8"/>
      <c r="AT1580" s="4"/>
      <c r="BJ1580" s="1"/>
    </row>
    <row r="1581" spans="1:62" x14ac:dyDescent="0.3">
      <c r="A1581" s="33" t="s">
        <v>2387</v>
      </c>
      <c r="B1581" s="32">
        <v>4871</v>
      </c>
      <c r="C1581" s="1" t="s">
        <v>40</v>
      </c>
      <c r="D1581" s="1" t="s">
        <v>272</v>
      </c>
      <c r="E1581" s="1" t="s">
        <v>653</v>
      </c>
      <c r="F1581" s="1" t="s">
        <v>654</v>
      </c>
      <c r="G1581" s="1" t="s">
        <v>655</v>
      </c>
      <c r="H1581" s="1">
        <v>5</v>
      </c>
      <c r="I1581" s="1" t="s">
        <v>1434</v>
      </c>
      <c r="J1581" s="4">
        <v>1816</v>
      </c>
      <c r="K1581" s="4">
        <v>746</v>
      </c>
      <c r="L1581" s="4">
        <v>328</v>
      </c>
      <c r="T1581" s="1">
        <v>1</v>
      </c>
      <c r="AA1581" s="12" t="str">
        <f>_xlfn.XLOOKUP(HsgLista[[#This Row],[Lakó-népesség]],hsgméret[limit],hsgméret[név],,-1)</f>
        <v>apró</v>
      </c>
      <c r="AB1581" s="12" t="str">
        <f>IFERROR(_xlfn.XLOOKUP(HsgLista[[#This Row],[Vármegye]],Régiók[Vármegye],Régiók[Régió]),"")</f>
        <v>Észak-Magyarország</v>
      </c>
      <c r="AC1581" s="12" t="str">
        <f>IFERROR(_xlfn.XLOOKUP(HsgLista[[#This Row],[Vármegye]],Régiók[Vármegye],Régiók[NUTS2]),"")</f>
        <v>HU31</v>
      </c>
      <c r="AD1581" s="12" t="str" cm="1">
        <f t="array" ref="AD1581">_xlfn.XLOOKUP(HsgLista[[#This Row],[Helység jogállása]],_xlfn.ANCHORARRAY($AG$12),$AH$12:$AH$18)</f>
        <v>1 község</v>
      </c>
      <c r="AE1581" s="4">
        <f>HsgLista[[#This Row],[Lakó-népesség]]*HsgLista[[#This Row],[Lakó-népesség]]</f>
        <v>556516</v>
      </c>
      <c r="AF1581" s="1"/>
      <c r="AG1581" s="4"/>
      <c r="AJ1581" s="8"/>
      <c r="AK1581" s="4"/>
      <c r="AS1581" s="8"/>
      <c r="AT1581" s="4"/>
      <c r="BJ1581" s="1"/>
    </row>
    <row r="1582" spans="1:62" x14ac:dyDescent="0.3">
      <c r="A1582" s="33" t="s">
        <v>2388</v>
      </c>
      <c r="B1582" s="31">
        <v>29081</v>
      </c>
      <c r="C1582" s="1" t="s">
        <v>40</v>
      </c>
      <c r="D1582" s="1" t="s">
        <v>95</v>
      </c>
      <c r="E1582" s="1" t="s">
        <v>958</v>
      </c>
      <c r="F1582" s="1" t="s">
        <v>959</v>
      </c>
      <c r="G1582" s="1" t="s">
        <v>960</v>
      </c>
      <c r="H1582" s="1">
        <v>5</v>
      </c>
      <c r="I1582" s="1" t="s">
        <v>1174</v>
      </c>
      <c r="J1582" s="4">
        <v>513</v>
      </c>
      <c r="K1582" s="4">
        <v>145</v>
      </c>
      <c r="L1582" s="4">
        <v>100</v>
      </c>
      <c r="AA1582" s="12" t="str">
        <f>_xlfn.XLOOKUP(HsgLista[[#This Row],[Lakó-népesség]],hsgméret[limit],hsgméret[név],,-1)</f>
        <v>mikro</v>
      </c>
      <c r="AB1582" s="12" t="str">
        <f>IFERROR(_xlfn.XLOOKUP(HsgLista[[#This Row],[Vármegye]],Régiók[Vármegye],Régiók[Régió]),"")</f>
        <v>Nyugat-Dunántúl</v>
      </c>
      <c r="AC1582" s="12" t="str">
        <f>IFERROR(_xlfn.XLOOKUP(HsgLista[[#This Row],[Vármegye]],Régiók[Vármegye],Régiók[NUTS2]),"")</f>
        <v>HU22</v>
      </c>
      <c r="AD1582" s="12" t="str" cm="1">
        <f t="array" ref="AD1582">_xlfn.XLOOKUP(HsgLista[[#This Row],[Helység jogállása]],_xlfn.ANCHORARRAY($AG$12),$AH$12:$AH$18)</f>
        <v>1 község</v>
      </c>
      <c r="AE1582" s="4">
        <f>HsgLista[[#This Row],[Lakó-népesség]]*HsgLista[[#This Row],[Lakó-népesség]]</f>
        <v>21025</v>
      </c>
      <c r="AF1582" s="1"/>
      <c r="AG1582" s="4"/>
      <c r="AJ1582" s="8"/>
      <c r="AK1582" s="4"/>
      <c r="AS1582" s="8"/>
      <c r="AT1582" s="4"/>
      <c r="BJ1582" s="1"/>
    </row>
    <row r="1583" spans="1:62" x14ac:dyDescent="0.3">
      <c r="A1583" s="33" t="s">
        <v>2389</v>
      </c>
      <c r="B1583" s="31">
        <v>18856</v>
      </c>
      <c r="C1583" s="1" t="s">
        <v>40</v>
      </c>
      <c r="D1583" s="1" t="s">
        <v>80</v>
      </c>
      <c r="E1583" s="1" t="s">
        <v>491</v>
      </c>
      <c r="F1583" s="1" t="s">
        <v>492</v>
      </c>
      <c r="G1583" s="1" t="s">
        <v>493</v>
      </c>
      <c r="H1583" s="1">
        <v>5</v>
      </c>
      <c r="I1583" s="1" t="s">
        <v>493</v>
      </c>
      <c r="J1583" s="4">
        <v>1811</v>
      </c>
      <c r="K1583" s="4">
        <v>476</v>
      </c>
      <c r="L1583" s="4">
        <v>226</v>
      </c>
      <c r="R1583" s="1">
        <v>1</v>
      </c>
      <c r="AA1583" s="12" t="str">
        <f>_xlfn.XLOOKUP(HsgLista[[#This Row],[Lakó-népesség]],hsgméret[limit],hsgméret[név],,-1)</f>
        <v>mikro</v>
      </c>
      <c r="AB1583" s="12" t="str">
        <f>IFERROR(_xlfn.XLOOKUP(HsgLista[[#This Row],[Vármegye]],Régiók[Vármegye],Régiók[Régió]),"")</f>
        <v>Közép-Dunántúl</v>
      </c>
      <c r="AC1583" s="12" t="str">
        <f>IFERROR(_xlfn.XLOOKUP(HsgLista[[#This Row],[Vármegye]],Régiók[Vármegye],Régiók[NUTS2]),"")</f>
        <v>HU21</v>
      </c>
      <c r="AD1583" s="12" t="str" cm="1">
        <f t="array" ref="AD1583">_xlfn.XLOOKUP(HsgLista[[#This Row],[Helység jogállása]],_xlfn.ANCHORARRAY($AG$12),$AH$12:$AH$18)</f>
        <v>1 község</v>
      </c>
      <c r="AE1583" s="4">
        <f>HsgLista[[#This Row],[Lakó-népesség]]*HsgLista[[#This Row],[Lakó-népesség]]</f>
        <v>226576</v>
      </c>
      <c r="AF1583" s="1"/>
      <c r="AG1583" s="4"/>
      <c r="AJ1583" s="8"/>
      <c r="AK1583" s="4"/>
      <c r="AS1583" s="8"/>
      <c r="AT1583" s="4"/>
      <c r="BJ1583" s="1"/>
    </row>
    <row r="1584" spans="1:62" x14ac:dyDescent="0.3">
      <c r="A1584" s="33" t="s">
        <v>2390</v>
      </c>
      <c r="B1584" s="31">
        <v>26091</v>
      </c>
      <c r="C1584" s="1" t="s">
        <v>40</v>
      </c>
      <c r="D1584" s="1" t="s">
        <v>159</v>
      </c>
      <c r="E1584" s="1" t="s">
        <v>368</v>
      </c>
      <c r="F1584" s="1" t="s">
        <v>369</v>
      </c>
      <c r="G1584" s="1" t="s">
        <v>370</v>
      </c>
      <c r="H1584" s="1">
        <v>5</v>
      </c>
      <c r="I1584" s="1" t="s">
        <v>632</v>
      </c>
      <c r="J1584" s="4">
        <v>3548</v>
      </c>
      <c r="K1584" s="4">
        <v>674</v>
      </c>
      <c r="L1584" s="4">
        <v>387</v>
      </c>
      <c r="AA1584" s="12" t="str">
        <f>_xlfn.XLOOKUP(HsgLista[[#This Row],[Lakó-népesség]],hsgméret[limit],hsgméret[név],,-1)</f>
        <v>apró</v>
      </c>
      <c r="AB1584" s="12" t="str">
        <f>IFERROR(_xlfn.XLOOKUP(HsgLista[[#This Row],[Vármegye]],Régiók[Vármegye],Régiók[Régió]),"")</f>
        <v>Észak-Alföld</v>
      </c>
      <c r="AC1584" s="12" t="str">
        <f>IFERROR(_xlfn.XLOOKUP(HsgLista[[#This Row],[Vármegye]],Régiók[Vármegye],Régiók[NUTS2]),"")</f>
        <v>HU32</v>
      </c>
      <c r="AD1584" s="12" t="str" cm="1">
        <f t="array" ref="AD1584">_xlfn.XLOOKUP(HsgLista[[#This Row],[Helység jogállása]],_xlfn.ANCHORARRAY($AG$12),$AH$12:$AH$18)</f>
        <v>1 község</v>
      </c>
      <c r="AE1584" s="4">
        <f>HsgLista[[#This Row],[Lakó-népesség]]*HsgLista[[#This Row],[Lakó-népesség]]</f>
        <v>454276</v>
      </c>
      <c r="AF1584" s="1"/>
      <c r="AG1584" s="4"/>
      <c r="AJ1584" s="8"/>
      <c r="AK1584" s="4"/>
      <c r="AS1584" s="8"/>
      <c r="AT1584" s="4"/>
      <c r="BJ1584" s="1"/>
    </row>
    <row r="1585" spans="1:62" x14ac:dyDescent="0.3">
      <c r="A1585" s="33" t="s">
        <v>2391</v>
      </c>
      <c r="B1585" s="32">
        <v>9140</v>
      </c>
      <c r="C1585" s="1" t="s">
        <v>40</v>
      </c>
      <c r="D1585" s="1" t="s">
        <v>75</v>
      </c>
      <c r="E1585" s="1" t="s">
        <v>345</v>
      </c>
      <c r="F1585" s="1" t="s">
        <v>346</v>
      </c>
      <c r="G1585" s="1" t="s">
        <v>347</v>
      </c>
      <c r="H1585" s="1">
        <v>5</v>
      </c>
      <c r="I1585" s="1" t="s">
        <v>2392</v>
      </c>
      <c r="J1585" s="4">
        <v>988</v>
      </c>
      <c r="K1585" s="4">
        <v>303</v>
      </c>
      <c r="L1585" s="4">
        <v>123</v>
      </c>
      <c r="W1585" s="1">
        <v>1</v>
      </c>
      <c r="AA1585" s="12" t="str">
        <f>_xlfn.XLOOKUP(HsgLista[[#This Row],[Lakó-népesség]],hsgméret[limit],hsgméret[név],,-1)</f>
        <v>mikro</v>
      </c>
      <c r="AB1585" s="12" t="str">
        <f>IFERROR(_xlfn.XLOOKUP(HsgLista[[#This Row],[Vármegye]],Régiók[Vármegye],Régiók[Régió]),"")</f>
        <v>Pest</v>
      </c>
      <c r="AC1585" s="12" t="str">
        <f>IFERROR(_xlfn.XLOOKUP(HsgLista[[#This Row],[Vármegye]],Régiók[Vármegye],Régiók[NUTS2]),"")</f>
        <v>HU12</v>
      </c>
      <c r="AD1585" s="12" t="str" cm="1">
        <f t="array" ref="AD1585">_xlfn.XLOOKUP(HsgLista[[#This Row],[Helység jogállása]],_xlfn.ANCHORARRAY($AG$12),$AH$12:$AH$18)</f>
        <v>1 község</v>
      </c>
      <c r="AE1585" s="4">
        <f>HsgLista[[#This Row],[Lakó-népesség]]*HsgLista[[#This Row],[Lakó-népesség]]</f>
        <v>91809</v>
      </c>
      <c r="AF1585" s="1"/>
      <c r="AG1585" s="4"/>
      <c r="AJ1585" s="8"/>
      <c r="AK1585" s="4"/>
      <c r="AS1585" s="8"/>
      <c r="AT1585" s="4"/>
      <c r="BJ1585" s="1"/>
    </row>
    <row r="1586" spans="1:62" x14ac:dyDescent="0.3">
      <c r="A1586" s="33" t="s">
        <v>2393</v>
      </c>
      <c r="B1586" s="31">
        <v>31389</v>
      </c>
      <c r="C1586" s="1" t="s">
        <v>40</v>
      </c>
      <c r="D1586" s="1" t="s">
        <v>41</v>
      </c>
      <c r="E1586" s="1" t="s">
        <v>42</v>
      </c>
      <c r="F1586" s="1" t="s">
        <v>43</v>
      </c>
      <c r="G1586" s="1" t="s">
        <v>44</v>
      </c>
      <c r="H1586" s="1">
        <v>5</v>
      </c>
      <c r="I1586" s="1" t="s">
        <v>414</v>
      </c>
      <c r="J1586" s="4">
        <v>1046</v>
      </c>
      <c r="K1586" s="4">
        <v>238</v>
      </c>
      <c r="L1586" s="4">
        <v>111</v>
      </c>
      <c r="P1586" s="1">
        <v>1</v>
      </c>
      <c r="AA1586" s="12" t="str">
        <f>_xlfn.XLOOKUP(HsgLista[[#This Row],[Lakó-népesség]],hsgméret[limit],hsgméret[név],,-1)</f>
        <v>mikro</v>
      </c>
      <c r="AB1586" s="12" t="str">
        <f>IFERROR(_xlfn.XLOOKUP(HsgLista[[#This Row],[Vármegye]],Régiók[Vármegye],Régiók[Régió]),"")</f>
        <v>Dél-Dunántúl</v>
      </c>
      <c r="AC1586" s="12" t="str">
        <f>IFERROR(_xlfn.XLOOKUP(HsgLista[[#This Row],[Vármegye]],Régiók[Vármegye],Régiók[NUTS2]),"")</f>
        <v>HU23</v>
      </c>
      <c r="AD1586" s="12" t="str" cm="1">
        <f t="array" ref="AD1586">_xlfn.XLOOKUP(HsgLista[[#This Row],[Helység jogállása]],_xlfn.ANCHORARRAY($AG$12),$AH$12:$AH$18)</f>
        <v>1 község</v>
      </c>
      <c r="AE1586" s="4">
        <f>HsgLista[[#This Row],[Lakó-népesség]]*HsgLista[[#This Row],[Lakó-népesség]]</f>
        <v>56644</v>
      </c>
      <c r="AF1586" s="1"/>
      <c r="AG1586" s="4"/>
      <c r="AJ1586" s="8"/>
      <c r="AK1586" s="4"/>
      <c r="AS1586" s="8"/>
      <c r="AT1586" s="4"/>
      <c r="BJ1586" s="1"/>
    </row>
    <row r="1587" spans="1:62" x14ac:dyDescent="0.3">
      <c r="A1587" s="33" t="s">
        <v>2394</v>
      </c>
      <c r="B1587" s="32">
        <v>5564</v>
      </c>
      <c r="C1587" s="1" t="s">
        <v>40</v>
      </c>
      <c r="D1587" s="1" t="s">
        <v>80</v>
      </c>
      <c r="E1587" s="1" t="s">
        <v>264</v>
      </c>
      <c r="F1587" s="1" t="s">
        <v>265</v>
      </c>
      <c r="G1587" s="1" t="s">
        <v>266</v>
      </c>
      <c r="H1587" s="1">
        <v>5</v>
      </c>
      <c r="I1587" s="1" t="s">
        <v>263</v>
      </c>
      <c r="J1587" s="4">
        <v>595</v>
      </c>
      <c r="K1587" s="4">
        <v>519</v>
      </c>
      <c r="L1587" s="4">
        <v>240</v>
      </c>
      <c r="AA1587" s="12" t="str">
        <f>_xlfn.XLOOKUP(HsgLista[[#This Row],[Lakó-népesség]],hsgméret[limit],hsgméret[név],,-1)</f>
        <v>apró</v>
      </c>
      <c r="AB1587" s="12" t="str">
        <f>IFERROR(_xlfn.XLOOKUP(HsgLista[[#This Row],[Vármegye]],Régiók[Vármegye],Régiók[Régió]),"")</f>
        <v>Közép-Dunántúl</v>
      </c>
      <c r="AC1587" s="12" t="str">
        <f>IFERROR(_xlfn.XLOOKUP(HsgLista[[#This Row],[Vármegye]],Régiók[Vármegye],Régiók[NUTS2]),"")</f>
        <v>HU21</v>
      </c>
      <c r="AD1587" s="12" t="str" cm="1">
        <f t="array" ref="AD1587">_xlfn.XLOOKUP(HsgLista[[#This Row],[Helység jogállása]],_xlfn.ANCHORARRAY($AG$12),$AH$12:$AH$18)</f>
        <v>1 község</v>
      </c>
      <c r="AE1587" s="4">
        <f>HsgLista[[#This Row],[Lakó-népesség]]*HsgLista[[#This Row],[Lakó-népesség]]</f>
        <v>269361</v>
      </c>
      <c r="AF1587" s="1"/>
      <c r="AG1587" s="4"/>
      <c r="AJ1587" s="8"/>
      <c r="AK1587" s="4"/>
      <c r="AS1587" s="8"/>
      <c r="AT1587" s="4"/>
      <c r="BJ1587" s="1"/>
    </row>
    <row r="1588" spans="1:62" x14ac:dyDescent="0.3">
      <c r="A1588" s="33" t="s">
        <v>2395</v>
      </c>
      <c r="B1588" s="31">
        <v>19114</v>
      </c>
      <c r="C1588" s="1" t="s">
        <v>40</v>
      </c>
      <c r="D1588" s="1" t="s">
        <v>28</v>
      </c>
      <c r="E1588" s="1" t="s">
        <v>29</v>
      </c>
      <c r="F1588" s="1" t="s">
        <v>30</v>
      </c>
      <c r="G1588" s="1" t="s">
        <v>31</v>
      </c>
      <c r="H1588" s="1">
        <v>1</v>
      </c>
      <c r="I1588" s="1" t="s">
        <v>32</v>
      </c>
      <c r="J1588" s="4">
        <v>6062</v>
      </c>
      <c r="K1588" s="4">
        <v>2720</v>
      </c>
      <c r="L1588" s="4">
        <v>1198</v>
      </c>
      <c r="AA1588" s="12" t="str">
        <f>_xlfn.XLOOKUP(HsgLista[[#This Row],[Lakó-népesség]],hsgméret[limit],hsgméret[név],,-1)</f>
        <v>kicsi</v>
      </c>
      <c r="AB1588" s="12" t="str">
        <f>IFERROR(_xlfn.XLOOKUP(HsgLista[[#This Row],[Vármegye]],Régiók[Vármegye],Régiók[Régió]),"")</f>
        <v>Közép-Dunántúl</v>
      </c>
      <c r="AC1588" s="12" t="str">
        <f>IFERROR(_xlfn.XLOOKUP(HsgLista[[#This Row],[Vármegye]],Régiók[Vármegye],Régiók[NUTS2]),"")</f>
        <v>HU21</v>
      </c>
      <c r="AD1588" s="12" t="str" cm="1">
        <f t="array" ref="AD1588">_xlfn.XLOOKUP(HsgLista[[#This Row],[Helység jogállása]],_xlfn.ANCHORARRAY($AG$12),$AH$12:$AH$18)</f>
        <v>1 község</v>
      </c>
      <c r="AE1588" s="4">
        <f>HsgLista[[#This Row],[Lakó-népesség]]*HsgLista[[#This Row],[Lakó-népesség]]</f>
        <v>7398400</v>
      </c>
      <c r="AF1588" s="1"/>
      <c r="AG1588" s="4"/>
      <c r="AJ1588" s="8"/>
      <c r="AK1588" s="4"/>
      <c r="AS1588" s="8"/>
      <c r="AT1588" s="4"/>
      <c r="BJ1588" s="1"/>
    </row>
    <row r="1589" spans="1:62" x14ac:dyDescent="0.3">
      <c r="A1589" s="33" t="s">
        <v>2396</v>
      </c>
      <c r="B1589" s="31">
        <v>24624</v>
      </c>
      <c r="C1589" s="1" t="s">
        <v>40</v>
      </c>
      <c r="D1589" s="1" t="s">
        <v>41</v>
      </c>
      <c r="E1589" s="1" t="s">
        <v>356</v>
      </c>
      <c r="F1589" s="1" t="s">
        <v>357</v>
      </c>
      <c r="G1589" s="1" t="s">
        <v>358</v>
      </c>
      <c r="H1589" s="1">
        <v>5</v>
      </c>
      <c r="I1589" s="1" t="s">
        <v>358</v>
      </c>
      <c r="J1589" s="4">
        <v>895</v>
      </c>
      <c r="K1589" s="4">
        <v>268</v>
      </c>
      <c r="L1589" s="4">
        <v>113</v>
      </c>
      <c r="AA1589" s="12" t="str">
        <f>_xlfn.XLOOKUP(HsgLista[[#This Row],[Lakó-népesség]],hsgméret[limit],hsgméret[név],,-1)</f>
        <v>mikro</v>
      </c>
      <c r="AB1589" s="12" t="str">
        <f>IFERROR(_xlfn.XLOOKUP(HsgLista[[#This Row],[Vármegye]],Régiók[Vármegye],Régiók[Régió]),"")</f>
        <v>Dél-Dunántúl</v>
      </c>
      <c r="AC1589" s="12" t="str">
        <f>IFERROR(_xlfn.XLOOKUP(HsgLista[[#This Row],[Vármegye]],Régiók[Vármegye],Régiók[NUTS2]),"")</f>
        <v>HU23</v>
      </c>
      <c r="AD1589" s="12" t="str" cm="1">
        <f t="array" ref="AD1589">_xlfn.XLOOKUP(HsgLista[[#This Row],[Helység jogállása]],_xlfn.ANCHORARRAY($AG$12),$AH$12:$AH$18)</f>
        <v>1 község</v>
      </c>
      <c r="AE1589" s="4">
        <f>HsgLista[[#This Row],[Lakó-népesség]]*HsgLista[[#This Row],[Lakó-népesség]]</f>
        <v>71824</v>
      </c>
      <c r="AF1589" s="1"/>
      <c r="AG1589" s="4"/>
      <c r="AJ1589" s="8"/>
      <c r="AK1589" s="4"/>
      <c r="AS1589" s="8"/>
      <c r="AT1589" s="4"/>
      <c r="BJ1589" s="1"/>
    </row>
    <row r="1590" spans="1:62" x14ac:dyDescent="0.3">
      <c r="A1590" s="33" t="s">
        <v>1314</v>
      </c>
      <c r="B1590" s="31">
        <v>28167</v>
      </c>
      <c r="C1590" s="1" t="s">
        <v>40</v>
      </c>
      <c r="D1590" s="1" t="s">
        <v>202</v>
      </c>
      <c r="E1590" s="1" t="s">
        <v>284</v>
      </c>
      <c r="F1590" s="1" t="s">
        <v>285</v>
      </c>
      <c r="G1590" s="1" t="s">
        <v>285</v>
      </c>
      <c r="H1590" s="1">
        <v>2</v>
      </c>
      <c r="I1590" s="1" t="s">
        <v>38</v>
      </c>
      <c r="J1590" s="4">
        <v>967</v>
      </c>
      <c r="K1590" s="4">
        <v>1090</v>
      </c>
      <c r="L1590" s="4">
        <v>571</v>
      </c>
      <c r="T1590" s="1">
        <v>1</v>
      </c>
      <c r="AA1590" s="12" t="str">
        <f>_xlfn.XLOOKUP(HsgLista[[#This Row],[Lakó-népesség]],hsgméret[limit],hsgméret[név],,-1)</f>
        <v>apró</v>
      </c>
      <c r="AB1590" s="12" t="str">
        <f>IFERROR(_xlfn.XLOOKUP(HsgLista[[#This Row],[Vármegye]],Régiók[Vármegye],Régiók[Régió]),"")</f>
        <v>Nyugat-Dunántúl</v>
      </c>
      <c r="AC1590" s="12" t="str">
        <f>IFERROR(_xlfn.XLOOKUP(HsgLista[[#This Row],[Vármegye]],Régiók[Vármegye],Régiók[NUTS2]),"")</f>
        <v>HU22</v>
      </c>
      <c r="AD1590" s="12" t="str" cm="1">
        <f t="array" ref="AD1590">_xlfn.XLOOKUP(HsgLista[[#This Row],[Helység jogállása]],_xlfn.ANCHORARRAY($AG$12),$AH$12:$AH$18)</f>
        <v>1 község</v>
      </c>
      <c r="AE1590" s="4">
        <f>HsgLista[[#This Row],[Lakó-népesség]]*HsgLista[[#This Row],[Lakó-népesség]]</f>
        <v>1188100</v>
      </c>
      <c r="AF1590" s="1"/>
      <c r="AG1590" s="4"/>
      <c r="AJ1590" s="8"/>
      <c r="AK1590" s="4"/>
      <c r="AS1590" s="8"/>
      <c r="AT1590" s="4"/>
      <c r="BJ1590" s="1"/>
    </row>
    <row r="1591" spans="1:62" x14ac:dyDescent="0.3">
      <c r="A1591" s="33" t="s">
        <v>2397</v>
      </c>
      <c r="B1591" s="32">
        <v>5087</v>
      </c>
      <c r="C1591" s="1" t="s">
        <v>40</v>
      </c>
      <c r="D1591" s="1" t="s">
        <v>80</v>
      </c>
      <c r="E1591" s="1" t="s">
        <v>117</v>
      </c>
      <c r="F1591" s="1" t="s">
        <v>118</v>
      </c>
      <c r="G1591" s="1" t="s">
        <v>119</v>
      </c>
      <c r="H1591" s="1">
        <v>5</v>
      </c>
      <c r="I1591" s="1" t="s">
        <v>505</v>
      </c>
      <c r="J1591" s="4">
        <v>4990</v>
      </c>
      <c r="K1591" s="4">
        <v>1134</v>
      </c>
      <c r="L1591" s="4">
        <v>512</v>
      </c>
      <c r="T1591" s="1">
        <v>1</v>
      </c>
      <c r="AA1591" s="12" t="str">
        <f>_xlfn.XLOOKUP(HsgLista[[#This Row],[Lakó-népesség]],hsgméret[limit],hsgméret[név],,-1)</f>
        <v>apró</v>
      </c>
      <c r="AB1591" s="12" t="str">
        <f>IFERROR(_xlfn.XLOOKUP(HsgLista[[#This Row],[Vármegye]],Régiók[Vármegye],Régiók[Régió]),"")</f>
        <v>Közép-Dunántúl</v>
      </c>
      <c r="AC1591" s="12" t="str">
        <f>IFERROR(_xlfn.XLOOKUP(HsgLista[[#This Row],[Vármegye]],Régiók[Vármegye],Régiók[NUTS2]),"")</f>
        <v>HU21</v>
      </c>
      <c r="AD1591" s="12" t="str" cm="1">
        <f t="array" ref="AD1591">_xlfn.XLOOKUP(HsgLista[[#This Row],[Helység jogállása]],_xlfn.ANCHORARRAY($AG$12),$AH$12:$AH$18)</f>
        <v>1 község</v>
      </c>
      <c r="AE1591" s="4">
        <f>HsgLista[[#This Row],[Lakó-népesség]]*HsgLista[[#This Row],[Lakó-népesség]]</f>
        <v>1285956</v>
      </c>
      <c r="AF1591" s="1"/>
      <c r="AG1591" s="4"/>
      <c r="AJ1591" s="8"/>
      <c r="AK1591" s="4"/>
      <c r="AS1591" s="8"/>
      <c r="AT1591" s="4"/>
      <c r="BJ1591" s="1"/>
    </row>
    <row r="1592" spans="1:62" x14ac:dyDescent="0.3">
      <c r="A1592" s="33" t="s">
        <v>2398</v>
      </c>
      <c r="B1592" s="31">
        <v>21209</v>
      </c>
      <c r="C1592" s="1" t="s">
        <v>40</v>
      </c>
      <c r="D1592" s="1" t="s">
        <v>216</v>
      </c>
      <c r="E1592" s="1" t="s">
        <v>1441</v>
      </c>
      <c r="F1592" s="1" t="s">
        <v>1442</v>
      </c>
      <c r="G1592" s="1" t="s">
        <v>1443</v>
      </c>
      <c r="H1592" s="1">
        <v>5</v>
      </c>
      <c r="I1592" s="1" t="s">
        <v>1440</v>
      </c>
      <c r="J1592" s="4">
        <v>5202</v>
      </c>
      <c r="K1592" s="4">
        <v>1430</v>
      </c>
      <c r="L1592" s="4">
        <v>787</v>
      </c>
      <c r="T1592" s="1">
        <v>1</v>
      </c>
      <c r="U1592" s="1">
        <v>1</v>
      </c>
      <c r="AA1592" s="12" t="str">
        <f>_xlfn.XLOOKUP(HsgLista[[#This Row],[Lakó-népesség]],hsgméret[limit],hsgméret[név],,-1)</f>
        <v>apró</v>
      </c>
      <c r="AB1592" s="12" t="str">
        <f>IFERROR(_xlfn.XLOOKUP(HsgLista[[#This Row],[Vármegye]],Régiók[Vármegye],Régiók[Régió]),"")</f>
        <v>Dél-Alföld</v>
      </c>
      <c r="AC1592" s="12" t="str">
        <f>IFERROR(_xlfn.XLOOKUP(HsgLista[[#This Row],[Vármegye]],Régiók[Vármegye],Régiók[NUTS2]),"")</f>
        <v>HU33</v>
      </c>
      <c r="AD1592" s="12" t="str" cm="1">
        <f t="array" ref="AD1592">_xlfn.XLOOKUP(HsgLista[[#This Row],[Helység jogállása]],_xlfn.ANCHORARRAY($AG$12),$AH$12:$AH$18)</f>
        <v>1 község</v>
      </c>
      <c r="AE1592" s="4">
        <f>HsgLista[[#This Row],[Lakó-népesség]]*HsgLista[[#This Row],[Lakó-népesség]]</f>
        <v>2044900</v>
      </c>
      <c r="AF1592" s="1"/>
      <c r="AG1592" s="4"/>
      <c r="AJ1592" s="8"/>
      <c r="AK1592" s="4"/>
      <c r="AS1592" s="8"/>
      <c r="AT1592" s="4"/>
      <c r="BJ1592" s="1"/>
    </row>
    <row r="1593" spans="1:62" x14ac:dyDescent="0.3">
      <c r="A1593" s="33" t="s">
        <v>2399</v>
      </c>
      <c r="B1593" s="31">
        <v>30401</v>
      </c>
      <c r="C1593" s="1" t="s">
        <v>27</v>
      </c>
      <c r="D1593" s="1" t="s">
        <v>47</v>
      </c>
      <c r="E1593" s="1" t="s">
        <v>360</v>
      </c>
      <c r="F1593" s="1" t="s">
        <v>361</v>
      </c>
      <c r="G1593" s="1" t="s">
        <v>362</v>
      </c>
      <c r="H1593" s="1">
        <v>1</v>
      </c>
      <c r="I1593" s="1" t="s">
        <v>32</v>
      </c>
      <c r="J1593" s="4">
        <v>2353</v>
      </c>
      <c r="K1593" s="4">
        <v>5415</v>
      </c>
      <c r="L1593" s="4">
        <v>2305</v>
      </c>
      <c r="T1593" s="1">
        <v>1</v>
      </c>
      <c r="AA1593" s="12" t="str">
        <f>_xlfn.XLOOKUP(HsgLista[[#This Row],[Lakó-népesség]],hsgméret[limit],hsgméret[név],,-1)</f>
        <v>kicsi</v>
      </c>
      <c r="AB1593" s="12" t="str">
        <f>IFERROR(_xlfn.XLOOKUP(HsgLista[[#This Row],[Vármegye]],Régiók[Vármegye],Régiók[Régió]),"")</f>
        <v>Észak-Magyarország</v>
      </c>
      <c r="AC1593" s="12" t="str">
        <f>IFERROR(_xlfn.XLOOKUP(HsgLista[[#This Row],[Vármegye]],Régiók[Vármegye],Régiók[NUTS2]),"")</f>
        <v>HU31</v>
      </c>
      <c r="AD1593" s="12" t="str" cm="1">
        <f t="array" ref="AD1593">_xlfn.XLOOKUP(HsgLista[[#This Row],[Helység jogállása]],_xlfn.ANCHORARRAY($AG$12),$AH$12:$AH$18)</f>
        <v>2 város</v>
      </c>
      <c r="AE1593" s="4">
        <f>HsgLista[[#This Row],[Lakó-népesség]]*HsgLista[[#This Row],[Lakó-népesség]]</f>
        <v>29322225</v>
      </c>
      <c r="AF1593" s="1"/>
      <c r="AG1593" s="4"/>
      <c r="AJ1593" s="8"/>
      <c r="AK1593" s="4"/>
      <c r="AS1593" s="8"/>
      <c r="AT1593" s="4"/>
      <c r="BJ1593" s="1"/>
    </row>
    <row r="1594" spans="1:62" x14ac:dyDescent="0.3">
      <c r="A1594" s="33" t="s">
        <v>2400</v>
      </c>
      <c r="B1594" s="31">
        <v>31194</v>
      </c>
      <c r="C1594" s="1" t="s">
        <v>40</v>
      </c>
      <c r="D1594" s="1" t="s">
        <v>66</v>
      </c>
      <c r="E1594" s="1" t="s">
        <v>145</v>
      </c>
      <c r="F1594" s="1" t="s">
        <v>146</v>
      </c>
      <c r="G1594" s="1" t="s">
        <v>147</v>
      </c>
      <c r="H1594" s="1">
        <v>2</v>
      </c>
      <c r="I1594" s="1" t="s">
        <v>38</v>
      </c>
      <c r="J1594" s="4">
        <v>1747</v>
      </c>
      <c r="K1594" s="4">
        <v>1379</v>
      </c>
      <c r="L1594" s="4">
        <v>562</v>
      </c>
      <c r="AA1594" s="12" t="str">
        <f>_xlfn.XLOOKUP(HsgLista[[#This Row],[Lakó-népesség]],hsgméret[limit],hsgméret[név],,-1)</f>
        <v>apró</v>
      </c>
      <c r="AB1594" s="12" t="str">
        <f>IFERROR(_xlfn.XLOOKUP(HsgLista[[#This Row],[Vármegye]],Régiók[Vármegye],Régiók[Régió]),"")</f>
        <v>Nyugat-Dunántúl</v>
      </c>
      <c r="AC1594" s="12" t="str">
        <f>IFERROR(_xlfn.XLOOKUP(HsgLista[[#This Row],[Vármegye]],Régiók[Vármegye],Régiók[NUTS2]),"")</f>
        <v>HU22</v>
      </c>
      <c r="AD1594" s="12" t="str" cm="1">
        <f t="array" ref="AD1594">_xlfn.XLOOKUP(HsgLista[[#This Row],[Helység jogállása]],_xlfn.ANCHORARRAY($AG$12),$AH$12:$AH$18)</f>
        <v>1 község</v>
      </c>
      <c r="AE1594" s="4">
        <f>HsgLista[[#This Row],[Lakó-népesség]]*HsgLista[[#This Row],[Lakó-népesség]]</f>
        <v>1901641</v>
      </c>
      <c r="AF1594" s="1"/>
      <c r="AG1594" s="4"/>
      <c r="AJ1594" s="8"/>
      <c r="AK1594" s="4"/>
      <c r="AS1594" s="8"/>
      <c r="AT1594" s="4"/>
      <c r="BJ1594" s="1"/>
    </row>
    <row r="1595" spans="1:62" x14ac:dyDescent="0.3">
      <c r="A1595" s="33" t="s">
        <v>2401</v>
      </c>
      <c r="B1595" s="32">
        <v>7995</v>
      </c>
      <c r="C1595" s="1" t="s">
        <v>40</v>
      </c>
      <c r="D1595" s="1" t="s">
        <v>159</v>
      </c>
      <c r="E1595" s="1" t="s">
        <v>160</v>
      </c>
      <c r="F1595" s="1" t="s">
        <v>161</v>
      </c>
      <c r="G1595" s="1" t="s">
        <v>162</v>
      </c>
      <c r="H1595" s="1">
        <v>5</v>
      </c>
      <c r="I1595" s="1" t="s">
        <v>2402</v>
      </c>
      <c r="J1595" s="4">
        <v>926</v>
      </c>
      <c r="K1595" s="4">
        <v>420</v>
      </c>
      <c r="L1595" s="4">
        <v>217</v>
      </c>
      <c r="AA1595" s="12" t="str">
        <f>_xlfn.XLOOKUP(HsgLista[[#This Row],[Lakó-népesség]],hsgméret[limit],hsgméret[név],,-1)</f>
        <v>mikro</v>
      </c>
      <c r="AB1595" s="12" t="str">
        <f>IFERROR(_xlfn.XLOOKUP(HsgLista[[#This Row],[Vármegye]],Régiók[Vármegye],Régiók[Régió]),"")</f>
        <v>Észak-Alföld</v>
      </c>
      <c r="AC1595" s="12" t="str">
        <f>IFERROR(_xlfn.XLOOKUP(HsgLista[[#This Row],[Vármegye]],Régiók[Vármegye],Régiók[NUTS2]),"")</f>
        <v>HU32</v>
      </c>
      <c r="AD1595" s="12" t="str" cm="1">
        <f t="array" ref="AD1595">_xlfn.XLOOKUP(HsgLista[[#This Row],[Helység jogállása]],_xlfn.ANCHORARRAY($AG$12),$AH$12:$AH$18)</f>
        <v>1 község</v>
      </c>
      <c r="AE1595" s="4">
        <f>HsgLista[[#This Row],[Lakó-népesség]]*HsgLista[[#This Row],[Lakó-népesség]]</f>
        <v>176400</v>
      </c>
      <c r="AF1595" s="1"/>
      <c r="AG1595" s="4"/>
      <c r="AJ1595" s="8"/>
      <c r="AK1595" s="4"/>
      <c r="AS1595" s="8"/>
      <c r="AT1595" s="4"/>
      <c r="BJ1595" s="1"/>
    </row>
    <row r="1596" spans="1:62" x14ac:dyDescent="0.3">
      <c r="A1596" s="33" t="s">
        <v>2155</v>
      </c>
      <c r="B1596" s="31">
        <v>20190</v>
      </c>
      <c r="C1596" s="1" t="s">
        <v>40</v>
      </c>
      <c r="D1596" s="1" t="s">
        <v>272</v>
      </c>
      <c r="E1596" s="1" t="s">
        <v>653</v>
      </c>
      <c r="F1596" s="1" t="s">
        <v>654</v>
      </c>
      <c r="G1596" s="1" t="s">
        <v>655</v>
      </c>
      <c r="H1596" s="1">
        <v>2</v>
      </c>
      <c r="I1596" s="1" t="s">
        <v>38</v>
      </c>
      <c r="J1596" s="4">
        <v>1410</v>
      </c>
      <c r="K1596" s="4">
        <v>574</v>
      </c>
      <c r="L1596" s="4">
        <v>214</v>
      </c>
      <c r="T1596" s="1">
        <v>1</v>
      </c>
      <c r="X1596" s="1">
        <v>1</v>
      </c>
      <c r="AA1596" s="12" t="str">
        <f>_xlfn.XLOOKUP(HsgLista[[#This Row],[Lakó-népesség]],hsgméret[limit],hsgméret[név],,-1)</f>
        <v>apró</v>
      </c>
      <c r="AB1596" s="12" t="str">
        <f>IFERROR(_xlfn.XLOOKUP(HsgLista[[#This Row],[Vármegye]],Régiók[Vármegye],Régiók[Régió]),"")</f>
        <v>Észak-Magyarország</v>
      </c>
      <c r="AC1596" s="12" t="str">
        <f>IFERROR(_xlfn.XLOOKUP(HsgLista[[#This Row],[Vármegye]],Régiók[Vármegye],Régiók[NUTS2]),"")</f>
        <v>HU31</v>
      </c>
      <c r="AD1596" s="12" t="str" cm="1">
        <f t="array" ref="AD1596">_xlfn.XLOOKUP(HsgLista[[#This Row],[Helység jogállása]],_xlfn.ANCHORARRAY($AG$12),$AH$12:$AH$18)</f>
        <v>1 község</v>
      </c>
      <c r="AE1596" s="4">
        <f>HsgLista[[#This Row],[Lakó-népesség]]*HsgLista[[#This Row],[Lakó-népesség]]</f>
        <v>329476</v>
      </c>
      <c r="AF1596" s="1"/>
      <c r="AG1596" s="4"/>
      <c r="AJ1596" s="8"/>
      <c r="AK1596" s="4"/>
      <c r="AS1596" s="8"/>
      <c r="AT1596" s="4"/>
      <c r="BJ1596" s="1"/>
    </row>
    <row r="1597" spans="1:62" x14ac:dyDescent="0.3">
      <c r="A1597" s="33" t="s">
        <v>2403</v>
      </c>
      <c r="B1597" s="32">
        <v>2778</v>
      </c>
      <c r="C1597" s="1" t="s">
        <v>40</v>
      </c>
      <c r="D1597" s="1" t="s">
        <v>272</v>
      </c>
      <c r="E1597" s="1" t="s">
        <v>1450</v>
      </c>
      <c r="F1597" s="1" t="s">
        <v>1451</v>
      </c>
      <c r="G1597" s="1" t="s">
        <v>1452</v>
      </c>
      <c r="H1597" s="1">
        <v>2</v>
      </c>
      <c r="I1597" s="1" t="s">
        <v>38</v>
      </c>
      <c r="J1597" s="4">
        <v>2113</v>
      </c>
      <c r="K1597" s="4">
        <v>1425</v>
      </c>
      <c r="L1597" s="4">
        <v>469</v>
      </c>
      <c r="T1597" s="1">
        <v>1</v>
      </c>
      <c r="AA1597" s="12" t="str">
        <f>_xlfn.XLOOKUP(HsgLista[[#This Row],[Lakó-népesség]],hsgméret[limit],hsgméret[név],,-1)</f>
        <v>apró</v>
      </c>
      <c r="AB1597" s="12" t="str">
        <f>IFERROR(_xlfn.XLOOKUP(HsgLista[[#This Row],[Vármegye]],Régiók[Vármegye],Régiók[Régió]),"")</f>
        <v>Észak-Magyarország</v>
      </c>
      <c r="AC1597" s="12" t="str">
        <f>IFERROR(_xlfn.XLOOKUP(HsgLista[[#This Row],[Vármegye]],Régiók[Vármegye],Régiók[NUTS2]),"")</f>
        <v>HU31</v>
      </c>
      <c r="AD1597" s="12" t="str" cm="1">
        <f t="array" ref="AD1597">_xlfn.XLOOKUP(HsgLista[[#This Row],[Helység jogállása]],_xlfn.ANCHORARRAY($AG$12),$AH$12:$AH$18)</f>
        <v>1 község</v>
      </c>
      <c r="AE1597" s="4">
        <f>HsgLista[[#This Row],[Lakó-népesség]]*HsgLista[[#This Row],[Lakó-népesség]]</f>
        <v>2030625</v>
      </c>
      <c r="AF1597" s="1"/>
      <c r="AG1597" s="4"/>
      <c r="AJ1597" s="8"/>
      <c r="AK1597" s="4"/>
      <c r="AS1597" s="8"/>
      <c r="AT1597" s="4"/>
      <c r="BJ1597" s="1"/>
    </row>
    <row r="1598" spans="1:62" x14ac:dyDescent="0.3">
      <c r="A1598" s="33" t="s">
        <v>2404</v>
      </c>
      <c r="B1598" s="31">
        <v>15796</v>
      </c>
      <c r="C1598" s="1" t="s">
        <v>40</v>
      </c>
      <c r="D1598" s="1" t="s">
        <v>47</v>
      </c>
      <c r="E1598" s="1" t="s">
        <v>48</v>
      </c>
      <c r="F1598" s="1" t="s">
        <v>49</v>
      </c>
      <c r="G1598" s="1" t="s">
        <v>50</v>
      </c>
      <c r="H1598" s="1">
        <v>5</v>
      </c>
      <c r="I1598" s="1" t="s">
        <v>2042</v>
      </c>
      <c r="J1598" s="4">
        <v>1079</v>
      </c>
      <c r="K1598" s="4">
        <v>682</v>
      </c>
      <c r="L1598" s="4">
        <v>371</v>
      </c>
      <c r="AA1598" s="12" t="str">
        <f>_xlfn.XLOOKUP(HsgLista[[#This Row],[Lakó-népesség]],hsgméret[limit],hsgméret[név],,-1)</f>
        <v>apró</v>
      </c>
      <c r="AB1598" s="12" t="str">
        <f>IFERROR(_xlfn.XLOOKUP(HsgLista[[#This Row],[Vármegye]],Régiók[Vármegye],Régiók[Régió]),"")</f>
        <v>Észak-Magyarország</v>
      </c>
      <c r="AC1598" s="12" t="str">
        <f>IFERROR(_xlfn.XLOOKUP(HsgLista[[#This Row],[Vármegye]],Régiók[Vármegye],Régiók[NUTS2]),"")</f>
        <v>HU31</v>
      </c>
      <c r="AD1598" s="12" t="str" cm="1">
        <f t="array" ref="AD1598">_xlfn.XLOOKUP(HsgLista[[#This Row],[Helység jogállása]],_xlfn.ANCHORARRAY($AG$12),$AH$12:$AH$18)</f>
        <v>1 község</v>
      </c>
      <c r="AE1598" s="4">
        <f>HsgLista[[#This Row],[Lakó-népesség]]*HsgLista[[#This Row],[Lakó-népesség]]</f>
        <v>465124</v>
      </c>
      <c r="AF1598" s="1"/>
      <c r="AG1598" s="4"/>
      <c r="AJ1598" s="8"/>
      <c r="AK1598" s="4"/>
      <c r="AS1598" s="8"/>
      <c r="AT1598" s="4"/>
      <c r="BJ1598" s="1"/>
    </row>
    <row r="1599" spans="1:62" x14ac:dyDescent="0.3">
      <c r="A1599" s="33" t="s">
        <v>1076</v>
      </c>
      <c r="B1599" s="31">
        <v>14021</v>
      </c>
      <c r="C1599" s="1" t="s">
        <v>40</v>
      </c>
      <c r="D1599" s="1" t="s">
        <v>95</v>
      </c>
      <c r="E1599" s="1" t="s">
        <v>958</v>
      </c>
      <c r="F1599" s="1" t="s">
        <v>959</v>
      </c>
      <c r="G1599" s="1" t="s">
        <v>960</v>
      </c>
      <c r="H1599" s="1">
        <v>2</v>
      </c>
      <c r="I1599" s="1" t="s">
        <v>38</v>
      </c>
      <c r="J1599" s="4">
        <v>936</v>
      </c>
      <c r="K1599" s="4">
        <v>1062</v>
      </c>
      <c r="L1599" s="4">
        <v>411</v>
      </c>
      <c r="AA1599" s="12" t="str">
        <f>_xlfn.XLOOKUP(HsgLista[[#This Row],[Lakó-népesség]],hsgméret[limit],hsgméret[név],,-1)</f>
        <v>apró</v>
      </c>
      <c r="AB1599" s="12" t="str">
        <f>IFERROR(_xlfn.XLOOKUP(HsgLista[[#This Row],[Vármegye]],Régiók[Vármegye],Régiók[Régió]),"")</f>
        <v>Nyugat-Dunántúl</v>
      </c>
      <c r="AC1599" s="12" t="str">
        <f>IFERROR(_xlfn.XLOOKUP(HsgLista[[#This Row],[Vármegye]],Régiók[Vármegye],Régiók[NUTS2]),"")</f>
        <v>HU22</v>
      </c>
      <c r="AD1599" s="12" t="str" cm="1">
        <f t="array" ref="AD1599">_xlfn.XLOOKUP(HsgLista[[#This Row],[Helység jogállása]],_xlfn.ANCHORARRAY($AG$12),$AH$12:$AH$18)</f>
        <v>1 község</v>
      </c>
      <c r="AE1599" s="4">
        <f>HsgLista[[#This Row],[Lakó-népesség]]*HsgLista[[#This Row],[Lakó-népesség]]</f>
        <v>1127844</v>
      </c>
      <c r="AF1599" s="1"/>
      <c r="AG1599" s="4"/>
      <c r="AJ1599" s="8"/>
      <c r="AK1599" s="4"/>
      <c r="AS1599" s="8"/>
      <c r="AT1599" s="4"/>
      <c r="BJ1599" s="1"/>
    </row>
    <row r="1600" spans="1:62" x14ac:dyDescent="0.3">
      <c r="A1600" s="33" t="s">
        <v>2405</v>
      </c>
      <c r="B1600" s="31">
        <v>10010</v>
      </c>
      <c r="C1600" s="1" t="s">
        <v>40</v>
      </c>
      <c r="D1600" s="1" t="s">
        <v>112</v>
      </c>
      <c r="E1600" s="1" t="s">
        <v>324</v>
      </c>
      <c r="F1600" s="1" t="s">
        <v>325</v>
      </c>
      <c r="G1600" s="1" t="s">
        <v>326</v>
      </c>
      <c r="H1600" s="1">
        <v>5</v>
      </c>
      <c r="I1600" s="1" t="s">
        <v>326</v>
      </c>
      <c r="J1600" s="4">
        <v>1039</v>
      </c>
      <c r="K1600" s="4">
        <v>209</v>
      </c>
      <c r="L1600" s="4">
        <v>96</v>
      </c>
      <c r="AA1600" s="12" t="str">
        <f>_xlfn.XLOOKUP(HsgLista[[#This Row],[Lakó-népesség]],hsgméret[limit],hsgméret[név],,-1)</f>
        <v>mikro</v>
      </c>
      <c r="AB1600" s="12" t="str">
        <f>IFERROR(_xlfn.XLOOKUP(HsgLista[[#This Row],[Vármegye]],Régiók[Vármegye],Régiók[Régió]),"")</f>
        <v>Dél-Dunántúl</v>
      </c>
      <c r="AC1600" s="12" t="str">
        <f>IFERROR(_xlfn.XLOOKUP(HsgLista[[#This Row],[Vármegye]],Régiók[Vármegye],Régiók[NUTS2]),"")</f>
        <v>HU23</v>
      </c>
      <c r="AD1600" s="12" t="str" cm="1">
        <f t="array" ref="AD1600">_xlfn.XLOOKUP(HsgLista[[#This Row],[Helység jogállása]],_xlfn.ANCHORARRAY($AG$12),$AH$12:$AH$18)</f>
        <v>1 község</v>
      </c>
      <c r="AE1600" s="4">
        <f>HsgLista[[#This Row],[Lakó-népesség]]*HsgLista[[#This Row],[Lakó-népesség]]</f>
        <v>43681</v>
      </c>
      <c r="AF1600" s="1"/>
      <c r="AG1600" s="4"/>
      <c r="AJ1600" s="8"/>
      <c r="AK1600" s="4"/>
      <c r="AS1600" s="8"/>
      <c r="AT1600" s="4"/>
      <c r="BJ1600" s="1"/>
    </row>
    <row r="1601" spans="1:62" x14ac:dyDescent="0.3">
      <c r="A1601" s="33" t="s">
        <v>2406</v>
      </c>
      <c r="B1601" s="31">
        <v>18865</v>
      </c>
      <c r="C1601" s="1" t="s">
        <v>40</v>
      </c>
      <c r="D1601" s="1" t="s">
        <v>41</v>
      </c>
      <c r="E1601" s="1" t="s">
        <v>130</v>
      </c>
      <c r="F1601" s="1" t="s">
        <v>131</v>
      </c>
      <c r="G1601" s="1" t="s">
        <v>132</v>
      </c>
      <c r="H1601" s="1">
        <v>5</v>
      </c>
      <c r="I1601" s="1" t="s">
        <v>1877</v>
      </c>
      <c r="J1601" s="4">
        <v>652</v>
      </c>
      <c r="K1601" s="4">
        <v>196</v>
      </c>
      <c r="L1601" s="4">
        <v>70</v>
      </c>
      <c r="T1601" s="1">
        <v>1</v>
      </c>
      <c r="AA1601" s="12" t="str">
        <f>_xlfn.XLOOKUP(HsgLista[[#This Row],[Lakó-népesség]],hsgméret[limit],hsgméret[név],,-1)</f>
        <v>mikro</v>
      </c>
      <c r="AB1601" s="12" t="str">
        <f>IFERROR(_xlfn.XLOOKUP(HsgLista[[#This Row],[Vármegye]],Régiók[Vármegye],Régiók[Régió]),"")</f>
        <v>Dél-Dunántúl</v>
      </c>
      <c r="AC1601" s="12" t="str">
        <f>IFERROR(_xlfn.XLOOKUP(HsgLista[[#This Row],[Vármegye]],Régiók[Vármegye],Régiók[NUTS2]),"")</f>
        <v>HU23</v>
      </c>
      <c r="AD1601" s="12" t="str" cm="1">
        <f t="array" ref="AD1601">_xlfn.XLOOKUP(HsgLista[[#This Row],[Helység jogállása]],_xlfn.ANCHORARRAY($AG$12),$AH$12:$AH$18)</f>
        <v>1 község</v>
      </c>
      <c r="AE1601" s="4">
        <f>HsgLista[[#This Row],[Lakó-népesség]]*HsgLista[[#This Row],[Lakó-népesség]]</f>
        <v>38416</v>
      </c>
      <c r="AF1601" s="1"/>
      <c r="AG1601" s="4"/>
      <c r="AJ1601" s="8"/>
      <c r="AK1601" s="4"/>
      <c r="AS1601" s="8"/>
      <c r="AT1601" s="4"/>
      <c r="BJ1601" s="1"/>
    </row>
    <row r="1602" spans="1:62" x14ac:dyDescent="0.3">
      <c r="A1602" s="33" t="s">
        <v>2407</v>
      </c>
      <c r="B1602" s="32">
        <v>3902</v>
      </c>
      <c r="C1602" s="1" t="s">
        <v>40</v>
      </c>
      <c r="D1602" s="1" t="s">
        <v>52</v>
      </c>
      <c r="E1602" s="1" t="s">
        <v>239</v>
      </c>
      <c r="F1602" s="1" t="s">
        <v>240</v>
      </c>
      <c r="G1602" s="1" t="s">
        <v>241</v>
      </c>
      <c r="H1602" s="1">
        <v>1</v>
      </c>
      <c r="I1602" s="1" t="s">
        <v>32</v>
      </c>
      <c r="J1602" s="4">
        <v>3186</v>
      </c>
      <c r="K1602" s="4">
        <v>1814</v>
      </c>
      <c r="L1602" s="4">
        <v>1093</v>
      </c>
      <c r="T1602" s="1">
        <v>1</v>
      </c>
      <c r="AA1602" s="12" t="str">
        <f>_xlfn.XLOOKUP(HsgLista[[#This Row],[Lakó-népesség]],hsgméret[limit],hsgméret[név],,-1)</f>
        <v>apró</v>
      </c>
      <c r="AB1602" s="12" t="str">
        <f>IFERROR(_xlfn.XLOOKUP(HsgLista[[#This Row],[Vármegye]],Régiók[Vármegye],Régiók[Régió]),"")</f>
        <v>Észak-Magyarország</v>
      </c>
      <c r="AC1602" s="12" t="str">
        <f>IFERROR(_xlfn.XLOOKUP(HsgLista[[#This Row],[Vármegye]],Régiók[Vármegye],Régiók[NUTS2]),"")</f>
        <v>HU31</v>
      </c>
      <c r="AD1602" s="12" t="str" cm="1">
        <f t="array" ref="AD1602">_xlfn.XLOOKUP(HsgLista[[#This Row],[Helység jogállása]],_xlfn.ANCHORARRAY($AG$12),$AH$12:$AH$18)</f>
        <v>1 község</v>
      </c>
      <c r="AE1602" s="4">
        <f>HsgLista[[#This Row],[Lakó-népesség]]*HsgLista[[#This Row],[Lakó-népesség]]</f>
        <v>3290596</v>
      </c>
      <c r="AF1602" s="1"/>
      <c r="AG1602" s="4"/>
      <c r="AJ1602" s="8"/>
      <c r="AK1602" s="4"/>
      <c r="AS1602" s="8"/>
      <c r="AT1602" s="4"/>
      <c r="BJ1602" s="1"/>
    </row>
    <row r="1603" spans="1:62" x14ac:dyDescent="0.3">
      <c r="A1603" s="33" t="s">
        <v>2408</v>
      </c>
      <c r="B1603" s="31">
        <v>23357</v>
      </c>
      <c r="C1603" s="1" t="s">
        <v>40</v>
      </c>
      <c r="D1603" s="1" t="s">
        <v>140</v>
      </c>
      <c r="E1603" s="1" t="s">
        <v>445</v>
      </c>
      <c r="F1603" s="1" t="s">
        <v>443</v>
      </c>
      <c r="G1603" s="1" t="s">
        <v>441</v>
      </c>
      <c r="H1603" s="1">
        <v>1</v>
      </c>
      <c r="I1603" s="1" t="s">
        <v>32</v>
      </c>
      <c r="J1603" s="4">
        <v>4931</v>
      </c>
      <c r="K1603" s="4">
        <v>2468</v>
      </c>
      <c r="L1603" s="4">
        <v>1425</v>
      </c>
      <c r="AA1603" s="12" t="str">
        <f>_xlfn.XLOOKUP(HsgLista[[#This Row],[Lakó-népesség]],hsgméret[limit],hsgméret[név],,-1)</f>
        <v>kicsi</v>
      </c>
      <c r="AB1603" s="12" t="str">
        <f>IFERROR(_xlfn.XLOOKUP(HsgLista[[#This Row],[Vármegye]],Régiók[Vármegye],Régiók[Régió]),"")</f>
        <v>Dél-Alföld</v>
      </c>
      <c r="AC1603" s="12" t="str">
        <f>IFERROR(_xlfn.XLOOKUP(HsgLista[[#This Row],[Vármegye]],Régiók[Vármegye],Régiók[NUTS2]),"")</f>
        <v>HU33</v>
      </c>
      <c r="AD1603" s="12" t="str" cm="1">
        <f t="array" ref="AD1603">_xlfn.XLOOKUP(HsgLista[[#This Row],[Helység jogállása]],_xlfn.ANCHORARRAY($AG$12),$AH$12:$AH$18)</f>
        <v>1 község</v>
      </c>
      <c r="AE1603" s="4">
        <f>HsgLista[[#This Row],[Lakó-népesség]]*HsgLista[[#This Row],[Lakó-népesség]]</f>
        <v>6091024</v>
      </c>
      <c r="AF1603" s="1"/>
      <c r="AG1603" s="4"/>
      <c r="AJ1603" s="8"/>
      <c r="AK1603" s="4"/>
      <c r="AS1603" s="8"/>
      <c r="AT1603" s="4"/>
      <c r="BJ1603" s="1"/>
    </row>
    <row r="1604" spans="1:62" x14ac:dyDescent="0.3">
      <c r="A1604" s="33" t="s">
        <v>2409</v>
      </c>
      <c r="B1604" s="31">
        <v>29337</v>
      </c>
      <c r="C1604" s="1" t="s">
        <v>40</v>
      </c>
      <c r="D1604" s="1" t="s">
        <v>251</v>
      </c>
      <c r="E1604" s="1" t="s">
        <v>836</v>
      </c>
      <c r="F1604" s="1" t="s">
        <v>837</v>
      </c>
      <c r="G1604" s="1" t="s">
        <v>838</v>
      </c>
      <c r="H1604" s="1">
        <v>5</v>
      </c>
      <c r="I1604" s="1" t="s">
        <v>971</v>
      </c>
      <c r="J1604" s="4">
        <v>4333</v>
      </c>
      <c r="K1604" s="4">
        <v>1764</v>
      </c>
      <c r="L1604" s="4">
        <v>825</v>
      </c>
      <c r="AA1604" s="12" t="str">
        <f>_xlfn.XLOOKUP(HsgLista[[#This Row],[Lakó-népesség]],hsgméret[limit],hsgméret[név],,-1)</f>
        <v>apró</v>
      </c>
      <c r="AB1604" s="12" t="str">
        <f>IFERROR(_xlfn.XLOOKUP(HsgLista[[#This Row],[Vármegye]],Régiók[Vármegye],Régiók[Régió]),"")</f>
        <v>Dél-Dunántúl</v>
      </c>
      <c r="AC1604" s="12" t="str">
        <f>IFERROR(_xlfn.XLOOKUP(HsgLista[[#This Row],[Vármegye]],Régiók[Vármegye],Régiók[NUTS2]),"")</f>
        <v>HU23</v>
      </c>
      <c r="AD1604" s="12" t="str" cm="1">
        <f t="array" ref="AD1604">_xlfn.XLOOKUP(HsgLista[[#This Row],[Helység jogállása]],_xlfn.ANCHORARRAY($AG$12),$AH$12:$AH$18)</f>
        <v>1 község</v>
      </c>
      <c r="AE1604" s="4">
        <f>HsgLista[[#This Row],[Lakó-népesség]]*HsgLista[[#This Row],[Lakó-népesség]]</f>
        <v>3111696</v>
      </c>
      <c r="AF1604" s="1"/>
      <c r="AG1604" s="4"/>
      <c r="AJ1604" s="8"/>
      <c r="AK1604" s="4"/>
      <c r="AS1604" s="8"/>
      <c r="AT1604" s="4"/>
      <c r="BJ1604" s="1"/>
    </row>
    <row r="1605" spans="1:62" x14ac:dyDescent="0.3">
      <c r="A1605" s="33" t="s">
        <v>2410</v>
      </c>
      <c r="B1605" s="31">
        <v>26444</v>
      </c>
      <c r="C1605" s="1" t="s">
        <v>40</v>
      </c>
      <c r="D1605" s="1" t="s">
        <v>66</v>
      </c>
      <c r="E1605" s="1" t="s">
        <v>101</v>
      </c>
      <c r="F1605" s="1" t="s">
        <v>102</v>
      </c>
      <c r="G1605" s="1" t="s">
        <v>103</v>
      </c>
      <c r="H1605" s="1">
        <v>5</v>
      </c>
      <c r="I1605" s="1" t="s">
        <v>975</v>
      </c>
      <c r="J1605" s="4">
        <v>577</v>
      </c>
      <c r="K1605" s="4">
        <v>134</v>
      </c>
      <c r="L1605" s="4">
        <v>64</v>
      </c>
      <c r="AA1605" s="12" t="str">
        <f>_xlfn.XLOOKUP(HsgLista[[#This Row],[Lakó-népesség]],hsgméret[limit],hsgméret[név],,-1)</f>
        <v>mikro</v>
      </c>
      <c r="AB1605" s="12" t="str">
        <f>IFERROR(_xlfn.XLOOKUP(HsgLista[[#This Row],[Vármegye]],Régiók[Vármegye],Régiók[Régió]),"")</f>
        <v>Nyugat-Dunántúl</v>
      </c>
      <c r="AC1605" s="12" t="str">
        <f>IFERROR(_xlfn.XLOOKUP(HsgLista[[#This Row],[Vármegye]],Régiók[Vármegye],Régiók[NUTS2]),"")</f>
        <v>HU22</v>
      </c>
      <c r="AD1605" s="12" t="str" cm="1">
        <f t="array" ref="AD1605">_xlfn.XLOOKUP(HsgLista[[#This Row],[Helység jogállása]],_xlfn.ANCHORARRAY($AG$12),$AH$12:$AH$18)</f>
        <v>1 község</v>
      </c>
      <c r="AE1605" s="4">
        <f>HsgLista[[#This Row],[Lakó-népesség]]*HsgLista[[#This Row],[Lakó-népesség]]</f>
        <v>17956</v>
      </c>
      <c r="AF1605" s="1"/>
      <c r="AG1605" s="4"/>
      <c r="AJ1605" s="8"/>
      <c r="AK1605" s="4"/>
      <c r="AS1605" s="8"/>
      <c r="AT1605" s="4"/>
      <c r="BJ1605" s="1"/>
    </row>
    <row r="1606" spans="1:62" x14ac:dyDescent="0.3">
      <c r="A1606" s="33" t="s">
        <v>2411</v>
      </c>
      <c r="B1606" s="31">
        <v>10922</v>
      </c>
      <c r="C1606" s="1" t="s">
        <v>27</v>
      </c>
      <c r="D1606" s="1" t="s">
        <v>75</v>
      </c>
      <c r="E1606" s="1" t="s">
        <v>1406</v>
      </c>
      <c r="F1606" s="1" t="s">
        <v>1407</v>
      </c>
      <c r="G1606" s="1" t="s">
        <v>1408</v>
      </c>
      <c r="H1606" s="1">
        <v>1</v>
      </c>
      <c r="I1606" s="1" t="s">
        <v>32</v>
      </c>
      <c r="J1606" s="4">
        <v>2238</v>
      </c>
      <c r="K1606" s="4">
        <v>12431</v>
      </c>
      <c r="L1606" s="4">
        <v>4434</v>
      </c>
      <c r="T1606" s="1">
        <v>1</v>
      </c>
      <c r="X1606" s="1">
        <v>1</v>
      </c>
      <c r="AA1606" s="12" t="str">
        <f>_xlfn.XLOOKUP(HsgLista[[#This Row],[Lakó-népesség]],hsgméret[limit],hsgméret[név],,-1)</f>
        <v>közép</v>
      </c>
      <c r="AB1606" s="12" t="str">
        <f>IFERROR(_xlfn.XLOOKUP(HsgLista[[#This Row],[Vármegye]],Régiók[Vármegye],Régiók[Régió]),"")</f>
        <v>Pest</v>
      </c>
      <c r="AC1606" s="12" t="str">
        <f>IFERROR(_xlfn.XLOOKUP(HsgLista[[#This Row],[Vármegye]],Régiók[Vármegye],Régiók[NUTS2]),"")</f>
        <v>HU12</v>
      </c>
      <c r="AD1606" s="12" t="str" cm="1">
        <f t="array" ref="AD1606">_xlfn.XLOOKUP(HsgLista[[#This Row],[Helység jogállása]],_xlfn.ANCHORARRAY($AG$12),$AH$12:$AH$18)</f>
        <v>2 város</v>
      </c>
      <c r="AE1606" s="4">
        <f>HsgLista[[#This Row],[Lakó-népesség]]*HsgLista[[#This Row],[Lakó-népesség]]</f>
        <v>154529761</v>
      </c>
      <c r="AF1606" s="1"/>
      <c r="AG1606" s="4"/>
      <c r="AJ1606" s="8"/>
      <c r="AK1606" s="4"/>
      <c r="AS1606" s="8"/>
      <c r="AT1606" s="4"/>
      <c r="BJ1606" s="1"/>
    </row>
    <row r="1607" spans="1:62" x14ac:dyDescent="0.3">
      <c r="A1607" s="33" t="s">
        <v>249</v>
      </c>
      <c r="B1607" s="32">
        <v>6813</v>
      </c>
      <c r="C1607" s="1" t="s">
        <v>27</v>
      </c>
      <c r="D1607" s="1" t="s">
        <v>41</v>
      </c>
      <c r="E1607" s="1" t="s">
        <v>135</v>
      </c>
      <c r="F1607" s="1" t="s">
        <v>136</v>
      </c>
      <c r="G1607" s="1" t="s">
        <v>137</v>
      </c>
      <c r="H1607" s="1">
        <v>2</v>
      </c>
      <c r="I1607" s="1" t="s">
        <v>38</v>
      </c>
      <c r="J1607" s="4">
        <v>4254</v>
      </c>
      <c r="K1607" s="4">
        <v>2122</v>
      </c>
      <c r="L1607" s="4">
        <v>910</v>
      </c>
      <c r="R1607" s="1">
        <v>1</v>
      </c>
      <c r="T1607" s="1">
        <v>1</v>
      </c>
      <c r="AA1607" s="12" t="str">
        <f>_xlfn.XLOOKUP(HsgLista[[#This Row],[Lakó-népesség]],hsgméret[limit],hsgméret[név],,-1)</f>
        <v>kicsi</v>
      </c>
      <c r="AB1607" s="12" t="str">
        <f>IFERROR(_xlfn.XLOOKUP(HsgLista[[#This Row],[Vármegye]],Régiók[Vármegye],Régiók[Régió]),"")</f>
        <v>Dél-Dunántúl</v>
      </c>
      <c r="AC1607" s="12" t="str">
        <f>IFERROR(_xlfn.XLOOKUP(HsgLista[[#This Row],[Vármegye]],Régiók[Vármegye],Régiók[NUTS2]),"")</f>
        <v>HU23</v>
      </c>
      <c r="AD1607" s="12" t="str" cm="1">
        <f t="array" ref="AD1607">_xlfn.XLOOKUP(HsgLista[[#This Row],[Helység jogállása]],_xlfn.ANCHORARRAY($AG$12),$AH$12:$AH$18)</f>
        <v>2 város</v>
      </c>
      <c r="AE1607" s="4">
        <f>HsgLista[[#This Row],[Lakó-népesség]]*HsgLista[[#This Row],[Lakó-népesség]]</f>
        <v>4502884</v>
      </c>
      <c r="AF1607" s="1"/>
      <c r="AG1607" s="4"/>
      <c r="AJ1607" s="8"/>
      <c r="AK1607" s="4"/>
      <c r="AS1607" s="8"/>
      <c r="AT1607" s="4"/>
      <c r="BJ1607" s="1"/>
    </row>
    <row r="1608" spans="1:62" x14ac:dyDescent="0.3">
      <c r="A1608" s="33" t="s">
        <v>2412</v>
      </c>
      <c r="B1608" s="31">
        <v>29984</v>
      </c>
      <c r="C1608" s="1" t="s">
        <v>40</v>
      </c>
      <c r="D1608" s="1" t="s">
        <v>159</v>
      </c>
      <c r="E1608" s="1" t="s">
        <v>950</v>
      </c>
      <c r="F1608" s="1" t="s">
        <v>951</v>
      </c>
      <c r="G1608" s="1" t="s">
        <v>952</v>
      </c>
      <c r="H1608" s="1">
        <v>5</v>
      </c>
      <c r="I1608" s="1" t="s">
        <v>1640</v>
      </c>
      <c r="J1608" s="4">
        <v>517</v>
      </c>
      <c r="K1608" s="4">
        <v>302</v>
      </c>
      <c r="L1608" s="4">
        <v>87</v>
      </c>
      <c r="T1608" s="1">
        <v>1</v>
      </c>
      <c r="AA1608" s="12" t="str">
        <f>_xlfn.XLOOKUP(HsgLista[[#This Row],[Lakó-népesség]],hsgméret[limit],hsgméret[név],,-1)</f>
        <v>mikro</v>
      </c>
      <c r="AB1608" s="12" t="str">
        <f>IFERROR(_xlfn.XLOOKUP(HsgLista[[#This Row],[Vármegye]],Régiók[Vármegye],Régiók[Régió]),"")</f>
        <v>Észak-Alföld</v>
      </c>
      <c r="AC1608" s="12" t="str">
        <f>IFERROR(_xlfn.XLOOKUP(HsgLista[[#This Row],[Vármegye]],Régiók[Vármegye],Régiók[NUTS2]),"")</f>
        <v>HU32</v>
      </c>
      <c r="AD1608" s="12" t="str" cm="1">
        <f t="array" ref="AD1608">_xlfn.XLOOKUP(HsgLista[[#This Row],[Helység jogállása]],_xlfn.ANCHORARRAY($AG$12),$AH$12:$AH$18)</f>
        <v>1 község</v>
      </c>
      <c r="AE1608" s="4">
        <f>HsgLista[[#This Row],[Lakó-népesség]]*HsgLista[[#This Row],[Lakó-népesség]]</f>
        <v>91204</v>
      </c>
      <c r="AF1608" s="1"/>
      <c r="AG1608" s="4"/>
      <c r="AJ1608" s="8"/>
      <c r="AK1608" s="4"/>
      <c r="AS1608" s="8"/>
      <c r="AT1608" s="4"/>
      <c r="BJ1608" s="1"/>
    </row>
    <row r="1609" spans="1:62" x14ac:dyDescent="0.3">
      <c r="A1609" s="33" t="s">
        <v>2413</v>
      </c>
      <c r="B1609" s="31">
        <v>16629</v>
      </c>
      <c r="C1609" s="1" t="s">
        <v>40</v>
      </c>
      <c r="D1609" s="1" t="s">
        <v>159</v>
      </c>
      <c r="E1609" s="1" t="s">
        <v>799</v>
      </c>
      <c r="F1609" s="1" t="s">
        <v>529</v>
      </c>
      <c r="G1609" s="1" t="s">
        <v>527</v>
      </c>
      <c r="H1609" s="1">
        <v>5</v>
      </c>
      <c r="I1609" s="1" t="s">
        <v>2414</v>
      </c>
      <c r="J1609" s="4">
        <v>2070</v>
      </c>
      <c r="K1609" s="4">
        <v>851</v>
      </c>
      <c r="L1609" s="4">
        <v>317</v>
      </c>
      <c r="T1609" s="1">
        <v>1</v>
      </c>
      <c r="AA1609" s="12" t="str">
        <f>_xlfn.XLOOKUP(HsgLista[[#This Row],[Lakó-népesség]],hsgméret[limit],hsgméret[név],,-1)</f>
        <v>apró</v>
      </c>
      <c r="AB1609" s="12" t="str">
        <f>IFERROR(_xlfn.XLOOKUP(HsgLista[[#This Row],[Vármegye]],Régiók[Vármegye],Régiók[Régió]),"")</f>
        <v>Észak-Alföld</v>
      </c>
      <c r="AC1609" s="12" t="str">
        <f>IFERROR(_xlfn.XLOOKUP(HsgLista[[#This Row],[Vármegye]],Régiók[Vármegye],Régiók[NUTS2]),"")</f>
        <v>HU32</v>
      </c>
      <c r="AD1609" s="12" t="str" cm="1">
        <f t="array" ref="AD1609">_xlfn.XLOOKUP(HsgLista[[#This Row],[Helység jogállása]],_xlfn.ANCHORARRAY($AG$12),$AH$12:$AH$18)</f>
        <v>1 község</v>
      </c>
      <c r="AE1609" s="4">
        <f>HsgLista[[#This Row],[Lakó-népesség]]*HsgLista[[#This Row],[Lakó-népesség]]</f>
        <v>724201</v>
      </c>
      <c r="AF1609" s="1"/>
      <c r="AG1609" s="4"/>
      <c r="AJ1609" s="8"/>
      <c r="AK1609" s="4"/>
      <c r="AS1609" s="8"/>
      <c r="AT1609" s="4"/>
      <c r="BJ1609" s="1"/>
    </row>
    <row r="1610" spans="1:62" x14ac:dyDescent="0.3">
      <c r="A1610" s="33" t="s">
        <v>2415</v>
      </c>
      <c r="B1610" s="31">
        <v>27678</v>
      </c>
      <c r="C1610" s="1" t="s">
        <v>40</v>
      </c>
      <c r="D1610" s="1" t="s">
        <v>28</v>
      </c>
      <c r="E1610" s="1" t="s">
        <v>495</v>
      </c>
      <c r="F1610" s="1" t="s">
        <v>496</v>
      </c>
      <c r="G1610" s="1" t="s">
        <v>497</v>
      </c>
      <c r="H1610" s="1">
        <v>2</v>
      </c>
      <c r="I1610" s="1" t="s">
        <v>38</v>
      </c>
      <c r="J1610" s="4">
        <v>2242</v>
      </c>
      <c r="K1610" s="4">
        <v>1642</v>
      </c>
      <c r="L1610" s="4">
        <v>617</v>
      </c>
      <c r="AA1610" s="12" t="str">
        <f>_xlfn.XLOOKUP(HsgLista[[#This Row],[Lakó-népesség]],hsgméret[limit],hsgméret[név],,-1)</f>
        <v>apró</v>
      </c>
      <c r="AB1610" s="12" t="str">
        <f>IFERROR(_xlfn.XLOOKUP(HsgLista[[#This Row],[Vármegye]],Régiók[Vármegye],Régiók[Régió]),"")</f>
        <v>Közép-Dunántúl</v>
      </c>
      <c r="AC1610" s="12" t="str">
        <f>IFERROR(_xlfn.XLOOKUP(HsgLista[[#This Row],[Vármegye]],Régiók[Vármegye],Régiók[NUTS2]),"")</f>
        <v>HU21</v>
      </c>
      <c r="AD1610" s="12" t="str" cm="1">
        <f t="array" ref="AD1610">_xlfn.XLOOKUP(HsgLista[[#This Row],[Helység jogállása]],_xlfn.ANCHORARRAY($AG$12),$AH$12:$AH$18)</f>
        <v>1 község</v>
      </c>
      <c r="AE1610" s="4">
        <f>HsgLista[[#This Row],[Lakó-népesség]]*HsgLista[[#This Row],[Lakó-népesség]]</f>
        <v>2696164</v>
      </c>
      <c r="AF1610" s="1"/>
      <c r="AG1610" s="4"/>
      <c r="AJ1610" s="8"/>
      <c r="AK1610" s="4"/>
      <c r="AS1610" s="8"/>
      <c r="AT1610" s="4"/>
      <c r="BJ1610" s="1"/>
    </row>
    <row r="1611" spans="1:62" x14ac:dyDescent="0.3">
      <c r="A1611" s="33" t="s">
        <v>2416</v>
      </c>
      <c r="B1611" s="31">
        <v>10427</v>
      </c>
      <c r="C1611" s="1" t="s">
        <v>40</v>
      </c>
      <c r="D1611" s="1" t="s">
        <v>112</v>
      </c>
      <c r="E1611" s="1" t="s">
        <v>234</v>
      </c>
      <c r="F1611" s="1" t="s">
        <v>235</v>
      </c>
      <c r="G1611" s="1" t="s">
        <v>236</v>
      </c>
      <c r="H1611" s="1">
        <v>2</v>
      </c>
      <c r="I1611" s="1" t="s">
        <v>38</v>
      </c>
      <c r="J1611" s="4">
        <v>1882</v>
      </c>
      <c r="K1611" s="4">
        <v>729</v>
      </c>
      <c r="L1611" s="4">
        <v>324</v>
      </c>
      <c r="AA1611" s="12" t="str">
        <f>_xlfn.XLOOKUP(HsgLista[[#This Row],[Lakó-népesség]],hsgméret[limit],hsgméret[név],,-1)</f>
        <v>apró</v>
      </c>
      <c r="AB1611" s="12" t="str">
        <f>IFERROR(_xlfn.XLOOKUP(HsgLista[[#This Row],[Vármegye]],Régiók[Vármegye],Régiók[Régió]),"")</f>
        <v>Dél-Dunántúl</v>
      </c>
      <c r="AC1611" s="12" t="str">
        <f>IFERROR(_xlfn.XLOOKUP(HsgLista[[#This Row],[Vármegye]],Régiók[Vármegye],Régiók[NUTS2]),"")</f>
        <v>HU23</v>
      </c>
      <c r="AD1611" s="12" t="str" cm="1">
        <f t="array" ref="AD1611">_xlfn.XLOOKUP(HsgLista[[#This Row],[Helység jogállása]],_xlfn.ANCHORARRAY($AG$12),$AH$12:$AH$18)</f>
        <v>1 község</v>
      </c>
      <c r="AE1611" s="4">
        <f>HsgLista[[#This Row],[Lakó-népesség]]*HsgLista[[#This Row],[Lakó-népesség]]</f>
        <v>531441</v>
      </c>
      <c r="AF1611" s="1"/>
      <c r="AG1611" s="4"/>
      <c r="AJ1611" s="8"/>
      <c r="AK1611" s="4"/>
      <c r="AS1611" s="8"/>
      <c r="AT1611" s="4"/>
      <c r="BJ1611" s="1"/>
    </row>
    <row r="1612" spans="1:62" x14ac:dyDescent="0.3">
      <c r="A1612" s="33" t="s">
        <v>2417</v>
      </c>
      <c r="B1612" s="31">
        <v>27906</v>
      </c>
      <c r="C1612" s="1" t="s">
        <v>40</v>
      </c>
      <c r="D1612" s="1" t="s">
        <v>216</v>
      </c>
      <c r="E1612" s="1" t="s">
        <v>217</v>
      </c>
      <c r="F1612" s="1" t="s">
        <v>218</v>
      </c>
      <c r="G1612" s="1" t="s">
        <v>219</v>
      </c>
      <c r="H1612" s="1">
        <v>1</v>
      </c>
      <c r="I1612" s="1" t="s">
        <v>32</v>
      </c>
      <c r="J1612" s="4">
        <v>3656</v>
      </c>
      <c r="K1612" s="4">
        <v>1784</v>
      </c>
      <c r="L1612" s="4">
        <v>1045</v>
      </c>
      <c r="T1612" s="1">
        <v>1</v>
      </c>
      <c r="AA1612" s="12" t="str">
        <f>_xlfn.XLOOKUP(HsgLista[[#This Row],[Lakó-népesség]],hsgméret[limit],hsgméret[név],,-1)</f>
        <v>apró</v>
      </c>
      <c r="AB1612" s="12" t="str">
        <f>IFERROR(_xlfn.XLOOKUP(HsgLista[[#This Row],[Vármegye]],Régiók[Vármegye],Régiók[Régió]),"")</f>
        <v>Dél-Alföld</v>
      </c>
      <c r="AC1612" s="12" t="str">
        <f>IFERROR(_xlfn.XLOOKUP(HsgLista[[#This Row],[Vármegye]],Régiók[Vármegye],Régiók[NUTS2]),"")</f>
        <v>HU33</v>
      </c>
      <c r="AD1612" s="12" t="str" cm="1">
        <f t="array" ref="AD1612">_xlfn.XLOOKUP(HsgLista[[#This Row],[Helység jogállása]],_xlfn.ANCHORARRAY($AG$12),$AH$12:$AH$18)</f>
        <v>1 község</v>
      </c>
      <c r="AE1612" s="4">
        <f>HsgLista[[#This Row],[Lakó-népesség]]*HsgLista[[#This Row],[Lakó-népesség]]</f>
        <v>3182656</v>
      </c>
      <c r="AF1612" s="1"/>
      <c r="AG1612" s="4"/>
      <c r="AJ1612" s="8"/>
      <c r="AK1612" s="4"/>
      <c r="AS1612" s="8"/>
      <c r="AT1612" s="4"/>
      <c r="BJ1612" s="1"/>
    </row>
    <row r="1613" spans="1:62" x14ac:dyDescent="0.3">
      <c r="A1613" s="33" t="s">
        <v>2418</v>
      </c>
      <c r="B1613" s="31">
        <v>25177</v>
      </c>
      <c r="C1613" s="1" t="s">
        <v>40</v>
      </c>
      <c r="D1613" s="1" t="s">
        <v>41</v>
      </c>
      <c r="E1613" s="1" t="s">
        <v>289</v>
      </c>
      <c r="F1613" s="1" t="s">
        <v>290</v>
      </c>
      <c r="G1613" s="1" t="s">
        <v>291</v>
      </c>
      <c r="H1613" s="1">
        <v>5</v>
      </c>
      <c r="I1613" s="1" t="s">
        <v>1131</v>
      </c>
      <c r="J1613" s="4">
        <v>1722</v>
      </c>
      <c r="K1613" s="4">
        <v>901</v>
      </c>
      <c r="L1613" s="4">
        <v>359</v>
      </c>
      <c r="R1613" s="1">
        <v>1</v>
      </c>
      <c r="W1613" s="1">
        <v>1</v>
      </c>
      <c r="AA1613" s="12" t="str">
        <f>_xlfn.XLOOKUP(HsgLista[[#This Row],[Lakó-népesség]],hsgméret[limit],hsgméret[név],,-1)</f>
        <v>apró</v>
      </c>
      <c r="AB1613" s="12" t="str">
        <f>IFERROR(_xlfn.XLOOKUP(HsgLista[[#This Row],[Vármegye]],Régiók[Vármegye],Régiók[Régió]),"")</f>
        <v>Dél-Dunántúl</v>
      </c>
      <c r="AC1613" s="12" t="str">
        <f>IFERROR(_xlfn.XLOOKUP(HsgLista[[#This Row],[Vármegye]],Régiók[Vármegye],Régiók[NUTS2]),"")</f>
        <v>HU23</v>
      </c>
      <c r="AD1613" s="12" t="str" cm="1">
        <f t="array" ref="AD1613">_xlfn.XLOOKUP(HsgLista[[#This Row],[Helység jogállása]],_xlfn.ANCHORARRAY($AG$12),$AH$12:$AH$18)</f>
        <v>1 község</v>
      </c>
      <c r="AE1613" s="4">
        <f>HsgLista[[#This Row],[Lakó-népesség]]*HsgLista[[#This Row],[Lakó-népesség]]</f>
        <v>811801</v>
      </c>
      <c r="AF1613" s="1"/>
      <c r="AG1613" s="4"/>
      <c r="AJ1613" s="8"/>
      <c r="AK1613" s="4"/>
      <c r="AS1613" s="8"/>
      <c r="AT1613" s="4"/>
      <c r="BJ1613" s="1"/>
    </row>
    <row r="1614" spans="1:62" x14ac:dyDescent="0.3">
      <c r="A1614" s="33" t="s">
        <v>2419</v>
      </c>
      <c r="B1614" s="32">
        <v>5962</v>
      </c>
      <c r="C1614" s="1" t="s">
        <v>40</v>
      </c>
      <c r="D1614" s="1" t="s">
        <v>197</v>
      </c>
      <c r="E1614" s="1" t="s">
        <v>317</v>
      </c>
      <c r="F1614" s="1" t="s">
        <v>318</v>
      </c>
      <c r="G1614" s="1" t="s">
        <v>319</v>
      </c>
      <c r="H1614" s="1">
        <v>5</v>
      </c>
      <c r="I1614" s="1" t="s">
        <v>353</v>
      </c>
      <c r="J1614" s="4">
        <v>4802</v>
      </c>
      <c r="K1614" s="4">
        <v>1236</v>
      </c>
      <c r="L1614" s="4">
        <v>680</v>
      </c>
      <c r="T1614" s="1">
        <v>1</v>
      </c>
      <c r="U1614" s="1">
        <v>1</v>
      </c>
      <c r="W1614" s="1">
        <v>1</v>
      </c>
      <c r="AA1614" s="12" t="str">
        <f>_xlfn.XLOOKUP(HsgLista[[#This Row],[Lakó-népesség]],hsgméret[limit],hsgméret[név],,-1)</f>
        <v>apró</v>
      </c>
      <c r="AB1614" s="12" t="str">
        <f>IFERROR(_xlfn.XLOOKUP(HsgLista[[#This Row],[Vármegye]],Régiók[Vármegye],Régiók[Régió]),"")</f>
        <v>Dél-Alföld</v>
      </c>
      <c r="AC1614" s="12" t="str">
        <f>IFERROR(_xlfn.XLOOKUP(HsgLista[[#This Row],[Vármegye]],Régiók[Vármegye],Régiók[NUTS2]),"")</f>
        <v>HU33</v>
      </c>
      <c r="AD1614" s="12" t="str" cm="1">
        <f t="array" ref="AD1614">_xlfn.XLOOKUP(HsgLista[[#This Row],[Helység jogállása]],_xlfn.ANCHORARRAY($AG$12),$AH$12:$AH$18)</f>
        <v>1 község</v>
      </c>
      <c r="AE1614" s="4">
        <f>HsgLista[[#This Row],[Lakó-népesség]]*HsgLista[[#This Row],[Lakó-népesség]]</f>
        <v>1527696</v>
      </c>
      <c r="AF1614" s="1"/>
      <c r="AG1614" s="4"/>
      <c r="AJ1614" s="8"/>
      <c r="AK1614" s="4"/>
      <c r="AS1614" s="8"/>
      <c r="AT1614" s="4"/>
      <c r="BJ1614" s="1"/>
    </row>
    <row r="1615" spans="1:62" x14ac:dyDescent="0.3">
      <c r="A1615" s="33" t="s">
        <v>2420</v>
      </c>
      <c r="B1615" s="31">
        <v>11536</v>
      </c>
      <c r="C1615" s="1" t="s">
        <v>40</v>
      </c>
      <c r="D1615" s="1" t="s">
        <v>216</v>
      </c>
      <c r="E1615" s="1" t="s">
        <v>217</v>
      </c>
      <c r="F1615" s="1" t="s">
        <v>218</v>
      </c>
      <c r="G1615" s="1" t="s">
        <v>219</v>
      </c>
      <c r="H1615" s="1">
        <v>5</v>
      </c>
      <c r="I1615" s="1" t="s">
        <v>2139</v>
      </c>
      <c r="J1615" s="4">
        <v>765</v>
      </c>
      <c r="K1615" s="4">
        <v>164</v>
      </c>
      <c r="L1615" s="4">
        <v>153</v>
      </c>
      <c r="AA1615" s="12" t="str">
        <f>_xlfn.XLOOKUP(HsgLista[[#This Row],[Lakó-népesség]],hsgméret[limit],hsgméret[név],,-1)</f>
        <v>mikro</v>
      </c>
      <c r="AB1615" s="12" t="str">
        <f>IFERROR(_xlfn.XLOOKUP(HsgLista[[#This Row],[Vármegye]],Régiók[Vármegye],Régiók[Régió]),"")</f>
        <v>Dél-Alföld</v>
      </c>
      <c r="AC1615" s="12" t="str">
        <f>IFERROR(_xlfn.XLOOKUP(HsgLista[[#This Row],[Vármegye]],Régiók[Vármegye],Régiók[NUTS2]),"")</f>
        <v>HU33</v>
      </c>
      <c r="AD1615" s="12" t="str" cm="1">
        <f t="array" ref="AD1615">_xlfn.XLOOKUP(HsgLista[[#This Row],[Helység jogállása]],_xlfn.ANCHORARRAY($AG$12),$AH$12:$AH$18)</f>
        <v>1 község</v>
      </c>
      <c r="AE1615" s="4">
        <f>HsgLista[[#This Row],[Lakó-népesség]]*HsgLista[[#This Row],[Lakó-népesség]]</f>
        <v>26896</v>
      </c>
      <c r="AF1615" s="1"/>
      <c r="AG1615" s="4"/>
      <c r="AJ1615" s="8"/>
      <c r="AK1615" s="4"/>
      <c r="AS1615" s="8"/>
      <c r="AT1615" s="4"/>
      <c r="BJ1615" s="1"/>
    </row>
    <row r="1616" spans="1:62" x14ac:dyDescent="0.3">
      <c r="A1616" s="33" t="s">
        <v>2421</v>
      </c>
      <c r="B1616" s="31">
        <v>29753</v>
      </c>
      <c r="C1616" s="1" t="s">
        <v>40</v>
      </c>
      <c r="D1616" s="1" t="s">
        <v>41</v>
      </c>
      <c r="E1616" s="1" t="s">
        <v>841</v>
      </c>
      <c r="F1616" s="1" t="s">
        <v>842</v>
      </c>
      <c r="G1616" s="1" t="s">
        <v>843</v>
      </c>
      <c r="H1616" s="1">
        <v>5</v>
      </c>
      <c r="I1616" s="1" t="s">
        <v>844</v>
      </c>
      <c r="J1616" s="4">
        <v>2681</v>
      </c>
      <c r="K1616" s="4">
        <v>656</v>
      </c>
      <c r="L1616" s="4">
        <v>338</v>
      </c>
      <c r="R1616" s="1">
        <v>1</v>
      </c>
      <c r="T1616" s="1">
        <v>1</v>
      </c>
      <c r="AA1616" s="12" t="str">
        <f>_xlfn.XLOOKUP(HsgLista[[#This Row],[Lakó-népesség]],hsgméret[limit],hsgméret[név],,-1)</f>
        <v>apró</v>
      </c>
      <c r="AB1616" s="12" t="str">
        <f>IFERROR(_xlfn.XLOOKUP(HsgLista[[#This Row],[Vármegye]],Régiók[Vármegye],Régiók[Régió]),"")</f>
        <v>Dél-Dunántúl</v>
      </c>
      <c r="AC1616" s="12" t="str">
        <f>IFERROR(_xlfn.XLOOKUP(HsgLista[[#This Row],[Vármegye]],Régiók[Vármegye],Régiók[NUTS2]),"")</f>
        <v>HU23</v>
      </c>
      <c r="AD1616" s="12" t="str" cm="1">
        <f t="array" ref="AD1616">_xlfn.XLOOKUP(HsgLista[[#This Row],[Helység jogállása]],_xlfn.ANCHORARRAY($AG$12),$AH$12:$AH$18)</f>
        <v>1 község</v>
      </c>
      <c r="AE1616" s="4">
        <f>HsgLista[[#This Row],[Lakó-népesség]]*HsgLista[[#This Row],[Lakó-népesség]]</f>
        <v>430336</v>
      </c>
      <c r="AF1616" s="1"/>
      <c r="AG1616" s="4"/>
      <c r="AJ1616" s="8"/>
      <c r="AK1616" s="4"/>
      <c r="AS1616" s="8"/>
      <c r="AT1616" s="4"/>
      <c r="BJ1616" s="1"/>
    </row>
    <row r="1617" spans="1:62" x14ac:dyDescent="0.3">
      <c r="A1617" s="33" t="s">
        <v>2422</v>
      </c>
      <c r="B1617" s="31">
        <v>25371</v>
      </c>
      <c r="C1617" s="1" t="s">
        <v>40</v>
      </c>
      <c r="D1617" s="1" t="s">
        <v>112</v>
      </c>
      <c r="E1617" s="1" t="s">
        <v>234</v>
      </c>
      <c r="F1617" s="1" t="s">
        <v>235</v>
      </c>
      <c r="G1617" s="1" t="s">
        <v>236</v>
      </c>
      <c r="H1617" s="1">
        <v>5</v>
      </c>
      <c r="I1617" s="1" t="s">
        <v>876</v>
      </c>
      <c r="J1617" s="4">
        <v>1440</v>
      </c>
      <c r="K1617" s="4">
        <v>544</v>
      </c>
      <c r="L1617" s="4">
        <v>216</v>
      </c>
      <c r="AA1617" s="12" t="str">
        <f>_xlfn.XLOOKUP(HsgLista[[#This Row],[Lakó-népesség]],hsgméret[limit],hsgméret[név],,-1)</f>
        <v>apró</v>
      </c>
      <c r="AB1617" s="12" t="str">
        <f>IFERROR(_xlfn.XLOOKUP(HsgLista[[#This Row],[Vármegye]],Régiók[Vármegye],Régiók[Régió]),"")</f>
        <v>Dél-Dunántúl</v>
      </c>
      <c r="AC1617" s="12" t="str">
        <f>IFERROR(_xlfn.XLOOKUP(HsgLista[[#This Row],[Vármegye]],Régiók[Vármegye],Régiók[NUTS2]),"")</f>
        <v>HU23</v>
      </c>
      <c r="AD1617" s="12" t="str" cm="1">
        <f t="array" ref="AD1617">_xlfn.XLOOKUP(HsgLista[[#This Row],[Helység jogállása]],_xlfn.ANCHORARRAY($AG$12),$AH$12:$AH$18)</f>
        <v>1 község</v>
      </c>
      <c r="AE1617" s="4">
        <f>HsgLista[[#This Row],[Lakó-népesség]]*HsgLista[[#This Row],[Lakó-népesség]]</f>
        <v>295936</v>
      </c>
      <c r="AF1617" s="1"/>
      <c r="AG1617" s="4"/>
      <c r="AJ1617" s="8"/>
      <c r="AK1617" s="4"/>
      <c r="AS1617" s="8"/>
      <c r="AT1617" s="4"/>
      <c r="BJ1617" s="1"/>
    </row>
    <row r="1618" spans="1:62" x14ac:dyDescent="0.3">
      <c r="A1618" s="33" t="s">
        <v>2423</v>
      </c>
      <c r="B1618" s="32">
        <v>8916</v>
      </c>
      <c r="C1618" s="1" t="s">
        <v>40</v>
      </c>
      <c r="D1618" s="1" t="s">
        <v>202</v>
      </c>
      <c r="E1618" s="1" t="s">
        <v>284</v>
      </c>
      <c r="F1618" s="1" t="s">
        <v>285</v>
      </c>
      <c r="G1618" s="1" t="s">
        <v>285</v>
      </c>
      <c r="H1618" s="1">
        <v>5</v>
      </c>
      <c r="I1618" s="1" t="s">
        <v>286</v>
      </c>
      <c r="J1618" s="4">
        <v>889</v>
      </c>
      <c r="K1618" s="4">
        <v>37</v>
      </c>
      <c r="L1618" s="4">
        <v>30</v>
      </c>
      <c r="AA1618" s="12" t="str">
        <f>_xlfn.XLOOKUP(HsgLista[[#This Row],[Lakó-népesség]],hsgméret[limit],hsgméret[név],,-1)</f>
        <v>mikro</v>
      </c>
      <c r="AB1618" s="12" t="str">
        <f>IFERROR(_xlfn.XLOOKUP(HsgLista[[#This Row],[Vármegye]],Régiók[Vármegye],Régiók[Régió]),"")</f>
        <v>Nyugat-Dunántúl</v>
      </c>
      <c r="AC1618" s="12" t="str">
        <f>IFERROR(_xlfn.XLOOKUP(HsgLista[[#This Row],[Vármegye]],Régiók[Vármegye],Régiók[NUTS2]),"")</f>
        <v>HU22</v>
      </c>
      <c r="AD1618" s="12" t="str" cm="1">
        <f t="array" ref="AD1618">_xlfn.XLOOKUP(HsgLista[[#This Row],[Helység jogállása]],_xlfn.ANCHORARRAY($AG$12),$AH$12:$AH$18)</f>
        <v>1 község</v>
      </c>
      <c r="AE1618" s="4">
        <f>HsgLista[[#This Row],[Lakó-népesség]]*HsgLista[[#This Row],[Lakó-népesség]]</f>
        <v>1369</v>
      </c>
      <c r="AF1618" s="1"/>
      <c r="AG1618" s="4"/>
      <c r="AJ1618" s="8"/>
      <c r="AK1618" s="4"/>
      <c r="AS1618" s="8"/>
      <c r="AT1618" s="4"/>
      <c r="BJ1618" s="1"/>
    </row>
    <row r="1619" spans="1:62" x14ac:dyDescent="0.3">
      <c r="A1619" s="33" t="s">
        <v>2424</v>
      </c>
      <c r="B1619" s="31">
        <v>26967</v>
      </c>
      <c r="C1619" s="1" t="s">
        <v>40</v>
      </c>
      <c r="D1619" s="1" t="s">
        <v>272</v>
      </c>
      <c r="E1619" s="1" t="s">
        <v>1450</v>
      </c>
      <c r="F1619" s="1" t="s">
        <v>1451</v>
      </c>
      <c r="G1619" s="1" t="s">
        <v>1452</v>
      </c>
      <c r="H1619" s="1">
        <v>5</v>
      </c>
      <c r="I1619" s="1" t="s">
        <v>2425</v>
      </c>
      <c r="J1619" s="4">
        <v>1235</v>
      </c>
      <c r="K1619" s="4">
        <v>785</v>
      </c>
      <c r="L1619" s="4">
        <v>288</v>
      </c>
      <c r="T1619" s="1">
        <v>1</v>
      </c>
      <c r="AA1619" s="12" t="str">
        <f>_xlfn.XLOOKUP(HsgLista[[#This Row],[Lakó-népesség]],hsgméret[limit],hsgméret[név],,-1)</f>
        <v>apró</v>
      </c>
      <c r="AB1619" s="12" t="str">
        <f>IFERROR(_xlfn.XLOOKUP(HsgLista[[#This Row],[Vármegye]],Régiók[Vármegye],Régiók[Régió]),"")</f>
        <v>Észak-Magyarország</v>
      </c>
      <c r="AC1619" s="12" t="str">
        <f>IFERROR(_xlfn.XLOOKUP(HsgLista[[#This Row],[Vármegye]],Régiók[Vármegye],Régiók[NUTS2]),"")</f>
        <v>HU31</v>
      </c>
      <c r="AD1619" s="12" t="str" cm="1">
        <f t="array" ref="AD1619">_xlfn.XLOOKUP(HsgLista[[#This Row],[Helység jogállása]],_xlfn.ANCHORARRAY($AG$12),$AH$12:$AH$18)</f>
        <v>1 község</v>
      </c>
      <c r="AE1619" s="4">
        <f>HsgLista[[#This Row],[Lakó-népesség]]*HsgLista[[#This Row],[Lakó-népesség]]</f>
        <v>616225</v>
      </c>
      <c r="AF1619" s="1"/>
      <c r="AG1619" s="4"/>
      <c r="AJ1619" s="8"/>
      <c r="AK1619" s="4"/>
      <c r="AS1619" s="8"/>
      <c r="AT1619" s="4"/>
      <c r="BJ1619" s="1"/>
    </row>
    <row r="1620" spans="1:62" x14ac:dyDescent="0.3">
      <c r="A1620" s="33" t="s">
        <v>2426</v>
      </c>
      <c r="B1620" s="31">
        <v>26374</v>
      </c>
      <c r="C1620" s="1" t="s">
        <v>40</v>
      </c>
      <c r="D1620" s="1" t="s">
        <v>80</v>
      </c>
      <c r="E1620" s="1" t="s">
        <v>117</v>
      </c>
      <c r="F1620" s="1" t="s">
        <v>118</v>
      </c>
      <c r="G1620" s="1" t="s">
        <v>119</v>
      </c>
      <c r="H1620" s="1">
        <v>5</v>
      </c>
      <c r="I1620" s="1" t="s">
        <v>714</v>
      </c>
      <c r="J1620" s="4">
        <v>3800</v>
      </c>
      <c r="K1620" s="4">
        <v>469</v>
      </c>
      <c r="L1620" s="4">
        <v>257</v>
      </c>
      <c r="AA1620" s="12" t="str">
        <f>_xlfn.XLOOKUP(HsgLista[[#This Row],[Lakó-népesség]],hsgméret[limit],hsgméret[név],,-1)</f>
        <v>mikro</v>
      </c>
      <c r="AB1620" s="12" t="str">
        <f>IFERROR(_xlfn.XLOOKUP(HsgLista[[#This Row],[Vármegye]],Régiók[Vármegye],Régiók[Régió]),"")</f>
        <v>Közép-Dunántúl</v>
      </c>
      <c r="AC1620" s="12" t="str">
        <f>IFERROR(_xlfn.XLOOKUP(HsgLista[[#This Row],[Vármegye]],Régiók[Vármegye],Régiók[NUTS2]),"")</f>
        <v>HU21</v>
      </c>
      <c r="AD1620" s="12" t="str" cm="1">
        <f t="array" ref="AD1620">_xlfn.XLOOKUP(HsgLista[[#This Row],[Helység jogállása]],_xlfn.ANCHORARRAY($AG$12),$AH$12:$AH$18)</f>
        <v>1 község</v>
      </c>
      <c r="AE1620" s="4">
        <f>HsgLista[[#This Row],[Lakó-népesség]]*HsgLista[[#This Row],[Lakó-népesség]]</f>
        <v>219961</v>
      </c>
      <c r="AF1620" s="1"/>
      <c r="AG1620" s="4"/>
      <c r="AJ1620" s="8"/>
      <c r="AK1620" s="4"/>
      <c r="AS1620" s="8"/>
      <c r="AT1620" s="4"/>
      <c r="BJ1620" s="1"/>
    </row>
    <row r="1621" spans="1:62" x14ac:dyDescent="0.3">
      <c r="A1621" s="33" t="s">
        <v>867</v>
      </c>
      <c r="B1621" s="32">
        <v>5430</v>
      </c>
      <c r="C1621" s="1" t="s">
        <v>40</v>
      </c>
      <c r="D1621" s="1" t="s">
        <v>41</v>
      </c>
      <c r="E1621" s="1" t="s">
        <v>841</v>
      </c>
      <c r="F1621" s="1" t="s">
        <v>842</v>
      </c>
      <c r="G1621" s="1" t="s">
        <v>843</v>
      </c>
      <c r="H1621" s="1">
        <v>2</v>
      </c>
      <c r="I1621" s="1" t="s">
        <v>38</v>
      </c>
      <c r="J1621" s="4">
        <v>1616</v>
      </c>
      <c r="K1621" s="4">
        <v>544</v>
      </c>
      <c r="L1621" s="4">
        <v>282</v>
      </c>
      <c r="R1621" s="1">
        <v>1</v>
      </c>
      <c r="T1621" s="1">
        <v>1</v>
      </c>
      <c r="AA1621" s="12" t="str">
        <f>_xlfn.XLOOKUP(HsgLista[[#This Row],[Lakó-népesség]],hsgméret[limit],hsgméret[név],,-1)</f>
        <v>apró</v>
      </c>
      <c r="AB1621" s="12" t="str">
        <f>IFERROR(_xlfn.XLOOKUP(HsgLista[[#This Row],[Vármegye]],Régiók[Vármegye],Régiók[Régió]),"")</f>
        <v>Dél-Dunántúl</v>
      </c>
      <c r="AC1621" s="12" t="str">
        <f>IFERROR(_xlfn.XLOOKUP(HsgLista[[#This Row],[Vármegye]],Régiók[Vármegye],Régiók[NUTS2]),"")</f>
        <v>HU23</v>
      </c>
      <c r="AD1621" s="12" t="str" cm="1">
        <f t="array" ref="AD1621">_xlfn.XLOOKUP(HsgLista[[#This Row],[Helység jogállása]],_xlfn.ANCHORARRAY($AG$12),$AH$12:$AH$18)</f>
        <v>1 község</v>
      </c>
      <c r="AE1621" s="4">
        <f>HsgLista[[#This Row],[Lakó-népesség]]*HsgLista[[#This Row],[Lakó-népesség]]</f>
        <v>295936</v>
      </c>
      <c r="AF1621" s="1"/>
      <c r="AG1621" s="4"/>
      <c r="AJ1621" s="8"/>
      <c r="AK1621" s="4"/>
      <c r="AS1621" s="8"/>
      <c r="AT1621" s="4"/>
      <c r="BJ1621" s="1"/>
    </row>
    <row r="1622" spans="1:62" x14ac:dyDescent="0.3">
      <c r="A1622" s="33" t="s">
        <v>2427</v>
      </c>
      <c r="B1622" s="32">
        <v>3683</v>
      </c>
      <c r="C1622" s="1" t="s">
        <v>40</v>
      </c>
      <c r="D1622" s="1" t="s">
        <v>224</v>
      </c>
      <c r="E1622" s="1" t="s">
        <v>394</v>
      </c>
      <c r="F1622" s="1" t="s">
        <v>395</v>
      </c>
      <c r="G1622" s="1" t="s">
        <v>396</v>
      </c>
      <c r="H1622" s="1">
        <v>5</v>
      </c>
      <c r="I1622" s="1" t="s">
        <v>2305</v>
      </c>
      <c r="J1622" s="4">
        <v>3958</v>
      </c>
      <c r="K1622" s="4">
        <v>732</v>
      </c>
      <c r="L1622" s="4">
        <v>441</v>
      </c>
      <c r="AA1622" s="12" t="str">
        <f>_xlfn.XLOOKUP(HsgLista[[#This Row],[Lakó-népesség]],hsgméret[limit],hsgméret[név],,-1)</f>
        <v>apró</v>
      </c>
      <c r="AB1622" s="12" t="str">
        <f>IFERROR(_xlfn.XLOOKUP(HsgLista[[#This Row],[Vármegye]],Régiók[Vármegye],Régiók[Régió]),"")</f>
        <v>Észak-Alföld</v>
      </c>
      <c r="AC1622" s="12" t="str">
        <f>IFERROR(_xlfn.XLOOKUP(HsgLista[[#This Row],[Vármegye]],Régiók[Vármegye],Régiók[NUTS2]),"")</f>
        <v>HU32</v>
      </c>
      <c r="AD1622" s="12" t="str" cm="1">
        <f t="array" ref="AD1622">_xlfn.XLOOKUP(HsgLista[[#This Row],[Helység jogállása]],_xlfn.ANCHORARRAY($AG$12),$AH$12:$AH$18)</f>
        <v>1 község</v>
      </c>
      <c r="AE1622" s="4">
        <f>HsgLista[[#This Row],[Lakó-népesség]]*HsgLista[[#This Row],[Lakó-népesség]]</f>
        <v>535824</v>
      </c>
      <c r="AF1622" s="1"/>
      <c r="AG1622" s="4"/>
      <c r="AJ1622" s="8"/>
      <c r="AK1622" s="4"/>
      <c r="AS1622" s="8"/>
      <c r="AT1622" s="4"/>
      <c r="BJ1622" s="1"/>
    </row>
    <row r="1623" spans="1:62" x14ac:dyDescent="0.3">
      <c r="A1623" s="33" t="s">
        <v>2428</v>
      </c>
      <c r="B1623" s="31">
        <v>13912</v>
      </c>
      <c r="C1623" s="1" t="s">
        <v>40</v>
      </c>
      <c r="D1623" s="1" t="s">
        <v>66</v>
      </c>
      <c r="E1623" s="1" t="s">
        <v>101</v>
      </c>
      <c r="F1623" s="1" t="s">
        <v>102</v>
      </c>
      <c r="G1623" s="1" t="s">
        <v>103</v>
      </c>
      <c r="H1623" s="1">
        <v>5</v>
      </c>
      <c r="I1623" s="1" t="s">
        <v>1993</v>
      </c>
      <c r="J1623" s="4">
        <v>1673</v>
      </c>
      <c r="K1623" s="4">
        <v>407</v>
      </c>
      <c r="L1623" s="4">
        <v>218</v>
      </c>
      <c r="AA1623" s="12" t="str">
        <f>_xlfn.XLOOKUP(HsgLista[[#This Row],[Lakó-népesség]],hsgméret[limit],hsgméret[név],,-1)</f>
        <v>mikro</v>
      </c>
      <c r="AB1623" s="12" t="str">
        <f>IFERROR(_xlfn.XLOOKUP(HsgLista[[#This Row],[Vármegye]],Régiók[Vármegye],Régiók[Régió]),"")</f>
        <v>Nyugat-Dunántúl</v>
      </c>
      <c r="AC1623" s="12" t="str">
        <f>IFERROR(_xlfn.XLOOKUP(HsgLista[[#This Row],[Vármegye]],Régiók[Vármegye],Régiók[NUTS2]),"")</f>
        <v>HU22</v>
      </c>
      <c r="AD1623" s="12" t="str" cm="1">
        <f t="array" ref="AD1623">_xlfn.XLOOKUP(HsgLista[[#This Row],[Helység jogállása]],_xlfn.ANCHORARRAY($AG$12),$AH$12:$AH$18)</f>
        <v>1 község</v>
      </c>
      <c r="AE1623" s="4">
        <f>HsgLista[[#This Row],[Lakó-népesség]]*HsgLista[[#This Row],[Lakó-népesség]]</f>
        <v>165649</v>
      </c>
      <c r="AF1623" s="1"/>
      <c r="AG1623" s="4"/>
      <c r="AJ1623" s="8"/>
      <c r="AK1623" s="4"/>
      <c r="AS1623" s="8"/>
      <c r="AT1623" s="4"/>
      <c r="BJ1623" s="1"/>
    </row>
    <row r="1624" spans="1:62" x14ac:dyDescent="0.3">
      <c r="A1624" s="33" t="s">
        <v>1540</v>
      </c>
      <c r="B1624" s="32">
        <v>6017</v>
      </c>
      <c r="C1624" s="1" t="s">
        <v>40</v>
      </c>
      <c r="D1624" s="1" t="s">
        <v>251</v>
      </c>
      <c r="E1624" s="1" t="s">
        <v>734</v>
      </c>
      <c r="F1624" s="1" t="s">
        <v>735</v>
      </c>
      <c r="G1624" s="1" t="s">
        <v>735</v>
      </c>
      <c r="H1624" s="1">
        <v>2</v>
      </c>
      <c r="I1624" s="1" t="s">
        <v>38</v>
      </c>
      <c r="J1624" s="4">
        <v>3816</v>
      </c>
      <c r="K1624" s="4">
        <v>1040</v>
      </c>
      <c r="L1624" s="4">
        <v>582</v>
      </c>
      <c r="T1624" s="1">
        <v>1</v>
      </c>
      <c r="AA1624" s="12" t="str">
        <f>_xlfn.XLOOKUP(HsgLista[[#This Row],[Lakó-népesség]],hsgméret[limit],hsgméret[név],,-1)</f>
        <v>apró</v>
      </c>
      <c r="AB1624" s="12" t="str">
        <f>IFERROR(_xlfn.XLOOKUP(HsgLista[[#This Row],[Vármegye]],Régiók[Vármegye],Régiók[Régió]),"")</f>
        <v>Dél-Dunántúl</v>
      </c>
      <c r="AC1624" s="12" t="str">
        <f>IFERROR(_xlfn.XLOOKUP(HsgLista[[#This Row],[Vármegye]],Régiók[Vármegye],Régiók[NUTS2]),"")</f>
        <v>HU23</v>
      </c>
      <c r="AD1624" s="12" t="str" cm="1">
        <f t="array" ref="AD1624">_xlfn.XLOOKUP(HsgLista[[#This Row],[Helység jogállása]],_xlfn.ANCHORARRAY($AG$12),$AH$12:$AH$18)</f>
        <v>1 község</v>
      </c>
      <c r="AE1624" s="4">
        <f>HsgLista[[#This Row],[Lakó-népesség]]*HsgLista[[#This Row],[Lakó-népesség]]</f>
        <v>1081600</v>
      </c>
      <c r="AF1624" s="1"/>
      <c r="AG1624" s="4"/>
      <c r="AJ1624" s="8"/>
      <c r="AK1624" s="4"/>
      <c r="AS1624" s="8"/>
      <c r="AT1624" s="4"/>
      <c r="BJ1624" s="1"/>
    </row>
    <row r="1625" spans="1:62" x14ac:dyDescent="0.3">
      <c r="A1625" s="33" t="s">
        <v>2429</v>
      </c>
      <c r="B1625" s="32">
        <v>3221</v>
      </c>
      <c r="C1625" s="1" t="s">
        <v>40</v>
      </c>
      <c r="D1625" s="1" t="s">
        <v>95</v>
      </c>
      <c r="E1625" s="1" t="s">
        <v>294</v>
      </c>
      <c r="F1625" s="1" t="s">
        <v>295</v>
      </c>
      <c r="G1625" s="1" t="s">
        <v>296</v>
      </c>
      <c r="H1625" s="1">
        <v>5</v>
      </c>
      <c r="I1625" s="1" t="s">
        <v>1243</v>
      </c>
      <c r="J1625" s="4">
        <v>762</v>
      </c>
      <c r="K1625" s="4">
        <v>744</v>
      </c>
      <c r="L1625" s="4">
        <v>317</v>
      </c>
      <c r="T1625" s="1">
        <v>1</v>
      </c>
      <c r="AA1625" s="12" t="str">
        <f>_xlfn.XLOOKUP(HsgLista[[#This Row],[Lakó-népesség]],hsgméret[limit],hsgméret[név],,-1)</f>
        <v>apró</v>
      </c>
      <c r="AB1625" s="12" t="str">
        <f>IFERROR(_xlfn.XLOOKUP(HsgLista[[#This Row],[Vármegye]],Régiók[Vármegye],Régiók[Régió]),"")</f>
        <v>Nyugat-Dunántúl</v>
      </c>
      <c r="AC1625" s="12" t="str">
        <f>IFERROR(_xlfn.XLOOKUP(HsgLista[[#This Row],[Vármegye]],Régiók[Vármegye],Régiók[NUTS2]),"")</f>
        <v>HU22</v>
      </c>
      <c r="AD1625" s="12" t="str" cm="1">
        <f t="array" ref="AD1625">_xlfn.XLOOKUP(HsgLista[[#This Row],[Helység jogállása]],_xlfn.ANCHORARRAY($AG$12),$AH$12:$AH$18)</f>
        <v>1 község</v>
      </c>
      <c r="AE1625" s="4">
        <f>HsgLista[[#This Row],[Lakó-népesség]]*HsgLista[[#This Row],[Lakó-népesség]]</f>
        <v>553536</v>
      </c>
      <c r="AF1625" s="1"/>
      <c r="AG1625" s="4"/>
      <c r="AJ1625" s="8"/>
      <c r="AK1625" s="4"/>
      <c r="AS1625" s="8"/>
      <c r="AT1625" s="4"/>
      <c r="BJ1625" s="1"/>
    </row>
    <row r="1626" spans="1:62" x14ac:dyDescent="0.3">
      <c r="A1626" s="33" t="s">
        <v>2430</v>
      </c>
      <c r="B1626" s="31">
        <v>23542</v>
      </c>
      <c r="C1626" s="1" t="s">
        <v>40</v>
      </c>
      <c r="D1626" s="1" t="s">
        <v>41</v>
      </c>
      <c r="E1626" s="1" t="s">
        <v>208</v>
      </c>
      <c r="F1626" s="1" t="s">
        <v>209</v>
      </c>
      <c r="G1626" s="1" t="s">
        <v>210</v>
      </c>
      <c r="H1626" s="1">
        <v>5</v>
      </c>
      <c r="I1626" s="1" t="s">
        <v>222</v>
      </c>
      <c r="J1626" s="4">
        <v>1297</v>
      </c>
      <c r="K1626" s="4">
        <v>82</v>
      </c>
      <c r="L1626" s="4">
        <v>52</v>
      </c>
      <c r="AA1626" s="12" t="str">
        <f>_xlfn.XLOOKUP(HsgLista[[#This Row],[Lakó-népesség]],hsgméret[limit],hsgméret[név],,-1)</f>
        <v>mikro</v>
      </c>
      <c r="AB1626" s="12" t="str">
        <f>IFERROR(_xlfn.XLOOKUP(HsgLista[[#This Row],[Vármegye]],Régiók[Vármegye],Régiók[Régió]),"")</f>
        <v>Dél-Dunántúl</v>
      </c>
      <c r="AC1626" s="12" t="str">
        <f>IFERROR(_xlfn.XLOOKUP(HsgLista[[#This Row],[Vármegye]],Régiók[Vármegye],Régiók[NUTS2]),"")</f>
        <v>HU23</v>
      </c>
      <c r="AD1626" s="12" t="str" cm="1">
        <f t="array" ref="AD1626">_xlfn.XLOOKUP(HsgLista[[#This Row],[Helység jogállása]],_xlfn.ANCHORARRAY($AG$12),$AH$12:$AH$18)</f>
        <v>1 község</v>
      </c>
      <c r="AE1626" s="4">
        <f>HsgLista[[#This Row],[Lakó-népesség]]*HsgLista[[#This Row],[Lakó-népesség]]</f>
        <v>6724</v>
      </c>
      <c r="AF1626" s="1"/>
      <c r="AG1626" s="4"/>
      <c r="AJ1626" s="8"/>
      <c r="AK1626" s="4"/>
      <c r="AS1626" s="8"/>
      <c r="AT1626" s="4"/>
      <c r="BJ1626" s="1"/>
    </row>
    <row r="1627" spans="1:62" x14ac:dyDescent="0.3">
      <c r="A1627" s="33" t="s">
        <v>2431</v>
      </c>
      <c r="B1627" s="32">
        <v>5412</v>
      </c>
      <c r="C1627" s="1" t="s">
        <v>40</v>
      </c>
      <c r="D1627" s="1" t="s">
        <v>41</v>
      </c>
      <c r="E1627" s="1" t="s">
        <v>130</v>
      </c>
      <c r="F1627" s="1" t="s">
        <v>131</v>
      </c>
      <c r="G1627" s="1" t="s">
        <v>132</v>
      </c>
      <c r="H1627" s="1">
        <v>5</v>
      </c>
      <c r="I1627" s="1" t="s">
        <v>797</v>
      </c>
      <c r="J1627" s="4">
        <v>1195</v>
      </c>
      <c r="K1627" s="4">
        <v>290</v>
      </c>
      <c r="L1627" s="4">
        <v>110</v>
      </c>
      <c r="T1627" s="1">
        <v>1</v>
      </c>
      <c r="AA1627" s="12" t="str">
        <f>_xlfn.XLOOKUP(HsgLista[[#This Row],[Lakó-népesség]],hsgméret[limit],hsgméret[név],,-1)</f>
        <v>mikro</v>
      </c>
      <c r="AB1627" s="12" t="str">
        <f>IFERROR(_xlfn.XLOOKUP(HsgLista[[#This Row],[Vármegye]],Régiók[Vármegye],Régiók[Régió]),"")</f>
        <v>Dél-Dunántúl</v>
      </c>
      <c r="AC1627" s="12" t="str">
        <f>IFERROR(_xlfn.XLOOKUP(HsgLista[[#This Row],[Vármegye]],Régiók[Vármegye],Régiók[NUTS2]),"")</f>
        <v>HU23</v>
      </c>
      <c r="AD1627" s="12" t="str" cm="1">
        <f t="array" ref="AD1627">_xlfn.XLOOKUP(HsgLista[[#This Row],[Helység jogállása]],_xlfn.ANCHORARRAY($AG$12),$AH$12:$AH$18)</f>
        <v>1 község</v>
      </c>
      <c r="AE1627" s="4">
        <f>HsgLista[[#This Row],[Lakó-népesség]]*HsgLista[[#This Row],[Lakó-népesség]]</f>
        <v>84100</v>
      </c>
      <c r="AF1627" s="1"/>
      <c r="AG1627" s="4"/>
      <c r="AJ1627" s="8"/>
      <c r="AK1627" s="4"/>
      <c r="AS1627" s="8"/>
      <c r="AT1627" s="4"/>
      <c r="BJ1627" s="1"/>
    </row>
    <row r="1628" spans="1:62" x14ac:dyDescent="0.3">
      <c r="A1628" s="33" t="s">
        <v>2432</v>
      </c>
      <c r="B1628" s="31">
        <v>27289</v>
      </c>
      <c r="C1628" s="1" t="s">
        <v>40</v>
      </c>
      <c r="D1628" s="1" t="s">
        <v>95</v>
      </c>
      <c r="E1628" s="1" t="s">
        <v>471</v>
      </c>
      <c r="F1628" s="1" t="s">
        <v>472</v>
      </c>
      <c r="G1628" s="1" t="s">
        <v>473</v>
      </c>
      <c r="H1628" s="1">
        <v>5</v>
      </c>
      <c r="I1628" s="1" t="s">
        <v>1800</v>
      </c>
      <c r="J1628" s="4">
        <v>385</v>
      </c>
      <c r="K1628" s="4">
        <v>275</v>
      </c>
      <c r="L1628" s="4">
        <v>96</v>
      </c>
      <c r="AA1628" s="12" t="str">
        <f>_xlfn.XLOOKUP(HsgLista[[#This Row],[Lakó-népesség]],hsgméret[limit],hsgméret[név],,-1)</f>
        <v>mikro</v>
      </c>
      <c r="AB1628" s="12" t="str">
        <f>IFERROR(_xlfn.XLOOKUP(HsgLista[[#This Row],[Vármegye]],Régiók[Vármegye],Régiók[Régió]),"")</f>
        <v>Nyugat-Dunántúl</v>
      </c>
      <c r="AC1628" s="12" t="str">
        <f>IFERROR(_xlfn.XLOOKUP(HsgLista[[#This Row],[Vármegye]],Régiók[Vármegye],Régiók[NUTS2]),"")</f>
        <v>HU22</v>
      </c>
      <c r="AD1628" s="12" t="str" cm="1">
        <f t="array" ref="AD1628">_xlfn.XLOOKUP(HsgLista[[#This Row],[Helység jogállása]],_xlfn.ANCHORARRAY($AG$12),$AH$12:$AH$18)</f>
        <v>1 község</v>
      </c>
      <c r="AE1628" s="4">
        <f>HsgLista[[#This Row],[Lakó-népesség]]*HsgLista[[#This Row],[Lakó-népesség]]</f>
        <v>75625</v>
      </c>
      <c r="AF1628" s="1"/>
      <c r="AG1628" s="4"/>
      <c r="AJ1628" s="8"/>
      <c r="AK1628" s="4"/>
      <c r="AS1628" s="8"/>
      <c r="AT1628" s="4"/>
      <c r="BJ1628" s="1"/>
    </row>
    <row r="1629" spans="1:62" x14ac:dyDescent="0.3">
      <c r="A1629" s="33" t="s">
        <v>1180</v>
      </c>
      <c r="B1629" s="31">
        <v>32407</v>
      </c>
      <c r="C1629" s="1" t="s">
        <v>40</v>
      </c>
      <c r="D1629" s="1" t="s">
        <v>272</v>
      </c>
      <c r="E1629" s="1" t="s">
        <v>698</v>
      </c>
      <c r="F1629" s="1" t="s">
        <v>536</v>
      </c>
      <c r="G1629" s="1" t="s">
        <v>534</v>
      </c>
      <c r="H1629" s="1">
        <v>2</v>
      </c>
      <c r="I1629" s="1" t="s">
        <v>38</v>
      </c>
      <c r="J1629" s="4">
        <v>1867</v>
      </c>
      <c r="K1629" s="4">
        <v>1052</v>
      </c>
      <c r="L1629" s="4">
        <v>464</v>
      </c>
      <c r="AA1629" s="12" t="str">
        <f>_xlfn.XLOOKUP(HsgLista[[#This Row],[Lakó-népesség]],hsgméret[limit],hsgméret[név],,-1)</f>
        <v>apró</v>
      </c>
      <c r="AB1629" s="12" t="str">
        <f>IFERROR(_xlfn.XLOOKUP(HsgLista[[#This Row],[Vármegye]],Régiók[Vármegye],Régiók[Régió]),"")</f>
        <v>Észak-Magyarország</v>
      </c>
      <c r="AC1629" s="12" t="str">
        <f>IFERROR(_xlfn.XLOOKUP(HsgLista[[#This Row],[Vármegye]],Régiók[Vármegye],Régiók[NUTS2]),"")</f>
        <v>HU31</v>
      </c>
      <c r="AD1629" s="12" t="str" cm="1">
        <f t="array" ref="AD1629">_xlfn.XLOOKUP(HsgLista[[#This Row],[Helység jogállása]],_xlfn.ANCHORARRAY($AG$12),$AH$12:$AH$18)</f>
        <v>1 község</v>
      </c>
      <c r="AE1629" s="4">
        <f>HsgLista[[#This Row],[Lakó-népesség]]*HsgLista[[#This Row],[Lakó-népesség]]</f>
        <v>1106704</v>
      </c>
      <c r="AF1629" s="1"/>
      <c r="AG1629" s="4"/>
      <c r="AJ1629" s="8"/>
      <c r="AK1629" s="4"/>
      <c r="AS1629" s="8"/>
      <c r="AT1629" s="4"/>
      <c r="BJ1629" s="1"/>
    </row>
    <row r="1630" spans="1:62" x14ac:dyDescent="0.3">
      <c r="A1630" s="33" t="s">
        <v>2201</v>
      </c>
      <c r="B1630" s="31">
        <v>20437</v>
      </c>
      <c r="C1630" s="1" t="s">
        <v>40</v>
      </c>
      <c r="D1630" s="1" t="s">
        <v>80</v>
      </c>
      <c r="E1630" s="1" t="s">
        <v>1152</v>
      </c>
      <c r="F1630" s="1" t="s">
        <v>165</v>
      </c>
      <c r="G1630" s="1" t="s">
        <v>163</v>
      </c>
      <c r="H1630" s="1">
        <v>2</v>
      </c>
      <c r="I1630" s="1" t="s">
        <v>38</v>
      </c>
      <c r="J1630" s="4">
        <v>2696</v>
      </c>
      <c r="K1630" s="4">
        <v>1268</v>
      </c>
      <c r="L1630" s="4">
        <v>526</v>
      </c>
      <c r="R1630" s="1">
        <v>1</v>
      </c>
      <c r="AA1630" s="12" t="str">
        <f>_xlfn.XLOOKUP(HsgLista[[#This Row],[Lakó-népesség]],hsgméret[limit],hsgméret[név],,-1)</f>
        <v>apró</v>
      </c>
      <c r="AB1630" s="12" t="str">
        <f>IFERROR(_xlfn.XLOOKUP(HsgLista[[#This Row],[Vármegye]],Régiók[Vármegye],Régiók[Régió]),"")</f>
        <v>Közép-Dunántúl</v>
      </c>
      <c r="AC1630" s="12" t="str">
        <f>IFERROR(_xlfn.XLOOKUP(HsgLista[[#This Row],[Vármegye]],Régiók[Vármegye],Régiók[NUTS2]),"")</f>
        <v>HU21</v>
      </c>
      <c r="AD1630" s="12" t="str" cm="1">
        <f t="array" ref="AD1630">_xlfn.XLOOKUP(HsgLista[[#This Row],[Helység jogállása]],_xlfn.ANCHORARRAY($AG$12),$AH$12:$AH$18)</f>
        <v>1 község</v>
      </c>
      <c r="AE1630" s="4">
        <f>HsgLista[[#This Row],[Lakó-népesség]]*HsgLista[[#This Row],[Lakó-népesség]]</f>
        <v>1607824</v>
      </c>
      <c r="AF1630" s="1"/>
      <c r="AG1630" s="4"/>
      <c r="AJ1630" s="8"/>
      <c r="AK1630" s="4"/>
      <c r="AS1630" s="8"/>
      <c r="AT1630" s="4"/>
      <c r="BJ1630" s="1"/>
    </row>
    <row r="1631" spans="1:62" x14ac:dyDescent="0.3">
      <c r="A1631" s="33" t="s">
        <v>2433</v>
      </c>
      <c r="B1631" s="31">
        <v>27067</v>
      </c>
      <c r="C1631" s="1" t="s">
        <v>40</v>
      </c>
      <c r="D1631" s="1" t="s">
        <v>41</v>
      </c>
      <c r="E1631" s="1" t="s">
        <v>42</v>
      </c>
      <c r="F1631" s="1" t="s">
        <v>43</v>
      </c>
      <c r="G1631" s="1" t="s">
        <v>44</v>
      </c>
      <c r="H1631" s="1">
        <v>5</v>
      </c>
      <c r="I1631" s="1" t="s">
        <v>2434</v>
      </c>
      <c r="J1631" s="4">
        <v>803</v>
      </c>
      <c r="K1631" s="4">
        <v>256</v>
      </c>
      <c r="L1631" s="4">
        <v>111</v>
      </c>
      <c r="AA1631" s="12" t="str">
        <f>_xlfn.XLOOKUP(HsgLista[[#This Row],[Lakó-népesség]],hsgméret[limit],hsgméret[név],,-1)</f>
        <v>mikro</v>
      </c>
      <c r="AB1631" s="12" t="str">
        <f>IFERROR(_xlfn.XLOOKUP(HsgLista[[#This Row],[Vármegye]],Régiók[Vármegye],Régiók[Régió]),"")</f>
        <v>Dél-Dunántúl</v>
      </c>
      <c r="AC1631" s="12" t="str">
        <f>IFERROR(_xlfn.XLOOKUP(HsgLista[[#This Row],[Vármegye]],Régiók[Vármegye],Régiók[NUTS2]),"")</f>
        <v>HU23</v>
      </c>
      <c r="AD1631" s="12" t="str" cm="1">
        <f t="array" ref="AD1631">_xlfn.XLOOKUP(HsgLista[[#This Row],[Helység jogállása]],_xlfn.ANCHORARRAY($AG$12),$AH$12:$AH$18)</f>
        <v>1 község</v>
      </c>
      <c r="AE1631" s="4">
        <f>HsgLista[[#This Row],[Lakó-népesség]]*HsgLista[[#This Row],[Lakó-népesség]]</f>
        <v>65536</v>
      </c>
      <c r="AF1631" s="1"/>
      <c r="AG1631" s="4"/>
      <c r="AJ1631" s="8"/>
      <c r="AK1631" s="4"/>
      <c r="AS1631" s="8"/>
      <c r="AT1631" s="4"/>
      <c r="BJ1631" s="1"/>
    </row>
    <row r="1632" spans="1:62" x14ac:dyDescent="0.3">
      <c r="A1632" s="33" t="s">
        <v>2435</v>
      </c>
      <c r="B1632" s="31">
        <v>17288</v>
      </c>
      <c r="C1632" s="1" t="s">
        <v>40</v>
      </c>
      <c r="D1632" s="1" t="s">
        <v>95</v>
      </c>
      <c r="E1632" s="1" t="s">
        <v>471</v>
      </c>
      <c r="F1632" s="1" t="s">
        <v>472</v>
      </c>
      <c r="G1632" s="1" t="s">
        <v>473</v>
      </c>
      <c r="H1632" s="1">
        <v>5</v>
      </c>
      <c r="I1632" s="1" t="s">
        <v>1336</v>
      </c>
      <c r="J1632" s="4">
        <v>1126</v>
      </c>
      <c r="K1632" s="4">
        <v>403</v>
      </c>
      <c r="L1632" s="4">
        <v>189</v>
      </c>
      <c r="AA1632" s="12" t="str">
        <f>_xlfn.XLOOKUP(HsgLista[[#This Row],[Lakó-népesség]],hsgméret[limit],hsgméret[név],,-1)</f>
        <v>mikro</v>
      </c>
      <c r="AB1632" s="12" t="str">
        <f>IFERROR(_xlfn.XLOOKUP(HsgLista[[#This Row],[Vármegye]],Régiók[Vármegye],Régiók[Régió]),"")</f>
        <v>Nyugat-Dunántúl</v>
      </c>
      <c r="AC1632" s="12" t="str">
        <f>IFERROR(_xlfn.XLOOKUP(HsgLista[[#This Row],[Vármegye]],Régiók[Vármegye],Régiók[NUTS2]),"")</f>
        <v>HU22</v>
      </c>
      <c r="AD1632" s="12" t="str" cm="1">
        <f t="array" ref="AD1632">_xlfn.XLOOKUP(HsgLista[[#This Row],[Helység jogállása]],_xlfn.ANCHORARRAY($AG$12),$AH$12:$AH$18)</f>
        <v>1 község</v>
      </c>
      <c r="AE1632" s="4">
        <f>HsgLista[[#This Row],[Lakó-népesség]]*HsgLista[[#This Row],[Lakó-népesség]]</f>
        <v>162409</v>
      </c>
      <c r="AF1632" s="1"/>
      <c r="AG1632" s="4"/>
      <c r="AJ1632" s="8"/>
      <c r="AK1632" s="4"/>
      <c r="AS1632" s="8"/>
      <c r="AT1632" s="4"/>
      <c r="BJ1632" s="1"/>
    </row>
    <row r="1633" spans="1:62" x14ac:dyDescent="0.3">
      <c r="A1633" s="33" t="s">
        <v>2436</v>
      </c>
      <c r="B1633" s="31">
        <v>22600</v>
      </c>
      <c r="C1633" s="1" t="s">
        <v>40</v>
      </c>
      <c r="D1633" s="1" t="s">
        <v>41</v>
      </c>
      <c r="E1633" s="1" t="s">
        <v>841</v>
      </c>
      <c r="F1633" s="1" t="s">
        <v>842</v>
      </c>
      <c r="G1633" s="1" t="s">
        <v>843</v>
      </c>
      <c r="H1633" s="1">
        <v>5</v>
      </c>
      <c r="I1633" s="1" t="s">
        <v>867</v>
      </c>
      <c r="J1633" s="4">
        <v>1386</v>
      </c>
      <c r="K1633" s="4">
        <v>973</v>
      </c>
      <c r="L1633" s="4">
        <v>389</v>
      </c>
      <c r="R1633" s="1">
        <v>1</v>
      </c>
      <c r="T1633" s="1">
        <v>1</v>
      </c>
      <c r="AA1633" s="12" t="str">
        <f>_xlfn.XLOOKUP(HsgLista[[#This Row],[Lakó-népesség]],hsgméret[limit],hsgméret[név],,-1)</f>
        <v>apró</v>
      </c>
      <c r="AB1633" s="12" t="str">
        <f>IFERROR(_xlfn.XLOOKUP(HsgLista[[#This Row],[Vármegye]],Régiók[Vármegye],Régiók[Régió]),"")</f>
        <v>Dél-Dunántúl</v>
      </c>
      <c r="AC1633" s="12" t="str">
        <f>IFERROR(_xlfn.XLOOKUP(HsgLista[[#This Row],[Vármegye]],Régiók[Vármegye],Régiók[NUTS2]),"")</f>
        <v>HU23</v>
      </c>
      <c r="AD1633" s="12" t="str" cm="1">
        <f t="array" ref="AD1633">_xlfn.XLOOKUP(HsgLista[[#This Row],[Helység jogállása]],_xlfn.ANCHORARRAY($AG$12),$AH$12:$AH$18)</f>
        <v>1 község</v>
      </c>
      <c r="AE1633" s="4">
        <f>HsgLista[[#This Row],[Lakó-népesség]]*HsgLista[[#This Row],[Lakó-népesség]]</f>
        <v>946729</v>
      </c>
      <c r="AF1633" s="1"/>
      <c r="AG1633" s="4"/>
      <c r="AJ1633" s="8"/>
      <c r="AK1633" s="4"/>
      <c r="AS1633" s="8"/>
      <c r="AT1633" s="4"/>
      <c r="BJ1633" s="1"/>
    </row>
    <row r="1634" spans="1:62" x14ac:dyDescent="0.3">
      <c r="A1634" s="33" t="s">
        <v>2437</v>
      </c>
      <c r="B1634" s="32">
        <v>2909</v>
      </c>
      <c r="C1634" s="1" t="s">
        <v>40</v>
      </c>
      <c r="D1634" s="1" t="s">
        <v>202</v>
      </c>
      <c r="E1634" s="1" t="s">
        <v>278</v>
      </c>
      <c r="F1634" s="1" t="s">
        <v>279</v>
      </c>
      <c r="G1634" s="1" t="s">
        <v>280</v>
      </c>
      <c r="H1634" s="1">
        <v>5</v>
      </c>
      <c r="I1634" s="1" t="s">
        <v>1659</v>
      </c>
      <c r="J1634" s="4">
        <v>420</v>
      </c>
      <c r="K1634" s="4">
        <v>235</v>
      </c>
      <c r="L1634" s="4">
        <v>102</v>
      </c>
      <c r="R1634" s="1">
        <v>1</v>
      </c>
      <c r="AA1634" s="12" t="str">
        <f>_xlfn.XLOOKUP(HsgLista[[#This Row],[Lakó-népesség]],hsgméret[limit],hsgméret[név],,-1)</f>
        <v>mikro</v>
      </c>
      <c r="AB1634" s="12" t="str">
        <f>IFERROR(_xlfn.XLOOKUP(HsgLista[[#This Row],[Vármegye]],Régiók[Vármegye],Régiók[Régió]),"")</f>
        <v>Nyugat-Dunántúl</v>
      </c>
      <c r="AC1634" s="12" t="str">
        <f>IFERROR(_xlfn.XLOOKUP(HsgLista[[#This Row],[Vármegye]],Régiók[Vármegye],Régiók[NUTS2]),"")</f>
        <v>HU22</v>
      </c>
      <c r="AD1634" s="12" t="str" cm="1">
        <f t="array" ref="AD1634">_xlfn.XLOOKUP(HsgLista[[#This Row],[Helység jogállása]],_xlfn.ANCHORARRAY($AG$12),$AH$12:$AH$18)</f>
        <v>1 község</v>
      </c>
      <c r="AE1634" s="4">
        <f>HsgLista[[#This Row],[Lakó-népesség]]*HsgLista[[#This Row],[Lakó-népesség]]</f>
        <v>55225</v>
      </c>
      <c r="AF1634" s="1"/>
      <c r="AG1634" s="4"/>
      <c r="AJ1634" s="8"/>
      <c r="AK1634" s="4"/>
      <c r="AS1634" s="8"/>
      <c r="AT1634" s="4"/>
      <c r="BJ1634" s="1"/>
    </row>
    <row r="1635" spans="1:62" x14ac:dyDescent="0.3">
      <c r="A1635" s="33" t="s">
        <v>2438</v>
      </c>
      <c r="B1635" s="31">
        <v>13064</v>
      </c>
      <c r="C1635" s="1" t="s">
        <v>40</v>
      </c>
      <c r="D1635" s="1" t="s">
        <v>202</v>
      </c>
      <c r="E1635" s="1" t="s">
        <v>278</v>
      </c>
      <c r="F1635" s="1" t="s">
        <v>279</v>
      </c>
      <c r="G1635" s="1" t="s">
        <v>280</v>
      </c>
      <c r="H1635" s="1">
        <v>5</v>
      </c>
      <c r="I1635" s="1" t="s">
        <v>858</v>
      </c>
      <c r="J1635" s="4">
        <v>1622</v>
      </c>
      <c r="K1635" s="4">
        <v>420</v>
      </c>
      <c r="L1635" s="4">
        <v>173</v>
      </c>
      <c r="AA1635" s="12" t="str">
        <f>_xlfn.XLOOKUP(HsgLista[[#This Row],[Lakó-népesség]],hsgméret[limit],hsgméret[név],,-1)</f>
        <v>mikro</v>
      </c>
      <c r="AB1635" s="12" t="str">
        <f>IFERROR(_xlfn.XLOOKUP(HsgLista[[#This Row],[Vármegye]],Régiók[Vármegye],Régiók[Régió]),"")</f>
        <v>Nyugat-Dunántúl</v>
      </c>
      <c r="AC1635" s="12" t="str">
        <f>IFERROR(_xlfn.XLOOKUP(HsgLista[[#This Row],[Vármegye]],Régiók[Vármegye],Régiók[NUTS2]),"")</f>
        <v>HU22</v>
      </c>
      <c r="AD1635" s="12" t="str" cm="1">
        <f t="array" ref="AD1635">_xlfn.XLOOKUP(HsgLista[[#This Row],[Helység jogállása]],_xlfn.ANCHORARRAY($AG$12),$AH$12:$AH$18)</f>
        <v>1 község</v>
      </c>
      <c r="AE1635" s="4">
        <f>HsgLista[[#This Row],[Lakó-népesség]]*HsgLista[[#This Row],[Lakó-népesség]]</f>
        <v>176400</v>
      </c>
      <c r="AF1635" s="1"/>
      <c r="AG1635" s="4"/>
      <c r="AJ1635" s="8"/>
      <c r="AK1635" s="4"/>
      <c r="AS1635" s="8"/>
      <c r="AT1635" s="4"/>
      <c r="BJ1635" s="1"/>
    </row>
    <row r="1636" spans="1:62" x14ac:dyDescent="0.3">
      <c r="A1636" s="33" t="s">
        <v>2439</v>
      </c>
      <c r="B1636" s="31">
        <v>25423</v>
      </c>
      <c r="C1636" s="1" t="s">
        <v>40</v>
      </c>
      <c r="D1636" s="1" t="s">
        <v>95</v>
      </c>
      <c r="E1636" s="1" t="s">
        <v>471</v>
      </c>
      <c r="F1636" s="1" t="s">
        <v>472</v>
      </c>
      <c r="G1636" s="1" t="s">
        <v>473</v>
      </c>
      <c r="H1636" s="1">
        <v>5</v>
      </c>
      <c r="I1636" s="1" t="s">
        <v>474</v>
      </c>
      <c r="J1636" s="4">
        <v>1594</v>
      </c>
      <c r="K1636" s="4">
        <v>233</v>
      </c>
      <c r="L1636" s="4">
        <v>131</v>
      </c>
      <c r="AA1636" s="12" t="str">
        <f>_xlfn.XLOOKUP(HsgLista[[#This Row],[Lakó-népesség]],hsgméret[limit],hsgméret[név],,-1)</f>
        <v>mikro</v>
      </c>
      <c r="AB1636" s="12" t="str">
        <f>IFERROR(_xlfn.XLOOKUP(HsgLista[[#This Row],[Vármegye]],Régiók[Vármegye],Régiók[Régió]),"")</f>
        <v>Nyugat-Dunántúl</v>
      </c>
      <c r="AC1636" s="12" t="str">
        <f>IFERROR(_xlfn.XLOOKUP(HsgLista[[#This Row],[Vármegye]],Régiók[Vármegye],Régiók[NUTS2]),"")</f>
        <v>HU22</v>
      </c>
      <c r="AD1636" s="12" t="str" cm="1">
        <f t="array" ref="AD1636">_xlfn.XLOOKUP(HsgLista[[#This Row],[Helység jogállása]],_xlfn.ANCHORARRAY($AG$12),$AH$12:$AH$18)</f>
        <v>1 község</v>
      </c>
      <c r="AE1636" s="4">
        <f>HsgLista[[#This Row],[Lakó-népesség]]*HsgLista[[#This Row],[Lakó-népesség]]</f>
        <v>54289</v>
      </c>
      <c r="AF1636" s="1"/>
      <c r="AG1636" s="4"/>
      <c r="AJ1636" s="8"/>
      <c r="AK1636" s="4"/>
      <c r="AS1636" s="8"/>
      <c r="AT1636" s="4"/>
      <c r="BJ1636" s="1"/>
    </row>
    <row r="1637" spans="1:62" x14ac:dyDescent="0.3">
      <c r="A1637" s="33" t="s">
        <v>2440</v>
      </c>
      <c r="B1637" s="32">
        <v>4385</v>
      </c>
      <c r="C1637" s="1" t="s">
        <v>40</v>
      </c>
      <c r="D1637" s="1" t="s">
        <v>41</v>
      </c>
      <c r="E1637" s="1" t="s">
        <v>130</v>
      </c>
      <c r="F1637" s="1" t="s">
        <v>131</v>
      </c>
      <c r="G1637" s="1" t="s">
        <v>132</v>
      </c>
      <c r="H1637" s="1">
        <v>5</v>
      </c>
      <c r="I1637" s="1" t="s">
        <v>797</v>
      </c>
      <c r="J1637" s="4">
        <v>684</v>
      </c>
      <c r="K1637" s="4">
        <v>189</v>
      </c>
      <c r="L1637" s="4">
        <v>67</v>
      </c>
      <c r="AA1637" s="12" t="str">
        <f>_xlfn.XLOOKUP(HsgLista[[#This Row],[Lakó-népesség]],hsgméret[limit],hsgméret[név],,-1)</f>
        <v>mikro</v>
      </c>
      <c r="AB1637" s="12" t="str">
        <f>IFERROR(_xlfn.XLOOKUP(HsgLista[[#This Row],[Vármegye]],Régiók[Vármegye],Régiók[Régió]),"")</f>
        <v>Dél-Dunántúl</v>
      </c>
      <c r="AC1637" s="12" t="str">
        <f>IFERROR(_xlfn.XLOOKUP(HsgLista[[#This Row],[Vármegye]],Régiók[Vármegye],Régiók[NUTS2]),"")</f>
        <v>HU23</v>
      </c>
      <c r="AD1637" s="12" t="str" cm="1">
        <f t="array" ref="AD1637">_xlfn.XLOOKUP(HsgLista[[#This Row],[Helység jogállása]],_xlfn.ANCHORARRAY($AG$12),$AH$12:$AH$18)</f>
        <v>1 község</v>
      </c>
      <c r="AE1637" s="4">
        <f>HsgLista[[#This Row],[Lakó-népesség]]*HsgLista[[#This Row],[Lakó-népesség]]</f>
        <v>35721</v>
      </c>
      <c r="AF1637" s="1"/>
      <c r="AG1637" s="4"/>
      <c r="AJ1637" s="8"/>
      <c r="AK1637" s="4"/>
      <c r="AS1637" s="8"/>
      <c r="AT1637" s="4"/>
      <c r="BJ1637" s="1"/>
    </row>
    <row r="1638" spans="1:62" x14ac:dyDescent="0.3">
      <c r="A1638" s="33" t="s">
        <v>2441</v>
      </c>
      <c r="B1638" s="31">
        <v>10755</v>
      </c>
      <c r="C1638" s="1" t="s">
        <v>40</v>
      </c>
      <c r="D1638" s="1" t="s">
        <v>75</v>
      </c>
      <c r="E1638" s="1" t="s">
        <v>1286</v>
      </c>
      <c r="F1638" s="1" t="s">
        <v>1287</v>
      </c>
      <c r="G1638" s="1" t="s">
        <v>1288</v>
      </c>
      <c r="H1638" s="1">
        <v>5</v>
      </c>
      <c r="I1638" s="1" t="s">
        <v>1390</v>
      </c>
      <c r="J1638" s="4">
        <v>1142</v>
      </c>
      <c r="K1638" s="4">
        <v>1706</v>
      </c>
      <c r="L1638" s="4">
        <v>710</v>
      </c>
      <c r="AA1638" s="12" t="str">
        <f>_xlfn.XLOOKUP(HsgLista[[#This Row],[Lakó-népesség]],hsgméret[limit],hsgméret[név],,-1)</f>
        <v>apró</v>
      </c>
      <c r="AB1638" s="12" t="str">
        <f>IFERROR(_xlfn.XLOOKUP(HsgLista[[#This Row],[Vármegye]],Régiók[Vármegye],Régiók[Régió]),"")</f>
        <v>Pest</v>
      </c>
      <c r="AC1638" s="12" t="str">
        <f>IFERROR(_xlfn.XLOOKUP(HsgLista[[#This Row],[Vármegye]],Régiók[Vármegye],Régiók[NUTS2]),"")</f>
        <v>HU12</v>
      </c>
      <c r="AD1638" s="12" t="str" cm="1">
        <f t="array" ref="AD1638">_xlfn.XLOOKUP(HsgLista[[#This Row],[Helység jogállása]],_xlfn.ANCHORARRAY($AG$12),$AH$12:$AH$18)</f>
        <v>1 község</v>
      </c>
      <c r="AE1638" s="4">
        <f>HsgLista[[#This Row],[Lakó-népesség]]*HsgLista[[#This Row],[Lakó-népesség]]</f>
        <v>2910436</v>
      </c>
      <c r="AF1638" s="1"/>
      <c r="AG1638" s="4"/>
      <c r="AJ1638" s="8"/>
      <c r="AK1638" s="4"/>
      <c r="AS1638" s="8"/>
      <c r="AT1638" s="4"/>
      <c r="BJ1638" s="1"/>
    </row>
    <row r="1639" spans="1:62" x14ac:dyDescent="0.3">
      <c r="A1639" s="33" t="s">
        <v>2442</v>
      </c>
      <c r="B1639" s="31">
        <v>27863</v>
      </c>
      <c r="C1639" s="1" t="s">
        <v>40</v>
      </c>
      <c r="D1639" s="1" t="s">
        <v>41</v>
      </c>
      <c r="E1639" s="1" t="s">
        <v>627</v>
      </c>
      <c r="F1639" s="1" t="s">
        <v>628</v>
      </c>
      <c r="G1639" s="1" t="s">
        <v>629</v>
      </c>
      <c r="H1639" s="1">
        <v>5</v>
      </c>
      <c r="I1639" s="1" t="s">
        <v>1892</v>
      </c>
      <c r="J1639" s="4">
        <v>3206</v>
      </c>
      <c r="K1639" s="4">
        <v>844</v>
      </c>
      <c r="L1639" s="4">
        <v>401</v>
      </c>
      <c r="R1639" s="1">
        <v>1</v>
      </c>
      <c r="AA1639" s="12" t="str">
        <f>_xlfn.XLOOKUP(HsgLista[[#This Row],[Lakó-népesség]],hsgméret[limit],hsgméret[név],,-1)</f>
        <v>apró</v>
      </c>
      <c r="AB1639" s="12" t="str">
        <f>IFERROR(_xlfn.XLOOKUP(HsgLista[[#This Row],[Vármegye]],Régiók[Vármegye],Régiók[Régió]),"")</f>
        <v>Dél-Dunántúl</v>
      </c>
      <c r="AC1639" s="12" t="str">
        <f>IFERROR(_xlfn.XLOOKUP(HsgLista[[#This Row],[Vármegye]],Régiók[Vármegye],Régiók[NUTS2]),"")</f>
        <v>HU23</v>
      </c>
      <c r="AD1639" s="12" t="str" cm="1">
        <f t="array" ref="AD1639">_xlfn.XLOOKUP(HsgLista[[#This Row],[Helység jogállása]],_xlfn.ANCHORARRAY($AG$12),$AH$12:$AH$18)</f>
        <v>1 község</v>
      </c>
      <c r="AE1639" s="4">
        <f>HsgLista[[#This Row],[Lakó-népesség]]*HsgLista[[#This Row],[Lakó-népesség]]</f>
        <v>712336</v>
      </c>
      <c r="AF1639" s="1"/>
      <c r="AG1639" s="4"/>
      <c r="AJ1639" s="8"/>
      <c r="AK1639" s="4"/>
      <c r="AS1639" s="8"/>
      <c r="AT1639" s="4"/>
      <c r="BJ1639" s="1"/>
    </row>
    <row r="1640" spans="1:62" x14ac:dyDescent="0.3">
      <c r="A1640" s="33" t="s">
        <v>2443</v>
      </c>
      <c r="B1640" s="32">
        <v>4394</v>
      </c>
      <c r="C1640" s="1" t="s">
        <v>40</v>
      </c>
      <c r="D1640" s="1" t="s">
        <v>75</v>
      </c>
      <c r="E1640" s="1" t="s">
        <v>345</v>
      </c>
      <c r="F1640" s="1" t="s">
        <v>346</v>
      </c>
      <c r="G1640" s="1" t="s">
        <v>347</v>
      </c>
      <c r="H1640" s="1">
        <v>5</v>
      </c>
      <c r="I1640" s="1" t="s">
        <v>2392</v>
      </c>
      <c r="J1640" s="4">
        <v>3177</v>
      </c>
      <c r="K1640" s="4">
        <v>1227</v>
      </c>
      <c r="L1640" s="4">
        <v>579</v>
      </c>
      <c r="AA1640" s="12" t="str">
        <f>_xlfn.XLOOKUP(HsgLista[[#This Row],[Lakó-népesség]],hsgméret[limit],hsgméret[név],,-1)</f>
        <v>apró</v>
      </c>
      <c r="AB1640" s="12" t="str">
        <f>IFERROR(_xlfn.XLOOKUP(HsgLista[[#This Row],[Vármegye]],Régiók[Vármegye],Régiók[Régió]),"")</f>
        <v>Pest</v>
      </c>
      <c r="AC1640" s="12" t="str">
        <f>IFERROR(_xlfn.XLOOKUP(HsgLista[[#This Row],[Vármegye]],Régiók[Vármegye],Régiók[NUTS2]),"")</f>
        <v>HU12</v>
      </c>
      <c r="AD1640" s="12" t="str" cm="1">
        <f t="array" ref="AD1640">_xlfn.XLOOKUP(HsgLista[[#This Row],[Helység jogállása]],_xlfn.ANCHORARRAY($AG$12),$AH$12:$AH$18)</f>
        <v>1 község</v>
      </c>
      <c r="AE1640" s="4">
        <f>HsgLista[[#This Row],[Lakó-népesség]]*HsgLista[[#This Row],[Lakó-népesség]]</f>
        <v>1505529</v>
      </c>
      <c r="AF1640" s="1"/>
      <c r="AG1640" s="4"/>
      <c r="AJ1640" s="8"/>
      <c r="AK1640" s="4"/>
      <c r="AS1640" s="8"/>
      <c r="AT1640" s="4"/>
      <c r="BJ1640" s="1"/>
    </row>
    <row r="1641" spans="1:62" x14ac:dyDescent="0.3">
      <c r="A1641" s="33" t="s">
        <v>2444</v>
      </c>
      <c r="B1641" s="31">
        <v>19600</v>
      </c>
      <c r="C1641" s="1" t="s">
        <v>40</v>
      </c>
      <c r="D1641" s="1" t="s">
        <v>52</v>
      </c>
      <c r="E1641" s="1" t="s">
        <v>888</v>
      </c>
      <c r="F1641" s="1" t="s">
        <v>889</v>
      </c>
      <c r="G1641" s="1" t="s">
        <v>890</v>
      </c>
      <c r="H1641" s="1">
        <v>5</v>
      </c>
      <c r="I1641" s="1" t="s">
        <v>2445</v>
      </c>
      <c r="J1641" s="4">
        <v>1041</v>
      </c>
      <c r="K1641" s="4">
        <v>751</v>
      </c>
      <c r="L1641" s="4">
        <v>293</v>
      </c>
      <c r="T1641" s="1">
        <v>1</v>
      </c>
      <c r="AA1641" s="12" t="str">
        <f>_xlfn.XLOOKUP(HsgLista[[#This Row],[Lakó-népesség]],hsgméret[limit],hsgméret[név],,-1)</f>
        <v>apró</v>
      </c>
      <c r="AB1641" s="12" t="str">
        <f>IFERROR(_xlfn.XLOOKUP(HsgLista[[#This Row],[Vármegye]],Régiók[Vármegye],Régiók[Régió]),"")</f>
        <v>Észak-Magyarország</v>
      </c>
      <c r="AC1641" s="12" t="str">
        <f>IFERROR(_xlfn.XLOOKUP(HsgLista[[#This Row],[Vármegye]],Régiók[Vármegye],Régiók[NUTS2]),"")</f>
        <v>HU31</v>
      </c>
      <c r="AD1641" s="12" t="str" cm="1">
        <f t="array" ref="AD1641">_xlfn.XLOOKUP(HsgLista[[#This Row],[Helység jogállása]],_xlfn.ANCHORARRAY($AG$12),$AH$12:$AH$18)</f>
        <v>1 község</v>
      </c>
      <c r="AE1641" s="4">
        <f>HsgLista[[#This Row],[Lakó-népesség]]*HsgLista[[#This Row],[Lakó-népesség]]</f>
        <v>564001</v>
      </c>
      <c r="AF1641" s="1"/>
      <c r="AG1641" s="4"/>
      <c r="AJ1641" s="8"/>
      <c r="AK1641" s="4"/>
      <c r="AS1641" s="8"/>
      <c r="AT1641" s="4"/>
      <c r="BJ1641" s="1"/>
    </row>
    <row r="1642" spans="1:62" x14ac:dyDescent="0.3">
      <c r="A1642" s="33" t="s">
        <v>2446</v>
      </c>
      <c r="B1642" s="31">
        <v>27696</v>
      </c>
      <c r="C1642" s="1" t="s">
        <v>40</v>
      </c>
      <c r="D1642" s="1" t="s">
        <v>47</v>
      </c>
      <c r="E1642" s="1" t="s">
        <v>328</v>
      </c>
      <c r="F1642" s="1" t="s">
        <v>329</v>
      </c>
      <c r="G1642" s="1" t="s">
        <v>330</v>
      </c>
      <c r="H1642" s="1">
        <v>2</v>
      </c>
      <c r="I1642" s="1" t="s">
        <v>38</v>
      </c>
      <c r="J1642" s="4">
        <v>2801</v>
      </c>
      <c r="K1642" s="4">
        <v>2380</v>
      </c>
      <c r="L1642" s="4">
        <v>969</v>
      </c>
      <c r="AA1642" s="12" t="str">
        <f>_xlfn.XLOOKUP(HsgLista[[#This Row],[Lakó-népesség]],hsgméret[limit],hsgméret[név],,-1)</f>
        <v>kicsi</v>
      </c>
      <c r="AB1642" s="12" t="str">
        <f>IFERROR(_xlfn.XLOOKUP(HsgLista[[#This Row],[Vármegye]],Régiók[Vármegye],Régiók[Régió]),"")</f>
        <v>Észak-Magyarország</v>
      </c>
      <c r="AC1642" s="12" t="str">
        <f>IFERROR(_xlfn.XLOOKUP(HsgLista[[#This Row],[Vármegye]],Régiók[Vármegye],Régiók[NUTS2]),"")</f>
        <v>HU31</v>
      </c>
      <c r="AD1642" s="12" t="str" cm="1">
        <f t="array" ref="AD1642">_xlfn.XLOOKUP(HsgLista[[#This Row],[Helység jogállása]],_xlfn.ANCHORARRAY($AG$12),$AH$12:$AH$18)</f>
        <v>1 község</v>
      </c>
      <c r="AE1642" s="4">
        <f>HsgLista[[#This Row],[Lakó-népesség]]*HsgLista[[#This Row],[Lakó-népesség]]</f>
        <v>5664400</v>
      </c>
      <c r="AF1642" s="1"/>
      <c r="AG1642" s="4"/>
      <c r="AJ1642" s="8"/>
      <c r="AK1642" s="4"/>
      <c r="AS1642" s="8"/>
      <c r="AT1642" s="4"/>
      <c r="BJ1642" s="1"/>
    </row>
    <row r="1643" spans="1:62" x14ac:dyDescent="0.3">
      <c r="A1643" s="33" t="s">
        <v>319</v>
      </c>
      <c r="B1643" s="32">
        <v>7357</v>
      </c>
      <c r="C1643" s="1" t="s">
        <v>27</v>
      </c>
      <c r="D1643" s="1" t="s">
        <v>197</v>
      </c>
      <c r="E1643" s="1" t="s">
        <v>2447</v>
      </c>
      <c r="F1643" s="1" t="s">
        <v>318</v>
      </c>
      <c r="G1643" s="1" t="s">
        <v>319</v>
      </c>
      <c r="H1643" s="1">
        <v>1</v>
      </c>
      <c r="I1643" s="1" t="s">
        <v>32</v>
      </c>
      <c r="J1643" s="4">
        <v>22923</v>
      </c>
      <c r="K1643" s="4">
        <v>21759</v>
      </c>
      <c r="L1643" s="4">
        <v>11047</v>
      </c>
      <c r="T1643" s="1">
        <v>1</v>
      </c>
      <c r="U1643" s="1">
        <v>1</v>
      </c>
      <c r="AA1643" s="12" t="str">
        <f>_xlfn.XLOOKUP(HsgLista[[#This Row],[Lakó-népesség]],hsgméret[limit],hsgméret[név],,-1)</f>
        <v>közép</v>
      </c>
      <c r="AB1643" s="12" t="str">
        <f>IFERROR(_xlfn.XLOOKUP(HsgLista[[#This Row],[Vármegye]],Régiók[Vármegye],Régiók[Régió]),"")</f>
        <v>Dél-Alföld</v>
      </c>
      <c r="AC1643" s="12" t="str">
        <f>IFERROR(_xlfn.XLOOKUP(HsgLista[[#This Row],[Vármegye]],Régiók[Vármegye],Régiók[NUTS2]),"")</f>
        <v>HU33</v>
      </c>
      <c r="AD1643" s="12" t="str" cm="1">
        <f t="array" ref="AD1643">_xlfn.XLOOKUP(HsgLista[[#This Row],[Helység jogállása]],_xlfn.ANCHORARRAY($AG$12),$AH$12:$AH$18)</f>
        <v>2 város</v>
      </c>
      <c r="AE1643" s="4">
        <f>HsgLista[[#This Row],[Lakó-népesség]]*HsgLista[[#This Row],[Lakó-népesség]]</f>
        <v>473454081</v>
      </c>
      <c r="AF1643" s="1"/>
      <c r="AG1643" s="4"/>
      <c r="AJ1643" s="8"/>
      <c r="AK1643" s="4"/>
      <c r="AS1643" s="8"/>
      <c r="AT1643" s="4"/>
      <c r="BJ1643" s="1"/>
    </row>
    <row r="1644" spans="1:62" x14ac:dyDescent="0.3">
      <c r="A1644" s="33" t="s">
        <v>2448</v>
      </c>
      <c r="B1644" s="32">
        <v>3610</v>
      </c>
      <c r="C1644" s="1" t="s">
        <v>40</v>
      </c>
      <c r="D1644" s="1" t="s">
        <v>80</v>
      </c>
      <c r="E1644" s="1" t="s">
        <v>117</v>
      </c>
      <c r="F1644" s="1" t="s">
        <v>118</v>
      </c>
      <c r="G1644" s="1" t="s">
        <v>119</v>
      </c>
      <c r="H1644" s="1">
        <v>5</v>
      </c>
      <c r="I1644" s="1" t="s">
        <v>521</v>
      </c>
      <c r="J1644" s="4">
        <v>2574</v>
      </c>
      <c r="K1644" s="4">
        <v>486</v>
      </c>
      <c r="L1644" s="4">
        <v>247</v>
      </c>
      <c r="AA1644" s="12" t="str">
        <f>_xlfn.XLOOKUP(HsgLista[[#This Row],[Lakó-népesség]],hsgméret[limit],hsgméret[név],,-1)</f>
        <v>mikro</v>
      </c>
      <c r="AB1644" s="12" t="str">
        <f>IFERROR(_xlfn.XLOOKUP(HsgLista[[#This Row],[Vármegye]],Régiók[Vármegye],Régiók[Régió]),"")</f>
        <v>Közép-Dunántúl</v>
      </c>
      <c r="AC1644" s="12" t="str">
        <f>IFERROR(_xlfn.XLOOKUP(HsgLista[[#This Row],[Vármegye]],Régiók[Vármegye],Régiók[NUTS2]),"")</f>
        <v>HU21</v>
      </c>
      <c r="AD1644" s="12" t="str" cm="1">
        <f t="array" ref="AD1644">_xlfn.XLOOKUP(HsgLista[[#This Row],[Helység jogállása]],_xlfn.ANCHORARRAY($AG$12),$AH$12:$AH$18)</f>
        <v>1 község</v>
      </c>
      <c r="AE1644" s="4">
        <f>HsgLista[[#This Row],[Lakó-népesség]]*HsgLista[[#This Row],[Lakó-népesség]]</f>
        <v>236196</v>
      </c>
      <c r="AF1644" s="1"/>
      <c r="AG1644" s="4"/>
      <c r="AJ1644" s="8"/>
      <c r="AK1644" s="4"/>
      <c r="AS1644" s="8"/>
      <c r="AT1644" s="4"/>
      <c r="BJ1644" s="1"/>
    </row>
    <row r="1645" spans="1:62" x14ac:dyDescent="0.3">
      <c r="A1645" s="33" t="s">
        <v>2449</v>
      </c>
      <c r="B1645" s="31">
        <v>27395</v>
      </c>
      <c r="C1645" s="1" t="s">
        <v>40</v>
      </c>
      <c r="D1645" s="1" t="s">
        <v>52</v>
      </c>
      <c r="E1645" s="1" t="s">
        <v>313</v>
      </c>
      <c r="F1645" s="1" t="s">
        <v>314</v>
      </c>
      <c r="G1645" s="1" t="s">
        <v>315</v>
      </c>
      <c r="H1645" s="1">
        <v>1</v>
      </c>
      <c r="I1645" s="1" t="s">
        <v>32</v>
      </c>
      <c r="J1645" s="4">
        <v>1128</v>
      </c>
      <c r="K1645" s="4">
        <v>4307</v>
      </c>
      <c r="L1645" s="4">
        <v>1745</v>
      </c>
      <c r="AA1645" s="12" t="str">
        <f>_xlfn.XLOOKUP(HsgLista[[#This Row],[Lakó-népesség]],hsgméret[limit],hsgméret[név],,-1)</f>
        <v>kicsi</v>
      </c>
      <c r="AB1645" s="12" t="str">
        <f>IFERROR(_xlfn.XLOOKUP(HsgLista[[#This Row],[Vármegye]],Régiók[Vármegye],Régiók[Régió]),"")</f>
        <v>Észak-Magyarország</v>
      </c>
      <c r="AC1645" s="12" t="str">
        <f>IFERROR(_xlfn.XLOOKUP(HsgLista[[#This Row],[Vármegye]],Régiók[Vármegye],Régiók[NUTS2]),"")</f>
        <v>HU31</v>
      </c>
      <c r="AD1645" s="12" t="str" cm="1">
        <f t="array" ref="AD1645">_xlfn.XLOOKUP(HsgLista[[#This Row],[Helység jogállása]],_xlfn.ANCHORARRAY($AG$12),$AH$12:$AH$18)</f>
        <v>1 község</v>
      </c>
      <c r="AE1645" s="4">
        <f>HsgLista[[#This Row],[Lakó-népesség]]*HsgLista[[#This Row],[Lakó-népesség]]</f>
        <v>18550249</v>
      </c>
      <c r="AF1645" s="1"/>
      <c r="AG1645" s="4"/>
      <c r="AJ1645" s="8"/>
      <c r="AK1645" s="4"/>
      <c r="AS1645" s="8"/>
      <c r="AT1645" s="4"/>
      <c r="BJ1645" s="1"/>
    </row>
    <row r="1646" spans="1:62" x14ac:dyDescent="0.3">
      <c r="A1646" s="33" t="s">
        <v>617</v>
      </c>
      <c r="B1646" s="31">
        <v>14915</v>
      </c>
      <c r="C1646" s="1" t="s">
        <v>40</v>
      </c>
      <c r="D1646" s="1" t="s">
        <v>52</v>
      </c>
      <c r="E1646" s="1" t="s">
        <v>173</v>
      </c>
      <c r="F1646" s="1" t="s">
        <v>174</v>
      </c>
      <c r="G1646" s="1" t="s">
        <v>175</v>
      </c>
      <c r="H1646" s="1">
        <v>2</v>
      </c>
      <c r="I1646" s="1" t="s">
        <v>38</v>
      </c>
      <c r="J1646" s="4">
        <v>2421</v>
      </c>
      <c r="K1646" s="4">
        <v>458</v>
      </c>
      <c r="L1646" s="4">
        <v>246</v>
      </c>
      <c r="AA1646" s="12" t="str">
        <f>_xlfn.XLOOKUP(HsgLista[[#This Row],[Lakó-népesség]],hsgméret[limit],hsgméret[név],,-1)</f>
        <v>mikro</v>
      </c>
      <c r="AB1646" s="12" t="str">
        <f>IFERROR(_xlfn.XLOOKUP(HsgLista[[#This Row],[Vármegye]],Régiók[Vármegye],Régiók[Régió]),"")</f>
        <v>Észak-Magyarország</v>
      </c>
      <c r="AC1646" s="12" t="str">
        <f>IFERROR(_xlfn.XLOOKUP(HsgLista[[#This Row],[Vármegye]],Régiók[Vármegye],Régiók[NUTS2]),"")</f>
        <v>HU31</v>
      </c>
      <c r="AD1646" s="12" t="str" cm="1">
        <f t="array" ref="AD1646">_xlfn.XLOOKUP(HsgLista[[#This Row],[Helység jogállása]],_xlfn.ANCHORARRAY($AG$12),$AH$12:$AH$18)</f>
        <v>1 község</v>
      </c>
      <c r="AE1646" s="4">
        <f>HsgLista[[#This Row],[Lakó-népesség]]*HsgLista[[#This Row],[Lakó-népesség]]</f>
        <v>209764</v>
      </c>
      <c r="AF1646" s="1"/>
      <c r="AG1646" s="4"/>
      <c r="AJ1646" s="8"/>
      <c r="AK1646" s="4"/>
      <c r="AS1646" s="8"/>
      <c r="AT1646" s="4"/>
      <c r="BJ1646" s="1"/>
    </row>
    <row r="1647" spans="1:62" x14ac:dyDescent="0.3">
      <c r="A1647" s="33" t="s">
        <v>2450</v>
      </c>
      <c r="B1647" s="32">
        <v>2088</v>
      </c>
      <c r="C1647" s="1" t="s">
        <v>40</v>
      </c>
      <c r="D1647" s="1" t="s">
        <v>159</v>
      </c>
      <c r="E1647" s="1" t="s">
        <v>950</v>
      </c>
      <c r="F1647" s="1" t="s">
        <v>951</v>
      </c>
      <c r="G1647" s="1" t="s">
        <v>952</v>
      </c>
      <c r="H1647" s="1">
        <v>5</v>
      </c>
      <c r="I1647" s="1" t="s">
        <v>2207</v>
      </c>
      <c r="J1647" s="4">
        <v>517</v>
      </c>
      <c r="K1647" s="4">
        <v>270</v>
      </c>
      <c r="L1647" s="4">
        <v>100</v>
      </c>
      <c r="AA1647" s="12" t="str">
        <f>_xlfn.XLOOKUP(HsgLista[[#This Row],[Lakó-népesség]],hsgméret[limit],hsgméret[név],,-1)</f>
        <v>mikro</v>
      </c>
      <c r="AB1647" s="12" t="str">
        <f>IFERROR(_xlfn.XLOOKUP(HsgLista[[#This Row],[Vármegye]],Régiók[Vármegye],Régiók[Régió]),"")</f>
        <v>Észak-Alföld</v>
      </c>
      <c r="AC1647" s="12" t="str">
        <f>IFERROR(_xlfn.XLOOKUP(HsgLista[[#This Row],[Vármegye]],Régiók[Vármegye],Régiók[NUTS2]),"")</f>
        <v>HU32</v>
      </c>
      <c r="AD1647" s="12" t="str" cm="1">
        <f t="array" ref="AD1647">_xlfn.XLOOKUP(HsgLista[[#This Row],[Helység jogállása]],_xlfn.ANCHORARRAY($AG$12),$AH$12:$AH$18)</f>
        <v>1 község</v>
      </c>
      <c r="AE1647" s="4">
        <f>HsgLista[[#This Row],[Lakó-népesség]]*HsgLista[[#This Row],[Lakó-népesség]]</f>
        <v>72900</v>
      </c>
      <c r="AF1647" s="1"/>
      <c r="AG1647" s="4"/>
      <c r="AJ1647" s="8"/>
      <c r="AK1647" s="4"/>
      <c r="AS1647" s="8"/>
      <c r="AT1647" s="4"/>
      <c r="BJ1647" s="1"/>
    </row>
    <row r="1648" spans="1:62" x14ac:dyDescent="0.3">
      <c r="A1648" s="33" t="s">
        <v>2451</v>
      </c>
      <c r="B1648" s="31">
        <v>17826</v>
      </c>
      <c r="C1648" s="1" t="s">
        <v>27</v>
      </c>
      <c r="D1648" s="1" t="s">
        <v>159</v>
      </c>
      <c r="E1648" s="1" t="s">
        <v>750</v>
      </c>
      <c r="F1648" s="1" t="s">
        <v>751</v>
      </c>
      <c r="G1648" s="1" t="s">
        <v>752</v>
      </c>
      <c r="H1648" s="1">
        <v>1</v>
      </c>
      <c r="I1648" s="1" t="s">
        <v>32</v>
      </c>
      <c r="J1648" s="4">
        <v>2891</v>
      </c>
      <c r="K1648" s="4">
        <v>3721</v>
      </c>
      <c r="L1648" s="4">
        <v>1441</v>
      </c>
      <c r="T1648" s="1">
        <v>1</v>
      </c>
      <c r="AA1648" s="12" t="str">
        <f>_xlfn.XLOOKUP(HsgLista[[#This Row],[Lakó-népesség]],hsgméret[limit],hsgméret[név],,-1)</f>
        <v>kicsi</v>
      </c>
      <c r="AB1648" s="12" t="str">
        <f>IFERROR(_xlfn.XLOOKUP(HsgLista[[#This Row],[Vármegye]],Régiók[Vármegye],Régiók[Régió]),"")</f>
        <v>Észak-Alföld</v>
      </c>
      <c r="AC1648" s="12" t="str">
        <f>IFERROR(_xlfn.XLOOKUP(HsgLista[[#This Row],[Vármegye]],Régiók[Vármegye],Régiók[NUTS2]),"")</f>
        <v>HU32</v>
      </c>
      <c r="AD1648" s="12" t="str" cm="1">
        <f t="array" ref="AD1648">_xlfn.XLOOKUP(HsgLista[[#This Row],[Helység jogállása]],_xlfn.ANCHORARRAY($AG$12),$AH$12:$AH$18)</f>
        <v>2 város</v>
      </c>
      <c r="AE1648" s="4">
        <f>HsgLista[[#This Row],[Lakó-népesség]]*HsgLista[[#This Row],[Lakó-népesség]]</f>
        <v>13845841</v>
      </c>
      <c r="AF1648" s="1"/>
      <c r="AG1648" s="4"/>
      <c r="AJ1648" s="8"/>
      <c r="AK1648" s="4"/>
      <c r="AS1648" s="8"/>
      <c r="AT1648" s="4"/>
      <c r="BJ1648" s="1"/>
    </row>
    <row r="1649" spans="1:62" x14ac:dyDescent="0.3">
      <c r="A1649" s="33" t="s">
        <v>2452</v>
      </c>
      <c r="B1649" s="31">
        <v>33923</v>
      </c>
      <c r="C1649" s="1" t="s">
        <v>40</v>
      </c>
      <c r="D1649" s="1" t="s">
        <v>41</v>
      </c>
      <c r="E1649" s="1" t="s">
        <v>841</v>
      </c>
      <c r="F1649" s="1" t="s">
        <v>842</v>
      </c>
      <c r="G1649" s="1" t="s">
        <v>843</v>
      </c>
      <c r="H1649" s="1">
        <v>5</v>
      </c>
      <c r="I1649" s="1" t="s">
        <v>843</v>
      </c>
      <c r="J1649" s="4">
        <v>2770</v>
      </c>
      <c r="K1649" s="4">
        <v>736</v>
      </c>
      <c r="L1649" s="4">
        <v>321</v>
      </c>
      <c r="T1649" s="1">
        <v>1</v>
      </c>
      <c r="AA1649" s="12" t="str">
        <f>_xlfn.XLOOKUP(HsgLista[[#This Row],[Lakó-népesség]],hsgméret[limit],hsgméret[név],,-1)</f>
        <v>apró</v>
      </c>
      <c r="AB1649" s="12" t="str">
        <f>IFERROR(_xlfn.XLOOKUP(HsgLista[[#This Row],[Vármegye]],Régiók[Vármegye],Régiók[Régió]),"")</f>
        <v>Dél-Dunántúl</v>
      </c>
      <c r="AC1649" s="12" t="str">
        <f>IFERROR(_xlfn.XLOOKUP(HsgLista[[#This Row],[Vármegye]],Régiók[Vármegye],Régiók[NUTS2]),"")</f>
        <v>HU23</v>
      </c>
      <c r="AD1649" s="12" t="str" cm="1">
        <f t="array" ref="AD1649">_xlfn.XLOOKUP(HsgLista[[#This Row],[Helység jogállása]],_xlfn.ANCHORARRAY($AG$12),$AH$12:$AH$18)</f>
        <v>1 község</v>
      </c>
      <c r="AE1649" s="4">
        <f>HsgLista[[#This Row],[Lakó-népesség]]*HsgLista[[#This Row],[Lakó-népesség]]</f>
        <v>541696</v>
      </c>
      <c r="AF1649" s="1"/>
      <c r="AG1649" s="4"/>
      <c r="AJ1649" s="8"/>
      <c r="AK1649" s="4"/>
      <c r="AS1649" s="8"/>
      <c r="AT1649" s="4"/>
      <c r="BJ1649" s="1"/>
    </row>
    <row r="1650" spans="1:62" x14ac:dyDescent="0.3">
      <c r="A1650" s="33" t="s">
        <v>2453</v>
      </c>
      <c r="B1650" s="31">
        <v>23490</v>
      </c>
      <c r="C1650" s="1" t="s">
        <v>40</v>
      </c>
      <c r="D1650" s="1" t="s">
        <v>28</v>
      </c>
      <c r="E1650" s="1" t="s">
        <v>186</v>
      </c>
      <c r="F1650" s="1" t="s">
        <v>187</v>
      </c>
      <c r="G1650" s="1" t="s">
        <v>188</v>
      </c>
      <c r="H1650" s="1">
        <v>1</v>
      </c>
      <c r="I1650" s="1" t="s">
        <v>32</v>
      </c>
      <c r="J1650" s="4">
        <v>4472</v>
      </c>
      <c r="K1650" s="4">
        <v>2381</v>
      </c>
      <c r="L1650" s="4">
        <v>896</v>
      </c>
      <c r="R1650" s="1">
        <v>1</v>
      </c>
      <c r="T1650" s="1">
        <v>1</v>
      </c>
      <c r="AA1650" s="12" t="str">
        <f>_xlfn.XLOOKUP(HsgLista[[#This Row],[Lakó-népesség]],hsgméret[limit],hsgméret[név],,-1)</f>
        <v>kicsi</v>
      </c>
      <c r="AB1650" s="12" t="str">
        <f>IFERROR(_xlfn.XLOOKUP(HsgLista[[#This Row],[Vármegye]],Régiók[Vármegye],Régiók[Régió]),"")</f>
        <v>Közép-Dunántúl</v>
      </c>
      <c r="AC1650" s="12" t="str">
        <f>IFERROR(_xlfn.XLOOKUP(HsgLista[[#This Row],[Vármegye]],Régiók[Vármegye],Régiók[NUTS2]),"")</f>
        <v>HU21</v>
      </c>
      <c r="AD1650" s="12" t="str" cm="1">
        <f t="array" ref="AD1650">_xlfn.XLOOKUP(HsgLista[[#This Row],[Helység jogállása]],_xlfn.ANCHORARRAY($AG$12),$AH$12:$AH$18)</f>
        <v>1 község</v>
      </c>
      <c r="AE1650" s="4">
        <f>HsgLista[[#This Row],[Lakó-népesség]]*HsgLista[[#This Row],[Lakó-népesség]]</f>
        <v>5669161</v>
      </c>
      <c r="AF1650" s="1"/>
      <c r="AG1650" s="4"/>
      <c r="AJ1650" s="8"/>
      <c r="AK1650" s="4"/>
      <c r="AS1650" s="8"/>
      <c r="AT1650" s="4"/>
      <c r="BJ1650" s="1"/>
    </row>
    <row r="1651" spans="1:62" x14ac:dyDescent="0.3">
      <c r="A1651" s="33" t="s">
        <v>2454</v>
      </c>
      <c r="B1651" s="31">
        <v>29920</v>
      </c>
      <c r="C1651" s="1" t="s">
        <v>40</v>
      </c>
      <c r="D1651" s="1" t="s">
        <v>41</v>
      </c>
      <c r="E1651" s="1" t="s">
        <v>627</v>
      </c>
      <c r="F1651" s="1" t="s">
        <v>628</v>
      </c>
      <c r="G1651" s="1" t="s">
        <v>629</v>
      </c>
      <c r="H1651" s="1">
        <v>5</v>
      </c>
      <c r="I1651" s="1" t="s">
        <v>1467</v>
      </c>
      <c r="J1651" s="4">
        <v>970</v>
      </c>
      <c r="K1651" s="4">
        <v>178</v>
      </c>
      <c r="L1651" s="4">
        <v>92</v>
      </c>
      <c r="R1651" s="1">
        <v>1</v>
      </c>
      <c r="AA1651" s="12" t="str">
        <f>_xlfn.XLOOKUP(HsgLista[[#This Row],[Lakó-népesség]],hsgméret[limit],hsgméret[név],,-1)</f>
        <v>mikro</v>
      </c>
      <c r="AB1651" s="12" t="str">
        <f>IFERROR(_xlfn.XLOOKUP(HsgLista[[#This Row],[Vármegye]],Régiók[Vármegye],Régiók[Régió]),"")</f>
        <v>Dél-Dunántúl</v>
      </c>
      <c r="AC1651" s="12" t="str">
        <f>IFERROR(_xlfn.XLOOKUP(HsgLista[[#This Row],[Vármegye]],Régiók[Vármegye],Régiók[NUTS2]),"")</f>
        <v>HU23</v>
      </c>
      <c r="AD1651" s="12" t="str" cm="1">
        <f t="array" ref="AD1651">_xlfn.XLOOKUP(HsgLista[[#This Row],[Helység jogállása]],_xlfn.ANCHORARRAY($AG$12),$AH$12:$AH$18)</f>
        <v>1 község</v>
      </c>
      <c r="AE1651" s="4">
        <f>HsgLista[[#This Row],[Lakó-népesség]]*HsgLista[[#This Row],[Lakó-népesség]]</f>
        <v>31684</v>
      </c>
      <c r="AF1651" s="1"/>
      <c r="AG1651" s="4"/>
      <c r="AJ1651" s="8"/>
      <c r="AK1651" s="4"/>
      <c r="AS1651" s="8"/>
      <c r="AT1651" s="4"/>
      <c r="BJ1651" s="1"/>
    </row>
    <row r="1652" spans="1:62" x14ac:dyDescent="0.3">
      <c r="A1652" s="33" t="s">
        <v>2455</v>
      </c>
      <c r="B1652" s="31">
        <v>29294</v>
      </c>
      <c r="C1652" s="1" t="s">
        <v>40</v>
      </c>
      <c r="D1652" s="1" t="s">
        <v>80</v>
      </c>
      <c r="E1652" s="1" t="s">
        <v>117</v>
      </c>
      <c r="F1652" s="1" t="s">
        <v>118</v>
      </c>
      <c r="G1652" s="1" t="s">
        <v>119</v>
      </c>
      <c r="H1652" s="1">
        <v>5</v>
      </c>
      <c r="I1652" s="1" t="s">
        <v>2338</v>
      </c>
      <c r="J1652" s="4">
        <v>776</v>
      </c>
      <c r="K1652" s="4">
        <v>358</v>
      </c>
      <c r="L1652" s="4">
        <v>168</v>
      </c>
      <c r="AA1652" s="12" t="str">
        <f>_xlfn.XLOOKUP(HsgLista[[#This Row],[Lakó-népesség]],hsgméret[limit],hsgméret[név],,-1)</f>
        <v>mikro</v>
      </c>
      <c r="AB1652" s="12" t="str">
        <f>IFERROR(_xlfn.XLOOKUP(HsgLista[[#This Row],[Vármegye]],Régiók[Vármegye],Régiók[Régió]),"")</f>
        <v>Közép-Dunántúl</v>
      </c>
      <c r="AC1652" s="12" t="str">
        <f>IFERROR(_xlfn.XLOOKUP(HsgLista[[#This Row],[Vármegye]],Régiók[Vármegye],Régiók[NUTS2]),"")</f>
        <v>HU21</v>
      </c>
      <c r="AD1652" s="12" t="str" cm="1">
        <f t="array" ref="AD1652">_xlfn.XLOOKUP(HsgLista[[#This Row],[Helység jogállása]],_xlfn.ANCHORARRAY($AG$12),$AH$12:$AH$18)</f>
        <v>1 község</v>
      </c>
      <c r="AE1652" s="4">
        <f>HsgLista[[#This Row],[Lakó-népesség]]*HsgLista[[#This Row],[Lakó-népesség]]</f>
        <v>128164</v>
      </c>
      <c r="AF1652" s="1"/>
      <c r="AG1652" s="4"/>
      <c r="AJ1652" s="8"/>
      <c r="AK1652" s="4"/>
      <c r="AS1652" s="8"/>
      <c r="AT1652" s="4"/>
      <c r="BJ1652" s="1"/>
    </row>
    <row r="1653" spans="1:62" x14ac:dyDescent="0.3">
      <c r="A1653" s="33" t="s">
        <v>551</v>
      </c>
      <c r="B1653" s="31">
        <v>18500</v>
      </c>
      <c r="C1653" s="1" t="s">
        <v>27</v>
      </c>
      <c r="D1653" s="1" t="s">
        <v>112</v>
      </c>
      <c r="E1653" s="1" t="s">
        <v>2456</v>
      </c>
      <c r="F1653" s="1" t="s">
        <v>551</v>
      </c>
      <c r="G1653" s="1" t="s">
        <v>551</v>
      </c>
      <c r="H1653" s="1">
        <v>2</v>
      </c>
      <c r="I1653" s="1" t="s">
        <v>38</v>
      </c>
      <c r="J1653" s="4">
        <v>10440</v>
      </c>
      <c r="K1653" s="4">
        <v>10502</v>
      </c>
      <c r="L1653" s="4">
        <v>5208</v>
      </c>
      <c r="AA1653" s="12" t="str">
        <f>_xlfn.XLOOKUP(HsgLista[[#This Row],[Lakó-népesség]],hsgméret[limit],hsgméret[név],,-1)</f>
        <v>közép</v>
      </c>
      <c r="AB1653" s="12" t="str">
        <f>IFERROR(_xlfn.XLOOKUP(HsgLista[[#This Row],[Vármegye]],Régiók[Vármegye],Régiók[Régió]),"")</f>
        <v>Dél-Dunántúl</v>
      </c>
      <c r="AC1653" s="12" t="str">
        <f>IFERROR(_xlfn.XLOOKUP(HsgLista[[#This Row],[Vármegye]],Régiók[Vármegye],Régiók[NUTS2]),"")</f>
        <v>HU23</v>
      </c>
      <c r="AD1653" s="12" t="str" cm="1">
        <f t="array" ref="AD1653">_xlfn.XLOOKUP(HsgLista[[#This Row],[Helység jogállása]],_xlfn.ANCHORARRAY($AG$12),$AH$12:$AH$18)</f>
        <v>2 város</v>
      </c>
      <c r="AE1653" s="4">
        <f>HsgLista[[#This Row],[Lakó-népesség]]*HsgLista[[#This Row],[Lakó-népesség]]</f>
        <v>110292004</v>
      </c>
      <c r="AF1653" s="1"/>
      <c r="AG1653" s="4"/>
      <c r="AJ1653" s="8"/>
      <c r="AK1653" s="4"/>
      <c r="AS1653" s="8"/>
      <c r="AT1653" s="4"/>
      <c r="BJ1653" s="1"/>
    </row>
    <row r="1654" spans="1:62" x14ac:dyDescent="0.3">
      <c r="A1654" s="33" t="s">
        <v>2457</v>
      </c>
      <c r="B1654" s="31">
        <v>22220</v>
      </c>
      <c r="C1654" s="1" t="s">
        <v>40</v>
      </c>
      <c r="D1654" s="1" t="s">
        <v>80</v>
      </c>
      <c r="E1654" s="1" t="s">
        <v>117</v>
      </c>
      <c r="F1654" s="1" t="s">
        <v>118</v>
      </c>
      <c r="G1654" s="1" t="s">
        <v>119</v>
      </c>
      <c r="H1654" s="1">
        <v>5</v>
      </c>
      <c r="I1654" s="1" t="s">
        <v>521</v>
      </c>
      <c r="J1654" s="4">
        <v>2208</v>
      </c>
      <c r="K1654" s="4">
        <v>722</v>
      </c>
      <c r="L1654" s="4">
        <v>335</v>
      </c>
      <c r="AA1654" s="12" t="str">
        <f>_xlfn.XLOOKUP(HsgLista[[#This Row],[Lakó-népesség]],hsgméret[limit],hsgméret[név],,-1)</f>
        <v>apró</v>
      </c>
      <c r="AB1654" s="12" t="str">
        <f>IFERROR(_xlfn.XLOOKUP(HsgLista[[#This Row],[Vármegye]],Régiók[Vármegye],Régiók[Régió]),"")</f>
        <v>Közép-Dunántúl</v>
      </c>
      <c r="AC1654" s="12" t="str">
        <f>IFERROR(_xlfn.XLOOKUP(HsgLista[[#This Row],[Vármegye]],Régiók[Vármegye],Régiók[NUTS2]),"")</f>
        <v>HU21</v>
      </c>
      <c r="AD1654" s="12" t="str" cm="1">
        <f t="array" ref="AD1654">_xlfn.XLOOKUP(HsgLista[[#This Row],[Helység jogállása]],_xlfn.ANCHORARRAY($AG$12),$AH$12:$AH$18)</f>
        <v>1 község</v>
      </c>
      <c r="AE1654" s="4">
        <f>HsgLista[[#This Row],[Lakó-népesség]]*HsgLista[[#This Row],[Lakó-népesség]]</f>
        <v>521284</v>
      </c>
      <c r="AF1654" s="1"/>
      <c r="AG1654" s="4"/>
      <c r="AJ1654" s="8"/>
      <c r="AK1654" s="4"/>
      <c r="AS1654" s="8"/>
      <c r="AT1654" s="4"/>
      <c r="BJ1654" s="1"/>
    </row>
    <row r="1655" spans="1:62" x14ac:dyDescent="0.3">
      <c r="A1655" s="33" t="s">
        <v>2458</v>
      </c>
      <c r="B1655" s="32">
        <v>9450</v>
      </c>
      <c r="C1655" s="1" t="s">
        <v>40</v>
      </c>
      <c r="D1655" s="1" t="s">
        <v>41</v>
      </c>
      <c r="E1655" s="1" t="s">
        <v>289</v>
      </c>
      <c r="F1655" s="1" t="s">
        <v>290</v>
      </c>
      <c r="G1655" s="1" t="s">
        <v>291</v>
      </c>
      <c r="H1655" s="1">
        <v>5</v>
      </c>
      <c r="I1655" s="1" t="s">
        <v>1131</v>
      </c>
      <c r="J1655" s="4">
        <v>409</v>
      </c>
      <c r="K1655" s="4">
        <v>179</v>
      </c>
      <c r="L1655" s="4">
        <v>75</v>
      </c>
      <c r="AA1655" s="12" t="str">
        <f>_xlfn.XLOOKUP(HsgLista[[#This Row],[Lakó-népesség]],hsgméret[limit],hsgméret[név],,-1)</f>
        <v>mikro</v>
      </c>
      <c r="AB1655" s="12" t="str">
        <f>IFERROR(_xlfn.XLOOKUP(HsgLista[[#This Row],[Vármegye]],Régiók[Vármegye],Régiók[Régió]),"")</f>
        <v>Dél-Dunántúl</v>
      </c>
      <c r="AC1655" s="12" t="str">
        <f>IFERROR(_xlfn.XLOOKUP(HsgLista[[#This Row],[Vármegye]],Régiók[Vármegye],Régiók[NUTS2]),"")</f>
        <v>HU23</v>
      </c>
      <c r="AD1655" s="12" t="str" cm="1">
        <f t="array" ref="AD1655">_xlfn.XLOOKUP(HsgLista[[#This Row],[Helység jogállása]],_xlfn.ANCHORARRAY($AG$12),$AH$12:$AH$18)</f>
        <v>1 község</v>
      </c>
      <c r="AE1655" s="4">
        <f>HsgLista[[#This Row],[Lakó-népesség]]*HsgLista[[#This Row],[Lakó-népesség]]</f>
        <v>32041</v>
      </c>
      <c r="AF1655" s="1"/>
      <c r="AG1655" s="4"/>
      <c r="AJ1655" s="8"/>
      <c r="AK1655" s="4"/>
      <c r="AS1655" s="8"/>
      <c r="AT1655" s="4"/>
      <c r="BJ1655" s="1"/>
    </row>
    <row r="1656" spans="1:62" x14ac:dyDescent="0.3">
      <c r="A1656" s="33" t="s">
        <v>2459</v>
      </c>
      <c r="B1656" s="31">
        <v>22637</v>
      </c>
      <c r="C1656" s="1" t="s">
        <v>40</v>
      </c>
      <c r="D1656" s="1" t="s">
        <v>86</v>
      </c>
      <c r="E1656" s="1" t="s">
        <v>334</v>
      </c>
      <c r="F1656" s="1" t="s">
        <v>335</v>
      </c>
      <c r="G1656" s="1" t="s">
        <v>336</v>
      </c>
      <c r="H1656" s="1">
        <v>5</v>
      </c>
      <c r="I1656" s="1" t="s">
        <v>1252</v>
      </c>
      <c r="J1656" s="4">
        <v>1084</v>
      </c>
      <c r="K1656" s="4">
        <v>645</v>
      </c>
      <c r="L1656" s="4">
        <v>282</v>
      </c>
      <c r="R1656" s="1">
        <v>1</v>
      </c>
      <c r="AA1656" s="12" t="str">
        <f>_xlfn.XLOOKUP(HsgLista[[#This Row],[Lakó-népesség]],hsgméret[limit],hsgméret[név],,-1)</f>
        <v>apró</v>
      </c>
      <c r="AB1656" s="12" t="str">
        <f>IFERROR(_xlfn.XLOOKUP(HsgLista[[#This Row],[Vármegye]],Régiók[Vármegye],Régiók[Régió]),"")</f>
        <v>Közép-Dunántúl</v>
      </c>
      <c r="AC1656" s="12" t="str">
        <f>IFERROR(_xlfn.XLOOKUP(HsgLista[[#This Row],[Vármegye]],Régiók[Vármegye],Régiók[NUTS2]),"")</f>
        <v>HU21</v>
      </c>
      <c r="AD1656" s="12" t="str" cm="1">
        <f t="array" ref="AD1656">_xlfn.XLOOKUP(HsgLista[[#This Row],[Helység jogállása]],_xlfn.ANCHORARRAY($AG$12),$AH$12:$AH$18)</f>
        <v>1 község</v>
      </c>
      <c r="AE1656" s="4">
        <f>HsgLista[[#This Row],[Lakó-népesség]]*HsgLista[[#This Row],[Lakó-népesség]]</f>
        <v>416025</v>
      </c>
      <c r="AF1656" s="1"/>
      <c r="AG1656" s="4"/>
      <c r="AJ1656" s="8"/>
      <c r="AK1656" s="4"/>
      <c r="AS1656" s="8"/>
      <c r="AT1656" s="4"/>
      <c r="BJ1656" s="1"/>
    </row>
    <row r="1657" spans="1:62" x14ac:dyDescent="0.3">
      <c r="A1657" s="33" t="s">
        <v>2460</v>
      </c>
      <c r="B1657" s="31">
        <v>12283</v>
      </c>
      <c r="C1657" s="1" t="s">
        <v>40</v>
      </c>
      <c r="D1657" s="1" t="s">
        <v>66</v>
      </c>
      <c r="E1657" s="1" t="s">
        <v>403</v>
      </c>
      <c r="F1657" s="1" t="s">
        <v>404</v>
      </c>
      <c r="G1657" s="1" t="s">
        <v>405</v>
      </c>
      <c r="H1657" s="1">
        <v>5</v>
      </c>
      <c r="I1657" s="1" t="s">
        <v>1788</v>
      </c>
      <c r="J1657" s="4">
        <v>1548</v>
      </c>
      <c r="K1657" s="4">
        <v>2075</v>
      </c>
      <c r="L1657" s="4">
        <v>768</v>
      </c>
      <c r="R1657" s="1">
        <v>1</v>
      </c>
      <c r="AA1657" s="12" t="str">
        <f>_xlfn.XLOOKUP(HsgLista[[#This Row],[Lakó-népesség]],hsgméret[limit],hsgméret[név],,-1)</f>
        <v>kicsi</v>
      </c>
      <c r="AB1657" s="12" t="str">
        <f>IFERROR(_xlfn.XLOOKUP(HsgLista[[#This Row],[Vármegye]],Régiók[Vármegye],Régiók[Régió]),"")</f>
        <v>Nyugat-Dunántúl</v>
      </c>
      <c r="AC1657" s="12" t="str">
        <f>IFERROR(_xlfn.XLOOKUP(HsgLista[[#This Row],[Vármegye]],Régiók[Vármegye],Régiók[NUTS2]),"")</f>
        <v>HU22</v>
      </c>
      <c r="AD1657" s="12" t="str" cm="1">
        <f t="array" ref="AD1657">_xlfn.XLOOKUP(HsgLista[[#This Row],[Helység jogállása]],_xlfn.ANCHORARRAY($AG$12),$AH$12:$AH$18)</f>
        <v>1 község</v>
      </c>
      <c r="AE1657" s="4">
        <f>HsgLista[[#This Row],[Lakó-népesség]]*HsgLista[[#This Row],[Lakó-népesség]]</f>
        <v>4305625</v>
      </c>
      <c r="AF1657" s="1"/>
      <c r="AG1657" s="4"/>
      <c r="AJ1657" s="8"/>
      <c r="AK1657" s="4"/>
      <c r="AS1657" s="8"/>
      <c r="AT1657" s="4"/>
      <c r="BJ1657" s="1"/>
    </row>
    <row r="1658" spans="1:62" x14ac:dyDescent="0.3">
      <c r="A1658" s="33" t="s">
        <v>2461</v>
      </c>
      <c r="B1658" s="31">
        <v>14483</v>
      </c>
      <c r="C1658" s="1" t="s">
        <v>40</v>
      </c>
      <c r="D1658" s="1" t="s">
        <v>41</v>
      </c>
      <c r="E1658" s="1" t="s">
        <v>425</v>
      </c>
      <c r="F1658" s="1" t="s">
        <v>426</v>
      </c>
      <c r="G1658" s="1" t="s">
        <v>427</v>
      </c>
      <c r="H1658" s="1">
        <v>5</v>
      </c>
      <c r="I1658" s="1" t="s">
        <v>748</v>
      </c>
      <c r="J1658" s="4">
        <v>1578</v>
      </c>
      <c r="K1658" s="4">
        <v>545</v>
      </c>
      <c r="L1658" s="4">
        <v>221</v>
      </c>
      <c r="R1658" s="1">
        <v>1</v>
      </c>
      <c r="T1658" s="1">
        <v>1</v>
      </c>
      <c r="AA1658" s="12" t="str">
        <f>_xlfn.XLOOKUP(HsgLista[[#This Row],[Lakó-népesség]],hsgméret[limit],hsgméret[név],,-1)</f>
        <v>apró</v>
      </c>
      <c r="AB1658" s="12" t="str">
        <f>IFERROR(_xlfn.XLOOKUP(HsgLista[[#This Row],[Vármegye]],Régiók[Vármegye],Régiók[Régió]),"")</f>
        <v>Dél-Dunántúl</v>
      </c>
      <c r="AC1658" s="12" t="str">
        <f>IFERROR(_xlfn.XLOOKUP(HsgLista[[#This Row],[Vármegye]],Régiók[Vármegye],Régiók[NUTS2]),"")</f>
        <v>HU23</v>
      </c>
      <c r="AD1658" s="12" t="str" cm="1">
        <f t="array" ref="AD1658">_xlfn.XLOOKUP(HsgLista[[#This Row],[Helység jogállása]],_xlfn.ANCHORARRAY($AG$12),$AH$12:$AH$18)</f>
        <v>1 község</v>
      </c>
      <c r="AE1658" s="4">
        <f>HsgLista[[#This Row],[Lakó-népesség]]*HsgLista[[#This Row],[Lakó-népesség]]</f>
        <v>297025</v>
      </c>
      <c r="AF1658" s="1"/>
      <c r="AG1658" s="4"/>
      <c r="AJ1658" s="8"/>
      <c r="AK1658" s="4"/>
      <c r="AS1658" s="8"/>
      <c r="AT1658" s="4"/>
      <c r="BJ1658" s="1"/>
    </row>
    <row r="1659" spans="1:62" x14ac:dyDescent="0.3">
      <c r="A1659" s="33" t="s">
        <v>1936</v>
      </c>
      <c r="B1659" s="32">
        <v>4570</v>
      </c>
      <c r="C1659" s="1" t="s">
        <v>40</v>
      </c>
      <c r="D1659" s="1" t="s">
        <v>75</v>
      </c>
      <c r="E1659" s="1" t="s">
        <v>786</v>
      </c>
      <c r="F1659" s="1" t="s">
        <v>787</v>
      </c>
      <c r="G1659" s="1" t="s">
        <v>788</v>
      </c>
      <c r="H1659" s="1">
        <v>2</v>
      </c>
      <c r="I1659" s="1" t="s">
        <v>38</v>
      </c>
      <c r="J1659" s="4">
        <v>2027</v>
      </c>
      <c r="K1659" s="4">
        <v>938</v>
      </c>
      <c r="L1659" s="4">
        <v>376</v>
      </c>
      <c r="T1659" s="1">
        <v>1</v>
      </c>
      <c r="AA1659" s="12" t="str">
        <f>_xlfn.XLOOKUP(HsgLista[[#This Row],[Lakó-népesség]],hsgméret[limit],hsgméret[név],,-1)</f>
        <v>apró</v>
      </c>
      <c r="AB1659" s="12" t="str">
        <f>IFERROR(_xlfn.XLOOKUP(HsgLista[[#This Row],[Vármegye]],Régiók[Vármegye],Régiók[Régió]),"")</f>
        <v>Pest</v>
      </c>
      <c r="AC1659" s="12" t="str">
        <f>IFERROR(_xlfn.XLOOKUP(HsgLista[[#This Row],[Vármegye]],Régiók[Vármegye],Régiók[NUTS2]),"")</f>
        <v>HU12</v>
      </c>
      <c r="AD1659" s="12" t="str" cm="1">
        <f t="array" ref="AD1659">_xlfn.XLOOKUP(HsgLista[[#This Row],[Helység jogállása]],_xlfn.ANCHORARRAY($AG$12),$AH$12:$AH$18)</f>
        <v>1 község</v>
      </c>
      <c r="AE1659" s="4">
        <f>HsgLista[[#This Row],[Lakó-népesség]]*HsgLista[[#This Row],[Lakó-népesség]]</f>
        <v>879844</v>
      </c>
      <c r="AF1659" s="1"/>
      <c r="AG1659" s="4"/>
      <c r="AJ1659" s="8"/>
      <c r="AK1659" s="4"/>
      <c r="AS1659" s="8"/>
      <c r="AT1659" s="4"/>
      <c r="BJ1659" s="1"/>
    </row>
    <row r="1660" spans="1:62" x14ac:dyDescent="0.3">
      <c r="A1660" s="33" t="s">
        <v>2462</v>
      </c>
      <c r="B1660" s="31">
        <v>19655</v>
      </c>
      <c r="C1660" s="1" t="s">
        <v>27</v>
      </c>
      <c r="D1660" s="1" t="s">
        <v>159</v>
      </c>
      <c r="E1660" s="1" t="s">
        <v>675</v>
      </c>
      <c r="F1660" s="1" t="s">
        <v>676</v>
      </c>
      <c r="G1660" s="1" t="s">
        <v>677</v>
      </c>
      <c r="H1660" s="1">
        <v>2</v>
      </c>
      <c r="I1660" s="1" t="s">
        <v>38</v>
      </c>
      <c r="J1660" s="4">
        <v>2208</v>
      </c>
      <c r="K1660" s="4">
        <v>1822</v>
      </c>
      <c r="L1660" s="4">
        <v>677</v>
      </c>
      <c r="T1660" s="1">
        <v>1</v>
      </c>
      <c r="V1660" s="1">
        <v>1</v>
      </c>
      <c r="AA1660" s="12" t="str">
        <f>_xlfn.XLOOKUP(HsgLista[[#This Row],[Lakó-népesség]],hsgméret[limit],hsgméret[név],,-1)</f>
        <v>apró</v>
      </c>
      <c r="AB1660" s="12" t="str">
        <f>IFERROR(_xlfn.XLOOKUP(HsgLista[[#This Row],[Vármegye]],Régiók[Vármegye],Régiók[Régió]),"")</f>
        <v>Észak-Alföld</v>
      </c>
      <c r="AC1660" s="12" t="str">
        <f>IFERROR(_xlfn.XLOOKUP(HsgLista[[#This Row],[Vármegye]],Régiók[Vármegye],Régiók[NUTS2]),"")</f>
        <v>HU32</v>
      </c>
      <c r="AD1660" s="12" t="str" cm="1">
        <f t="array" ref="AD1660">_xlfn.XLOOKUP(HsgLista[[#This Row],[Helység jogállása]],_xlfn.ANCHORARRAY($AG$12),$AH$12:$AH$18)</f>
        <v>2 város</v>
      </c>
      <c r="AE1660" s="4">
        <f>HsgLista[[#This Row],[Lakó-népesség]]*HsgLista[[#This Row],[Lakó-népesség]]</f>
        <v>3319684</v>
      </c>
      <c r="AF1660" s="1"/>
      <c r="AG1660" s="4"/>
      <c r="AJ1660" s="8"/>
      <c r="AK1660" s="4"/>
      <c r="AS1660" s="8"/>
      <c r="AT1660" s="4"/>
      <c r="BJ1660" s="1"/>
    </row>
    <row r="1661" spans="1:62" x14ac:dyDescent="0.3">
      <c r="A1661" s="33" t="s">
        <v>1794</v>
      </c>
      <c r="B1661" s="31">
        <v>16540</v>
      </c>
      <c r="C1661" s="1" t="s">
        <v>40</v>
      </c>
      <c r="D1661" s="1" t="s">
        <v>47</v>
      </c>
      <c r="E1661" s="1" t="s">
        <v>48</v>
      </c>
      <c r="F1661" s="1" t="s">
        <v>49</v>
      </c>
      <c r="G1661" s="1" t="s">
        <v>50</v>
      </c>
      <c r="H1661" s="1">
        <v>2</v>
      </c>
      <c r="I1661" s="1" t="s">
        <v>38</v>
      </c>
      <c r="J1661" s="4">
        <v>2561</v>
      </c>
      <c r="K1661" s="4">
        <v>1697</v>
      </c>
      <c r="L1661" s="4">
        <v>957</v>
      </c>
      <c r="T1661" s="1">
        <v>1</v>
      </c>
      <c r="AA1661" s="12" t="str">
        <f>_xlfn.XLOOKUP(HsgLista[[#This Row],[Lakó-népesség]],hsgméret[limit],hsgméret[név],,-1)</f>
        <v>apró</v>
      </c>
      <c r="AB1661" s="12" t="str">
        <f>IFERROR(_xlfn.XLOOKUP(HsgLista[[#This Row],[Vármegye]],Régiók[Vármegye],Régiók[Régió]),"")</f>
        <v>Észak-Magyarország</v>
      </c>
      <c r="AC1661" s="12" t="str">
        <f>IFERROR(_xlfn.XLOOKUP(HsgLista[[#This Row],[Vármegye]],Régiók[Vármegye],Régiók[NUTS2]),"")</f>
        <v>HU31</v>
      </c>
      <c r="AD1661" s="12" t="str" cm="1">
        <f t="array" ref="AD1661">_xlfn.XLOOKUP(HsgLista[[#This Row],[Helység jogállása]],_xlfn.ANCHORARRAY($AG$12),$AH$12:$AH$18)</f>
        <v>1 község</v>
      </c>
      <c r="AE1661" s="4">
        <f>HsgLista[[#This Row],[Lakó-népesség]]*HsgLista[[#This Row],[Lakó-népesség]]</f>
        <v>2879809</v>
      </c>
      <c r="AF1661" s="1"/>
      <c r="AG1661" s="4"/>
      <c r="AJ1661" s="8"/>
      <c r="AK1661" s="4"/>
      <c r="AS1661" s="8"/>
      <c r="AT1661" s="4"/>
      <c r="BJ1661" s="1"/>
    </row>
    <row r="1662" spans="1:62" x14ac:dyDescent="0.3">
      <c r="A1662" s="33" t="s">
        <v>2463</v>
      </c>
      <c r="B1662" s="31">
        <v>14641</v>
      </c>
      <c r="C1662" s="1" t="s">
        <v>40</v>
      </c>
      <c r="D1662" s="1" t="s">
        <v>272</v>
      </c>
      <c r="E1662" s="1" t="s">
        <v>653</v>
      </c>
      <c r="F1662" s="1" t="s">
        <v>654</v>
      </c>
      <c r="G1662" s="1" t="s">
        <v>655</v>
      </c>
      <c r="H1662" s="1">
        <v>5</v>
      </c>
      <c r="I1662" s="1" t="s">
        <v>2155</v>
      </c>
      <c r="J1662" s="4">
        <v>631</v>
      </c>
      <c r="K1662" s="4">
        <v>220</v>
      </c>
      <c r="L1662" s="4">
        <v>109</v>
      </c>
      <c r="T1662" s="1">
        <v>1</v>
      </c>
      <c r="AA1662" s="12" t="str">
        <f>_xlfn.XLOOKUP(HsgLista[[#This Row],[Lakó-népesség]],hsgméret[limit],hsgméret[név],,-1)</f>
        <v>mikro</v>
      </c>
      <c r="AB1662" s="12" t="str">
        <f>IFERROR(_xlfn.XLOOKUP(HsgLista[[#This Row],[Vármegye]],Régiók[Vármegye],Régiók[Régió]),"")</f>
        <v>Észak-Magyarország</v>
      </c>
      <c r="AC1662" s="12" t="str">
        <f>IFERROR(_xlfn.XLOOKUP(HsgLista[[#This Row],[Vármegye]],Régiók[Vármegye],Régiók[NUTS2]),"")</f>
        <v>HU31</v>
      </c>
      <c r="AD1662" s="12" t="str" cm="1">
        <f t="array" ref="AD1662">_xlfn.XLOOKUP(HsgLista[[#This Row],[Helység jogállása]],_xlfn.ANCHORARRAY($AG$12),$AH$12:$AH$18)</f>
        <v>1 község</v>
      </c>
      <c r="AE1662" s="4">
        <f>HsgLista[[#This Row],[Lakó-népesség]]*HsgLista[[#This Row],[Lakó-népesség]]</f>
        <v>48400</v>
      </c>
      <c r="AF1662" s="1"/>
      <c r="AG1662" s="4"/>
      <c r="AJ1662" s="8"/>
      <c r="AK1662" s="4"/>
      <c r="AS1662" s="8"/>
      <c r="AT1662" s="4"/>
      <c r="BJ1662" s="1"/>
    </row>
    <row r="1663" spans="1:62" x14ac:dyDescent="0.3">
      <c r="A1663" s="33" t="s">
        <v>613</v>
      </c>
      <c r="B1663" s="31">
        <v>32212</v>
      </c>
      <c r="C1663" s="1" t="s">
        <v>40</v>
      </c>
      <c r="D1663" s="1" t="s">
        <v>80</v>
      </c>
      <c r="E1663" s="1" t="s">
        <v>611</v>
      </c>
      <c r="F1663" s="1" t="s">
        <v>612</v>
      </c>
      <c r="G1663" s="1" t="s">
        <v>80</v>
      </c>
      <c r="H1663" s="1">
        <v>2</v>
      </c>
      <c r="I1663" s="1" t="s">
        <v>38</v>
      </c>
      <c r="J1663" s="4">
        <v>3441</v>
      </c>
      <c r="K1663" s="4">
        <v>1797</v>
      </c>
      <c r="L1663" s="4">
        <v>614</v>
      </c>
      <c r="R1663" s="1">
        <v>1</v>
      </c>
      <c r="AA1663" s="12" t="str">
        <f>_xlfn.XLOOKUP(HsgLista[[#This Row],[Lakó-népesség]],hsgméret[limit],hsgméret[név],,-1)</f>
        <v>apró</v>
      </c>
      <c r="AB1663" s="12" t="str">
        <f>IFERROR(_xlfn.XLOOKUP(HsgLista[[#This Row],[Vármegye]],Régiók[Vármegye],Régiók[Régió]),"")</f>
        <v>Közép-Dunántúl</v>
      </c>
      <c r="AC1663" s="12" t="str">
        <f>IFERROR(_xlfn.XLOOKUP(HsgLista[[#This Row],[Vármegye]],Régiók[Vármegye],Régiók[NUTS2]),"")</f>
        <v>HU21</v>
      </c>
      <c r="AD1663" s="12" t="str" cm="1">
        <f t="array" ref="AD1663">_xlfn.XLOOKUP(HsgLista[[#This Row],[Helység jogállása]],_xlfn.ANCHORARRAY($AG$12),$AH$12:$AH$18)</f>
        <v>1 község</v>
      </c>
      <c r="AE1663" s="4">
        <f>HsgLista[[#This Row],[Lakó-népesség]]*HsgLista[[#This Row],[Lakó-népesség]]</f>
        <v>3229209</v>
      </c>
      <c r="AF1663" s="1"/>
      <c r="AG1663" s="4"/>
      <c r="AJ1663" s="8"/>
      <c r="AK1663" s="4"/>
      <c r="AS1663" s="8"/>
      <c r="AT1663" s="4"/>
      <c r="BJ1663" s="1"/>
    </row>
    <row r="1664" spans="1:62" x14ac:dyDescent="0.3">
      <c r="A1664" s="33" t="s">
        <v>2464</v>
      </c>
      <c r="B1664" s="31">
        <v>16443</v>
      </c>
      <c r="C1664" s="1" t="s">
        <v>40</v>
      </c>
      <c r="D1664" s="1" t="s">
        <v>41</v>
      </c>
      <c r="E1664" s="1" t="s">
        <v>130</v>
      </c>
      <c r="F1664" s="1" t="s">
        <v>131</v>
      </c>
      <c r="G1664" s="1" t="s">
        <v>132</v>
      </c>
      <c r="H1664" s="1">
        <v>5</v>
      </c>
      <c r="I1664" s="1" t="s">
        <v>132</v>
      </c>
      <c r="J1664" s="4">
        <v>579</v>
      </c>
      <c r="K1664" s="4">
        <v>64</v>
      </c>
      <c r="L1664" s="4">
        <v>32</v>
      </c>
      <c r="AA1664" s="12" t="str">
        <f>_xlfn.XLOOKUP(HsgLista[[#This Row],[Lakó-népesség]],hsgméret[limit],hsgméret[név],,-1)</f>
        <v>mikro</v>
      </c>
      <c r="AB1664" s="12" t="str">
        <f>IFERROR(_xlfn.XLOOKUP(HsgLista[[#This Row],[Vármegye]],Régiók[Vármegye],Régiók[Régió]),"")</f>
        <v>Dél-Dunántúl</v>
      </c>
      <c r="AC1664" s="12" t="str">
        <f>IFERROR(_xlfn.XLOOKUP(HsgLista[[#This Row],[Vármegye]],Régiók[Vármegye],Régiók[NUTS2]),"")</f>
        <v>HU23</v>
      </c>
      <c r="AD1664" s="12" t="str" cm="1">
        <f t="array" ref="AD1664">_xlfn.XLOOKUP(HsgLista[[#This Row],[Helység jogállása]],_xlfn.ANCHORARRAY($AG$12),$AH$12:$AH$18)</f>
        <v>1 község</v>
      </c>
      <c r="AE1664" s="4">
        <f>HsgLista[[#This Row],[Lakó-népesség]]*HsgLista[[#This Row],[Lakó-népesség]]</f>
        <v>4096</v>
      </c>
      <c r="AF1664" s="1"/>
      <c r="AG1664" s="4"/>
      <c r="AJ1664" s="8"/>
      <c r="AK1664" s="4"/>
      <c r="AS1664" s="8"/>
      <c r="AT1664" s="4"/>
      <c r="BJ1664" s="1"/>
    </row>
    <row r="1665" spans="1:62" x14ac:dyDescent="0.3">
      <c r="A1665" s="33" t="s">
        <v>2465</v>
      </c>
      <c r="B1665" s="32">
        <v>6770</v>
      </c>
      <c r="C1665" s="1" t="s">
        <v>40</v>
      </c>
      <c r="D1665" s="1" t="s">
        <v>66</v>
      </c>
      <c r="E1665" s="1" t="s">
        <v>101</v>
      </c>
      <c r="F1665" s="1" t="s">
        <v>102</v>
      </c>
      <c r="G1665" s="1" t="s">
        <v>103</v>
      </c>
      <c r="H1665" s="1">
        <v>5</v>
      </c>
      <c r="I1665" s="1" t="s">
        <v>646</v>
      </c>
      <c r="J1665" s="4">
        <v>1629</v>
      </c>
      <c r="K1665" s="4">
        <v>523</v>
      </c>
      <c r="L1665" s="4">
        <v>232</v>
      </c>
      <c r="AA1665" s="12" t="str">
        <f>_xlfn.XLOOKUP(HsgLista[[#This Row],[Lakó-népesség]],hsgméret[limit],hsgméret[név],,-1)</f>
        <v>apró</v>
      </c>
      <c r="AB1665" s="12" t="str">
        <f>IFERROR(_xlfn.XLOOKUP(HsgLista[[#This Row],[Vármegye]],Régiók[Vármegye],Régiók[Régió]),"")</f>
        <v>Nyugat-Dunántúl</v>
      </c>
      <c r="AC1665" s="12" t="str">
        <f>IFERROR(_xlfn.XLOOKUP(HsgLista[[#This Row],[Vármegye]],Régiók[Vármegye],Régiók[NUTS2]),"")</f>
        <v>HU22</v>
      </c>
      <c r="AD1665" s="12" t="str" cm="1">
        <f t="array" ref="AD1665">_xlfn.XLOOKUP(HsgLista[[#This Row],[Helység jogállása]],_xlfn.ANCHORARRAY($AG$12),$AH$12:$AH$18)</f>
        <v>1 község</v>
      </c>
      <c r="AE1665" s="4">
        <f>HsgLista[[#This Row],[Lakó-népesség]]*HsgLista[[#This Row],[Lakó-népesség]]</f>
        <v>273529</v>
      </c>
      <c r="AF1665" s="1"/>
      <c r="AG1665" s="4"/>
      <c r="AJ1665" s="8"/>
      <c r="AK1665" s="4"/>
      <c r="AS1665" s="8"/>
      <c r="AT1665" s="4"/>
      <c r="BJ1665" s="1"/>
    </row>
    <row r="1666" spans="1:62" x14ac:dyDescent="0.3">
      <c r="A1666" s="33" t="s">
        <v>2466</v>
      </c>
      <c r="B1666" s="32">
        <v>2103</v>
      </c>
      <c r="C1666" s="1" t="s">
        <v>40</v>
      </c>
      <c r="D1666" s="1" t="s">
        <v>202</v>
      </c>
      <c r="E1666" s="1" t="s">
        <v>621</v>
      </c>
      <c r="F1666" s="1" t="s">
        <v>622</v>
      </c>
      <c r="G1666" s="1" t="s">
        <v>623</v>
      </c>
      <c r="H1666" s="1">
        <v>5</v>
      </c>
      <c r="I1666" s="1" t="s">
        <v>689</v>
      </c>
      <c r="J1666" s="4">
        <v>516</v>
      </c>
      <c r="K1666" s="4">
        <v>57</v>
      </c>
      <c r="L1666" s="4">
        <v>70</v>
      </c>
      <c r="AA1666" s="12" t="str">
        <f>_xlfn.XLOOKUP(HsgLista[[#This Row],[Lakó-népesség]],hsgméret[limit],hsgméret[név],,-1)</f>
        <v>mikro</v>
      </c>
      <c r="AB1666" s="12" t="str">
        <f>IFERROR(_xlfn.XLOOKUP(HsgLista[[#This Row],[Vármegye]],Régiók[Vármegye],Régiók[Régió]),"")</f>
        <v>Nyugat-Dunántúl</v>
      </c>
      <c r="AC1666" s="12" t="str">
        <f>IFERROR(_xlfn.XLOOKUP(HsgLista[[#This Row],[Vármegye]],Régiók[Vármegye],Régiók[NUTS2]),"")</f>
        <v>HU22</v>
      </c>
      <c r="AD1666" s="12" t="str" cm="1">
        <f t="array" ref="AD1666">_xlfn.XLOOKUP(HsgLista[[#This Row],[Helység jogállása]],_xlfn.ANCHORARRAY($AG$12),$AH$12:$AH$18)</f>
        <v>1 község</v>
      </c>
      <c r="AE1666" s="4">
        <f>HsgLista[[#This Row],[Lakó-népesség]]*HsgLista[[#This Row],[Lakó-népesség]]</f>
        <v>3249</v>
      </c>
      <c r="AF1666" s="1"/>
      <c r="AG1666" s="4"/>
      <c r="AJ1666" s="8"/>
      <c r="AK1666" s="4"/>
      <c r="AS1666" s="8"/>
      <c r="AT1666" s="4"/>
      <c r="BJ1666" s="1"/>
    </row>
    <row r="1667" spans="1:62" x14ac:dyDescent="0.3">
      <c r="A1667" s="33" t="s">
        <v>2467</v>
      </c>
      <c r="B1667" s="31">
        <v>15219</v>
      </c>
      <c r="C1667" s="1" t="s">
        <v>40</v>
      </c>
      <c r="D1667" s="1" t="s">
        <v>41</v>
      </c>
      <c r="E1667" s="1" t="s">
        <v>130</v>
      </c>
      <c r="F1667" s="1" t="s">
        <v>131</v>
      </c>
      <c r="G1667" s="1" t="s">
        <v>132</v>
      </c>
      <c r="H1667" s="1">
        <v>5</v>
      </c>
      <c r="I1667" s="1" t="s">
        <v>132</v>
      </c>
      <c r="J1667" s="4">
        <v>1138</v>
      </c>
      <c r="K1667" s="4">
        <v>71</v>
      </c>
      <c r="L1667" s="4">
        <v>45</v>
      </c>
      <c r="T1667" s="1">
        <v>1</v>
      </c>
      <c r="AA1667" s="12" t="str">
        <f>_xlfn.XLOOKUP(HsgLista[[#This Row],[Lakó-népesség]],hsgméret[limit],hsgméret[név],,-1)</f>
        <v>mikro</v>
      </c>
      <c r="AB1667" s="12" t="str">
        <f>IFERROR(_xlfn.XLOOKUP(HsgLista[[#This Row],[Vármegye]],Régiók[Vármegye],Régiók[Régió]),"")</f>
        <v>Dél-Dunántúl</v>
      </c>
      <c r="AC1667" s="12" t="str">
        <f>IFERROR(_xlfn.XLOOKUP(HsgLista[[#This Row],[Vármegye]],Régiók[Vármegye],Régiók[NUTS2]),"")</f>
        <v>HU23</v>
      </c>
      <c r="AD1667" s="12" t="str" cm="1">
        <f t="array" ref="AD1667">_xlfn.XLOOKUP(HsgLista[[#This Row],[Helység jogállása]],_xlfn.ANCHORARRAY($AG$12),$AH$12:$AH$18)</f>
        <v>1 község</v>
      </c>
      <c r="AE1667" s="4">
        <f>HsgLista[[#This Row],[Lakó-népesség]]*HsgLista[[#This Row],[Lakó-népesség]]</f>
        <v>5041</v>
      </c>
      <c r="AF1667" s="1"/>
      <c r="AG1667" s="4"/>
      <c r="AJ1667" s="8"/>
      <c r="AK1667" s="4"/>
      <c r="AS1667" s="8"/>
      <c r="AT1667" s="4"/>
      <c r="BJ1667" s="1"/>
    </row>
    <row r="1668" spans="1:62" x14ac:dyDescent="0.3">
      <c r="A1668" s="33" t="s">
        <v>2468</v>
      </c>
      <c r="B1668" s="31">
        <v>20659</v>
      </c>
      <c r="C1668" s="1" t="s">
        <v>40</v>
      </c>
      <c r="D1668" s="1" t="s">
        <v>41</v>
      </c>
      <c r="E1668" s="1" t="s">
        <v>289</v>
      </c>
      <c r="F1668" s="1" t="s">
        <v>290</v>
      </c>
      <c r="G1668" s="1" t="s">
        <v>291</v>
      </c>
      <c r="H1668" s="1">
        <v>5</v>
      </c>
      <c r="I1668" s="1" t="s">
        <v>1131</v>
      </c>
      <c r="J1668" s="4">
        <v>1593</v>
      </c>
      <c r="K1668" s="4">
        <v>376</v>
      </c>
      <c r="L1668" s="4">
        <v>183</v>
      </c>
      <c r="R1668" s="1">
        <v>1</v>
      </c>
      <c r="AA1668" s="12" t="str">
        <f>_xlfn.XLOOKUP(HsgLista[[#This Row],[Lakó-népesség]],hsgméret[limit],hsgméret[név],,-1)</f>
        <v>mikro</v>
      </c>
      <c r="AB1668" s="12" t="str">
        <f>IFERROR(_xlfn.XLOOKUP(HsgLista[[#This Row],[Vármegye]],Régiók[Vármegye],Régiók[Régió]),"")</f>
        <v>Dél-Dunántúl</v>
      </c>
      <c r="AC1668" s="12" t="str">
        <f>IFERROR(_xlfn.XLOOKUP(HsgLista[[#This Row],[Vármegye]],Régiók[Vármegye],Régiók[NUTS2]),"")</f>
        <v>HU23</v>
      </c>
      <c r="AD1668" s="12" t="str" cm="1">
        <f t="array" ref="AD1668">_xlfn.XLOOKUP(HsgLista[[#This Row],[Helység jogállása]],_xlfn.ANCHORARRAY($AG$12),$AH$12:$AH$18)</f>
        <v>1 község</v>
      </c>
      <c r="AE1668" s="4">
        <f>HsgLista[[#This Row],[Lakó-népesség]]*HsgLista[[#This Row],[Lakó-népesség]]</f>
        <v>141376</v>
      </c>
      <c r="AF1668" s="1"/>
      <c r="AG1668" s="4"/>
      <c r="AJ1668" s="8"/>
      <c r="AK1668" s="4"/>
      <c r="AS1668" s="8"/>
      <c r="AT1668" s="4"/>
      <c r="BJ1668" s="1"/>
    </row>
    <row r="1669" spans="1:62" x14ac:dyDescent="0.3">
      <c r="A1669" s="33" t="s">
        <v>2469</v>
      </c>
      <c r="B1669" s="31">
        <v>31981</v>
      </c>
      <c r="C1669" s="1" t="s">
        <v>40</v>
      </c>
      <c r="D1669" s="1" t="s">
        <v>202</v>
      </c>
      <c r="E1669" s="1" t="s">
        <v>284</v>
      </c>
      <c r="F1669" s="1" t="s">
        <v>285</v>
      </c>
      <c r="G1669" s="1" t="s">
        <v>285</v>
      </c>
      <c r="H1669" s="1">
        <v>5</v>
      </c>
      <c r="I1669" s="1" t="s">
        <v>286</v>
      </c>
      <c r="J1669" s="4">
        <v>744</v>
      </c>
      <c r="K1669" s="4">
        <v>62</v>
      </c>
      <c r="L1669" s="4">
        <v>35</v>
      </c>
      <c r="AA1669" s="12" t="str">
        <f>_xlfn.XLOOKUP(HsgLista[[#This Row],[Lakó-népesség]],hsgméret[limit],hsgméret[név],,-1)</f>
        <v>mikro</v>
      </c>
      <c r="AB1669" s="12" t="str">
        <f>IFERROR(_xlfn.XLOOKUP(HsgLista[[#This Row],[Vármegye]],Régiók[Vármegye],Régiók[Régió]),"")</f>
        <v>Nyugat-Dunántúl</v>
      </c>
      <c r="AC1669" s="12" t="str">
        <f>IFERROR(_xlfn.XLOOKUP(HsgLista[[#This Row],[Vármegye]],Régiók[Vármegye],Régiók[NUTS2]),"")</f>
        <v>HU22</v>
      </c>
      <c r="AD1669" s="12" t="str" cm="1">
        <f t="array" ref="AD1669">_xlfn.XLOOKUP(HsgLista[[#This Row],[Helység jogállása]],_xlfn.ANCHORARRAY($AG$12),$AH$12:$AH$18)</f>
        <v>1 község</v>
      </c>
      <c r="AE1669" s="4">
        <f>HsgLista[[#This Row],[Lakó-népesség]]*HsgLista[[#This Row],[Lakó-népesség]]</f>
        <v>3844</v>
      </c>
      <c r="AF1669" s="1"/>
      <c r="AG1669" s="4"/>
      <c r="AJ1669" s="8"/>
      <c r="AK1669" s="4"/>
      <c r="AS1669" s="8"/>
      <c r="AT1669" s="4"/>
      <c r="BJ1669" s="1"/>
    </row>
    <row r="1670" spans="1:62" x14ac:dyDescent="0.3">
      <c r="A1670" s="33" t="s">
        <v>2470</v>
      </c>
      <c r="B1670" s="31">
        <v>33224</v>
      </c>
      <c r="C1670" s="1" t="s">
        <v>40</v>
      </c>
      <c r="D1670" s="1" t="s">
        <v>159</v>
      </c>
      <c r="E1670" s="1" t="s">
        <v>368</v>
      </c>
      <c r="F1670" s="1" t="s">
        <v>369</v>
      </c>
      <c r="G1670" s="1" t="s">
        <v>370</v>
      </c>
      <c r="H1670" s="1">
        <v>5</v>
      </c>
      <c r="I1670" s="1" t="s">
        <v>1711</v>
      </c>
      <c r="J1670" s="4">
        <v>2118</v>
      </c>
      <c r="K1670" s="4">
        <v>523</v>
      </c>
      <c r="L1670" s="4">
        <v>211</v>
      </c>
      <c r="AA1670" s="12" t="str">
        <f>_xlfn.XLOOKUP(HsgLista[[#This Row],[Lakó-népesség]],hsgméret[limit],hsgméret[név],,-1)</f>
        <v>apró</v>
      </c>
      <c r="AB1670" s="12" t="str">
        <f>IFERROR(_xlfn.XLOOKUP(HsgLista[[#This Row],[Vármegye]],Régiók[Vármegye],Régiók[Régió]),"")</f>
        <v>Észak-Alföld</v>
      </c>
      <c r="AC1670" s="12" t="str">
        <f>IFERROR(_xlfn.XLOOKUP(HsgLista[[#This Row],[Vármegye]],Régiók[Vármegye],Régiók[NUTS2]),"")</f>
        <v>HU32</v>
      </c>
      <c r="AD1670" s="12" t="str" cm="1">
        <f t="array" ref="AD1670">_xlfn.XLOOKUP(HsgLista[[#This Row],[Helység jogállása]],_xlfn.ANCHORARRAY($AG$12),$AH$12:$AH$18)</f>
        <v>1 község</v>
      </c>
      <c r="AE1670" s="4">
        <f>HsgLista[[#This Row],[Lakó-népesség]]*HsgLista[[#This Row],[Lakó-népesség]]</f>
        <v>273529</v>
      </c>
      <c r="AF1670" s="1"/>
      <c r="AG1670" s="4"/>
      <c r="AJ1670" s="8"/>
      <c r="AK1670" s="4"/>
      <c r="AS1670" s="8"/>
      <c r="AT1670" s="4"/>
      <c r="BJ1670" s="1"/>
    </row>
    <row r="1671" spans="1:62" x14ac:dyDescent="0.3">
      <c r="A1671" s="33" t="s">
        <v>2471</v>
      </c>
      <c r="B1671" s="31">
        <v>10515</v>
      </c>
      <c r="C1671" s="1" t="s">
        <v>40</v>
      </c>
      <c r="D1671" s="1" t="s">
        <v>197</v>
      </c>
      <c r="E1671" s="1" t="s">
        <v>317</v>
      </c>
      <c r="F1671" s="1" t="s">
        <v>318</v>
      </c>
      <c r="G1671" s="1" t="s">
        <v>319</v>
      </c>
      <c r="H1671" s="1">
        <v>1</v>
      </c>
      <c r="I1671" s="1" t="s">
        <v>32</v>
      </c>
      <c r="J1671" s="4">
        <v>4656</v>
      </c>
      <c r="K1671" s="4">
        <v>2024</v>
      </c>
      <c r="L1671" s="4">
        <v>924</v>
      </c>
      <c r="AA1671" s="12" t="str">
        <f>_xlfn.XLOOKUP(HsgLista[[#This Row],[Lakó-népesség]],hsgméret[limit],hsgméret[név],,-1)</f>
        <v>kicsi</v>
      </c>
      <c r="AB1671" s="12" t="str">
        <f>IFERROR(_xlfn.XLOOKUP(HsgLista[[#This Row],[Vármegye]],Régiók[Vármegye],Régiók[Régió]),"")</f>
        <v>Dél-Alföld</v>
      </c>
      <c r="AC1671" s="12" t="str">
        <f>IFERROR(_xlfn.XLOOKUP(HsgLista[[#This Row],[Vármegye]],Régiók[Vármegye],Régiók[NUTS2]),"")</f>
        <v>HU33</v>
      </c>
      <c r="AD1671" s="12" t="str" cm="1">
        <f t="array" ref="AD1671">_xlfn.XLOOKUP(HsgLista[[#This Row],[Helység jogállása]],_xlfn.ANCHORARRAY($AG$12),$AH$12:$AH$18)</f>
        <v>1 község</v>
      </c>
      <c r="AE1671" s="4">
        <f>HsgLista[[#This Row],[Lakó-népesség]]*HsgLista[[#This Row],[Lakó-népesség]]</f>
        <v>4096576</v>
      </c>
      <c r="AF1671" s="1"/>
      <c r="AG1671" s="4"/>
      <c r="AJ1671" s="8"/>
      <c r="AK1671" s="4"/>
      <c r="AS1671" s="8"/>
      <c r="AT1671" s="4"/>
      <c r="BJ1671" s="1"/>
    </row>
    <row r="1672" spans="1:62" x14ac:dyDescent="0.3">
      <c r="A1672" s="33" t="s">
        <v>2472</v>
      </c>
      <c r="B1672" s="31">
        <v>25733</v>
      </c>
      <c r="C1672" s="1" t="s">
        <v>40</v>
      </c>
      <c r="D1672" s="1" t="s">
        <v>197</v>
      </c>
      <c r="E1672" s="1" t="s">
        <v>2473</v>
      </c>
      <c r="F1672" s="1" t="s">
        <v>1882</v>
      </c>
      <c r="G1672" s="1" t="s">
        <v>1880</v>
      </c>
      <c r="H1672" s="1">
        <v>5</v>
      </c>
      <c r="I1672" s="1" t="s">
        <v>1880</v>
      </c>
      <c r="J1672" s="4">
        <v>3646</v>
      </c>
      <c r="K1672" s="4">
        <v>1285</v>
      </c>
      <c r="L1672" s="4">
        <v>575</v>
      </c>
      <c r="AA1672" s="12" t="str">
        <f>_xlfn.XLOOKUP(HsgLista[[#This Row],[Lakó-népesség]],hsgméret[limit],hsgméret[név],,-1)</f>
        <v>apró</v>
      </c>
      <c r="AB1672" s="12" t="str">
        <f>IFERROR(_xlfn.XLOOKUP(HsgLista[[#This Row],[Vármegye]],Régiók[Vármegye],Régiók[Régió]),"")</f>
        <v>Dél-Alföld</v>
      </c>
      <c r="AC1672" s="12" t="str">
        <f>IFERROR(_xlfn.XLOOKUP(HsgLista[[#This Row],[Vármegye]],Régiók[Vármegye],Régiók[NUTS2]),"")</f>
        <v>HU33</v>
      </c>
      <c r="AD1672" s="12" t="str" cm="1">
        <f t="array" ref="AD1672">_xlfn.XLOOKUP(HsgLista[[#This Row],[Helység jogállása]],_xlfn.ANCHORARRAY($AG$12),$AH$12:$AH$18)</f>
        <v>1 község</v>
      </c>
      <c r="AE1672" s="4">
        <f>HsgLista[[#This Row],[Lakó-népesség]]*HsgLista[[#This Row],[Lakó-népesség]]</f>
        <v>1651225</v>
      </c>
      <c r="AF1672" s="1"/>
      <c r="AG1672" s="4"/>
      <c r="AJ1672" s="8"/>
      <c r="AK1672" s="4"/>
      <c r="AS1672" s="8"/>
      <c r="AT1672" s="4"/>
      <c r="BJ1672" s="1"/>
    </row>
    <row r="1673" spans="1:62" x14ac:dyDescent="0.3">
      <c r="A1673" s="33" t="s">
        <v>2474</v>
      </c>
      <c r="B1673" s="32">
        <v>2626</v>
      </c>
      <c r="C1673" s="1" t="s">
        <v>27</v>
      </c>
      <c r="D1673" s="1" t="s">
        <v>34</v>
      </c>
      <c r="E1673" s="1" t="s">
        <v>803</v>
      </c>
      <c r="F1673" s="1" t="s">
        <v>804</v>
      </c>
      <c r="G1673" s="1" t="s">
        <v>805</v>
      </c>
      <c r="H1673" s="1">
        <v>1</v>
      </c>
      <c r="I1673" s="1" t="s">
        <v>32</v>
      </c>
      <c r="J1673" s="4">
        <v>2308</v>
      </c>
      <c r="K1673" s="4">
        <v>5599</v>
      </c>
      <c r="L1673" s="4">
        <v>2934</v>
      </c>
      <c r="AA1673" s="12" t="str">
        <f>_xlfn.XLOOKUP(HsgLista[[#This Row],[Lakó-népesség]],hsgméret[limit],hsgméret[név],,-1)</f>
        <v>kicsi</v>
      </c>
      <c r="AB1673" s="12" t="str">
        <f>IFERROR(_xlfn.XLOOKUP(HsgLista[[#This Row],[Vármegye]],Régiók[Vármegye],Régiók[Régió]),"")</f>
        <v>Észak-Alföld</v>
      </c>
      <c r="AC1673" s="12" t="str">
        <f>IFERROR(_xlfn.XLOOKUP(HsgLista[[#This Row],[Vármegye]],Régiók[Vármegye],Régiók[NUTS2]),"")</f>
        <v>HU32</v>
      </c>
      <c r="AD1673" s="12" t="str" cm="1">
        <f t="array" ref="AD1673">_xlfn.XLOOKUP(HsgLista[[#This Row],[Helység jogállása]],_xlfn.ANCHORARRAY($AG$12),$AH$12:$AH$18)</f>
        <v>2 város</v>
      </c>
      <c r="AE1673" s="4">
        <f>HsgLista[[#This Row],[Lakó-népesség]]*HsgLista[[#This Row],[Lakó-népesség]]</f>
        <v>31348801</v>
      </c>
      <c r="AF1673" s="1"/>
      <c r="AG1673" s="4"/>
      <c r="AJ1673" s="8"/>
      <c r="AK1673" s="4"/>
      <c r="AS1673" s="8"/>
      <c r="AT1673" s="4"/>
      <c r="BJ1673" s="1"/>
    </row>
    <row r="1674" spans="1:62" x14ac:dyDescent="0.3">
      <c r="A1674" s="33" t="s">
        <v>2475</v>
      </c>
      <c r="B1674" s="32">
        <v>2228</v>
      </c>
      <c r="C1674" s="1" t="s">
        <v>40</v>
      </c>
      <c r="D1674" s="1" t="s">
        <v>41</v>
      </c>
      <c r="E1674" s="1" t="s">
        <v>356</v>
      </c>
      <c r="F1674" s="1" t="s">
        <v>357</v>
      </c>
      <c r="G1674" s="1" t="s">
        <v>358</v>
      </c>
      <c r="H1674" s="1">
        <v>5</v>
      </c>
      <c r="I1674" s="1" t="s">
        <v>358</v>
      </c>
      <c r="J1674" s="4">
        <v>569</v>
      </c>
      <c r="K1674" s="4">
        <v>209</v>
      </c>
      <c r="L1674" s="4">
        <v>91</v>
      </c>
      <c r="AA1674" s="12" t="str">
        <f>_xlfn.XLOOKUP(HsgLista[[#This Row],[Lakó-népesség]],hsgméret[limit],hsgméret[név],,-1)</f>
        <v>mikro</v>
      </c>
      <c r="AB1674" s="12" t="str">
        <f>IFERROR(_xlfn.XLOOKUP(HsgLista[[#This Row],[Vármegye]],Régiók[Vármegye],Régiók[Régió]),"")</f>
        <v>Dél-Dunántúl</v>
      </c>
      <c r="AC1674" s="12" t="str">
        <f>IFERROR(_xlfn.XLOOKUP(HsgLista[[#This Row],[Vármegye]],Régiók[Vármegye],Régiók[NUTS2]),"")</f>
        <v>HU23</v>
      </c>
      <c r="AD1674" s="12" t="str" cm="1">
        <f t="array" ref="AD1674">_xlfn.XLOOKUP(HsgLista[[#This Row],[Helység jogállása]],_xlfn.ANCHORARRAY($AG$12),$AH$12:$AH$18)</f>
        <v>1 község</v>
      </c>
      <c r="AE1674" s="4">
        <f>HsgLista[[#This Row],[Lakó-népesség]]*HsgLista[[#This Row],[Lakó-népesség]]</f>
        <v>43681</v>
      </c>
      <c r="AF1674" s="1"/>
      <c r="AG1674" s="4"/>
      <c r="AJ1674" s="8"/>
      <c r="AK1674" s="4"/>
      <c r="AS1674" s="8"/>
      <c r="AT1674" s="4"/>
      <c r="BJ1674" s="1"/>
    </row>
    <row r="1675" spans="1:62" x14ac:dyDescent="0.3">
      <c r="A1675" s="33" t="s">
        <v>637</v>
      </c>
      <c r="B1675" s="32">
        <v>4659</v>
      </c>
      <c r="C1675" s="1" t="s">
        <v>27</v>
      </c>
      <c r="D1675" s="1" t="s">
        <v>28</v>
      </c>
      <c r="E1675" s="1" t="s">
        <v>2476</v>
      </c>
      <c r="F1675" s="1" t="s">
        <v>636</v>
      </c>
      <c r="G1675" s="1" t="s">
        <v>637</v>
      </c>
      <c r="H1675" s="1">
        <v>1</v>
      </c>
      <c r="I1675" s="1" t="s">
        <v>32</v>
      </c>
      <c r="J1675" s="4">
        <v>3125</v>
      </c>
      <c r="K1675" s="4">
        <v>5984</v>
      </c>
      <c r="L1675" s="4">
        <v>2150</v>
      </c>
      <c r="AA1675" s="12" t="str">
        <f>_xlfn.XLOOKUP(HsgLista[[#This Row],[Lakó-népesség]],hsgméret[limit],hsgméret[név],,-1)</f>
        <v>kicsi</v>
      </c>
      <c r="AB1675" s="12" t="str">
        <f>IFERROR(_xlfn.XLOOKUP(HsgLista[[#This Row],[Vármegye]],Régiók[Vármegye],Régiók[Régió]),"")</f>
        <v>Közép-Dunántúl</v>
      </c>
      <c r="AC1675" s="12" t="str">
        <f>IFERROR(_xlfn.XLOOKUP(HsgLista[[#This Row],[Vármegye]],Régiók[Vármegye],Régiók[NUTS2]),"")</f>
        <v>HU21</v>
      </c>
      <c r="AD1675" s="12" t="str" cm="1">
        <f t="array" ref="AD1675">_xlfn.XLOOKUP(HsgLista[[#This Row],[Helység jogállása]],_xlfn.ANCHORARRAY($AG$12),$AH$12:$AH$18)</f>
        <v>2 város</v>
      </c>
      <c r="AE1675" s="4">
        <f>HsgLista[[#This Row],[Lakó-népesség]]*HsgLista[[#This Row],[Lakó-népesség]]</f>
        <v>35808256</v>
      </c>
      <c r="AF1675" s="1"/>
      <c r="AG1675" s="4"/>
      <c r="AJ1675" s="8"/>
      <c r="AK1675" s="4"/>
      <c r="AS1675" s="8"/>
      <c r="AT1675" s="4"/>
      <c r="BJ1675" s="1"/>
    </row>
    <row r="1676" spans="1:62" x14ac:dyDescent="0.3">
      <c r="A1676" s="33" t="s">
        <v>2477</v>
      </c>
      <c r="B1676" s="32">
        <v>2024</v>
      </c>
      <c r="C1676" s="1" t="s">
        <v>40</v>
      </c>
      <c r="D1676" s="1" t="s">
        <v>52</v>
      </c>
      <c r="E1676" s="1" t="s">
        <v>71</v>
      </c>
      <c r="F1676" s="1" t="s">
        <v>72</v>
      </c>
      <c r="G1676" s="1" t="s">
        <v>73</v>
      </c>
      <c r="H1676" s="1">
        <v>5</v>
      </c>
      <c r="I1676" s="1" t="s">
        <v>1276</v>
      </c>
      <c r="J1676" s="4">
        <v>1757</v>
      </c>
      <c r="K1676" s="4">
        <v>298</v>
      </c>
      <c r="L1676" s="4">
        <v>180</v>
      </c>
      <c r="T1676" s="1">
        <v>1</v>
      </c>
      <c r="AA1676" s="12" t="str">
        <f>_xlfn.XLOOKUP(HsgLista[[#This Row],[Lakó-népesség]],hsgméret[limit],hsgméret[név],,-1)</f>
        <v>mikro</v>
      </c>
      <c r="AB1676" s="12" t="str">
        <f>IFERROR(_xlfn.XLOOKUP(HsgLista[[#This Row],[Vármegye]],Régiók[Vármegye],Régiók[Régió]),"")</f>
        <v>Észak-Magyarország</v>
      </c>
      <c r="AC1676" s="12" t="str">
        <f>IFERROR(_xlfn.XLOOKUP(HsgLista[[#This Row],[Vármegye]],Régiók[Vármegye],Régiók[NUTS2]),"")</f>
        <v>HU31</v>
      </c>
      <c r="AD1676" s="12" t="str" cm="1">
        <f t="array" ref="AD1676">_xlfn.XLOOKUP(HsgLista[[#This Row],[Helység jogállása]],_xlfn.ANCHORARRAY($AG$12),$AH$12:$AH$18)</f>
        <v>1 község</v>
      </c>
      <c r="AE1676" s="4">
        <f>HsgLista[[#This Row],[Lakó-népesség]]*HsgLista[[#This Row],[Lakó-népesség]]</f>
        <v>88804</v>
      </c>
      <c r="AF1676" s="1"/>
      <c r="AG1676" s="4"/>
      <c r="AJ1676" s="8"/>
      <c r="AK1676" s="4"/>
      <c r="AS1676" s="8"/>
      <c r="AT1676" s="4"/>
      <c r="BJ1676" s="1"/>
    </row>
    <row r="1677" spans="1:62" x14ac:dyDescent="0.3">
      <c r="A1677" s="33" t="s">
        <v>1494</v>
      </c>
      <c r="B1677" s="31">
        <v>18874</v>
      </c>
      <c r="C1677" s="1" t="s">
        <v>27</v>
      </c>
      <c r="D1677" s="1" t="s">
        <v>159</v>
      </c>
      <c r="E1677" s="1" t="s">
        <v>2478</v>
      </c>
      <c r="F1677" s="1" t="s">
        <v>1493</v>
      </c>
      <c r="G1677" s="1" t="s">
        <v>1494</v>
      </c>
      <c r="H1677" s="1">
        <v>1</v>
      </c>
      <c r="I1677" s="1" t="s">
        <v>32</v>
      </c>
      <c r="J1677" s="4">
        <v>4140</v>
      </c>
      <c r="K1677" s="4">
        <v>15157</v>
      </c>
      <c r="L1677" s="4">
        <v>7161</v>
      </c>
      <c r="R1677" s="1">
        <v>1</v>
      </c>
      <c r="T1677" s="1">
        <v>1</v>
      </c>
      <c r="U1677" s="1">
        <v>1</v>
      </c>
      <c r="AA1677" s="12" t="str">
        <f>_xlfn.XLOOKUP(HsgLista[[#This Row],[Lakó-népesség]],hsgméret[limit],hsgméret[név],,-1)</f>
        <v>közép</v>
      </c>
      <c r="AB1677" s="12" t="str">
        <f>IFERROR(_xlfn.XLOOKUP(HsgLista[[#This Row],[Vármegye]],Régiók[Vármegye],Régiók[Régió]),"")</f>
        <v>Észak-Alföld</v>
      </c>
      <c r="AC1677" s="12" t="str">
        <f>IFERROR(_xlfn.XLOOKUP(HsgLista[[#This Row],[Vármegye]],Régiók[Vármegye],Régiók[NUTS2]),"")</f>
        <v>HU32</v>
      </c>
      <c r="AD1677" s="12" t="str" cm="1">
        <f t="array" ref="AD1677">_xlfn.XLOOKUP(HsgLista[[#This Row],[Helység jogállása]],_xlfn.ANCHORARRAY($AG$12),$AH$12:$AH$18)</f>
        <v>2 város</v>
      </c>
      <c r="AE1677" s="4">
        <f>HsgLista[[#This Row],[Lakó-népesség]]*HsgLista[[#This Row],[Lakó-népesség]]</f>
        <v>229734649</v>
      </c>
      <c r="AF1677" s="1"/>
      <c r="AG1677" s="4"/>
      <c r="AJ1677" s="8"/>
      <c r="AK1677" s="4"/>
      <c r="AS1677" s="8"/>
      <c r="AT1677" s="4"/>
      <c r="BJ1677" s="1"/>
    </row>
    <row r="1678" spans="1:62" x14ac:dyDescent="0.3">
      <c r="A1678" s="33" t="s">
        <v>2479</v>
      </c>
      <c r="B1678" s="31">
        <v>27809</v>
      </c>
      <c r="C1678" s="1" t="s">
        <v>40</v>
      </c>
      <c r="D1678" s="1" t="s">
        <v>140</v>
      </c>
      <c r="E1678" s="1" t="s">
        <v>445</v>
      </c>
      <c r="F1678" s="1" t="s">
        <v>443</v>
      </c>
      <c r="G1678" s="1" t="s">
        <v>441</v>
      </c>
      <c r="H1678" s="1">
        <v>5</v>
      </c>
      <c r="I1678" s="1" t="s">
        <v>441</v>
      </c>
      <c r="J1678" s="4">
        <v>2795</v>
      </c>
      <c r="K1678" s="4">
        <v>462</v>
      </c>
      <c r="L1678" s="4">
        <v>278</v>
      </c>
      <c r="AA1678" s="12" t="str">
        <f>_xlfn.XLOOKUP(HsgLista[[#This Row],[Lakó-népesség]],hsgméret[limit],hsgméret[név],,-1)</f>
        <v>mikro</v>
      </c>
      <c r="AB1678" s="12" t="str">
        <f>IFERROR(_xlfn.XLOOKUP(HsgLista[[#This Row],[Vármegye]],Régiók[Vármegye],Régiók[Régió]),"")</f>
        <v>Dél-Alföld</v>
      </c>
      <c r="AC1678" s="12" t="str">
        <f>IFERROR(_xlfn.XLOOKUP(HsgLista[[#This Row],[Vármegye]],Régiók[Vármegye],Régiók[NUTS2]),"")</f>
        <v>HU33</v>
      </c>
      <c r="AD1678" s="12" t="str" cm="1">
        <f t="array" ref="AD1678">_xlfn.XLOOKUP(HsgLista[[#This Row],[Helység jogállása]],_xlfn.ANCHORARRAY($AG$12),$AH$12:$AH$18)</f>
        <v>1 község</v>
      </c>
      <c r="AE1678" s="4">
        <f>HsgLista[[#This Row],[Lakó-népesség]]*HsgLista[[#This Row],[Lakó-népesség]]</f>
        <v>213444</v>
      </c>
      <c r="AF1678" s="1"/>
      <c r="AG1678" s="4"/>
      <c r="AJ1678" s="8"/>
      <c r="AK1678" s="4"/>
      <c r="AS1678" s="8"/>
      <c r="AT1678" s="4"/>
      <c r="BJ1678" s="1"/>
    </row>
    <row r="1679" spans="1:62" x14ac:dyDescent="0.3">
      <c r="A1679" s="33" t="s">
        <v>2480</v>
      </c>
      <c r="B1679" s="31">
        <v>19965</v>
      </c>
      <c r="C1679" s="1" t="s">
        <v>40</v>
      </c>
      <c r="D1679" s="1" t="s">
        <v>47</v>
      </c>
      <c r="E1679" s="1" t="s">
        <v>870</v>
      </c>
      <c r="F1679" s="1" t="s">
        <v>871</v>
      </c>
      <c r="G1679" s="1" t="s">
        <v>872</v>
      </c>
      <c r="H1679" s="1">
        <v>5</v>
      </c>
      <c r="I1679" s="1" t="s">
        <v>2481</v>
      </c>
      <c r="J1679" s="4">
        <v>2636</v>
      </c>
      <c r="K1679" s="4">
        <v>645</v>
      </c>
      <c r="L1679" s="4">
        <v>424</v>
      </c>
      <c r="AA1679" s="12" t="str">
        <f>_xlfn.XLOOKUP(HsgLista[[#This Row],[Lakó-népesség]],hsgméret[limit],hsgméret[név],,-1)</f>
        <v>apró</v>
      </c>
      <c r="AB1679" s="12" t="str">
        <f>IFERROR(_xlfn.XLOOKUP(HsgLista[[#This Row],[Vármegye]],Régiók[Vármegye],Régiók[Régió]),"")</f>
        <v>Észak-Magyarország</v>
      </c>
      <c r="AC1679" s="12" t="str">
        <f>IFERROR(_xlfn.XLOOKUP(HsgLista[[#This Row],[Vármegye]],Régiók[Vármegye],Régiók[NUTS2]),"")</f>
        <v>HU31</v>
      </c>
      <c r="AD1679" s="12" t="str" cm="1">
        <f t="array" ref="AD1679">_xlfn.XLOOKUP(HsgLista[[#This Row],[Helység jogállása]],_xlfn.ANCHORARRAY($AG$12),$AH$12:$AH$18)</f>
        <v>1 község</v>
      </c>
      <c r="AE1679" s="4">
        <f>HsgLista[[#This Row],[Lakó-népesség]]*HsgLista[[#This Row],[Lakó-népesség]]</f>
        <v>416025</v>
      </c>
      <c r="AF1679" s="1"/>
      <c r="AG1679" s="4"/>
      <c r="AJ1679" s="8"/>
      <c r="AK1679" s="4"/>
      <c r="AS1679" s="8"/>
      <c r="AT1679" s="4"/>
      <c r="BJ1679" s="1"/>
    </row>
    <row r="1680" spans="1:62" x14ac:dyDescent="0.3">
      <c r="A1680" s="33" t="s">
        <v>2481</v>
      </c>
      <c r="B1680" s="31">
        <v>14872</v>
      </c>
      <c r="C1680" s="1" t="s">
        <v>40</v>
      </c>
      <c r="D1680" s="1" t="s">
        <v>47</v>
      </c>
      <c r="E1680" s="1" t="s">
        <v>870</v>
      </c>
      <c r="F1680" s="1" t="s">
        <v>871</v>
      </c>
      <c r="G1680" s="1" t="s">
        <v>872</v>
      </c>
      <c r="H1680" s="1">
        <v>2</v>
      </c>
      <c r="I1680" s="1" t="s">
        <v>38</v>
      </c>
      <c r="J1680" s="4">
        <v>1399</v>
      </c>
      <c r="K1680" s="4">
        <v>1689</v>
      </c>
      <c r="L1680" s="4">
        <v>1006</v>
      </c>
      <c r="T1680" s="1">
        <v>1</v>
      </c>
      <c r="AA1680" s="12" t="str">
        <f>_xlfn.XLOOKUP(HsgLista[[#This Row],[Lakó-népesség]],hsgméret[limit],hsgméret[név],,-1)</f>
        <v>apró</v>
      </c>
      <c r="AB1680" s="12" t="str">
        <f>IFERROR(_xlfn.XLOOKUP(HsgLista[[#This Row],[Vármegye]],Régiók[Vármegye],Régiók[Régió]),"")</f>
        <v>Észak-Magyarország</v>
      </c>
      <c r="AC1680" s="12" t="str">
        <f>IFERROR(_xlfn.XLOOKUP(HsgLista[[#This Row],[Vármegye]],Régiók[Vármegye],Régiók[NUTS2]),"")</f>
        <v>HU31</v>
      </c>
      <c r="AD1680" s="12" t="str" cm="1">
        <f t="array" ref="AD1680">_xlfn.XLOOKUP(HsgLista[[#This Row],[Helység jogállása]],_xlfn.ANCHORARRAY($AG$12),$AH$12:$AH$18)</f>
        <v>1 község</v>
      </c>
      <c r="AE1680" s="4">
        <f>HsgLista[[#This Row],[Lakó-népesség]]*HsgLista[[#This Row],[Lakó-népesség]]</f>
        <v>2852721</v>
      </c>
      <c r="AF1680" s="1"/>
      <c r="AG1680" s="4"/>
      <c r="AJ1680" s="8"/>
      <c r="AK1680" s="4"/>
      <c r="AS1680" s="8"/>
      <c r="AT1680" s="4"/>
      <c r="BJ1680" s="1"/>
    </row>
    <row r="1681" spans="1:62" x14ac:dyDescent="0.3">
      <c r="A1681" s="33" t="s">
        <v>1332</v>
      </c>
      <c r="B1681" s="31">
        <v>20075</v>
      </c>
      <c r="C1681" s="1" t="s">
        <v>40</v>
      </c>
      <c r="D1681" s="1" t="s">
        <v>272</v>
      </c>
      <c r="E1681" s="1" t="s">
        <v>1331</v>
      </c>
      <c r="F1681" s="1" t="s">
        <v>671</v>
      </c>
      <c r="G1681" s="1" t="s">
        <v>669</v>
      </c>
      <c r="H1681" s="1">
        <v>2</v>
      </c>
      <c r="I1681" s="1" t="s">
        <v>38</v>
      </c>
      <c r="J1681" s="4">
        <v>1673</v>
      </c>
      <c r="K1681" s="4">
        <v>700</v>
      </c>
      <c r="L1681" s="4">
        <v>425</v>
      </c>
      <c r="T1681" s="1">
        <v>1</v>
      </c>
      <c r="AA1681" s="12" t="str">
        <f>_xlfn.XLOOKUP(HsgLista[[#This Row],[Lakó-népesség]],hsgméret[limit],hsgméret[név],,-1)</f>
        <v>apró</v>
      </c>
      <c r="AB1681" s="12" t="str">
        <f>IFERROR(_xlfn.XLOOKUP(HsgLista[[#This Row],[Vármegye]],Régiók[Vármegye],Régiók[Régió]),"")</f>
        <v>Észak-Magyarország</v>
      </c>
      <c r="AC1681" s="12" t="str">
        <f>IFERROR(_xlfn.XLOOKUP(HsgLista[[#This Row],[Vármegye]],Régiók[Vármegye],Régiók[NUTS2]),"")</f>
        <v>HU31</v>
      </c>
      <c r="AD1681" s="12" t="str" cm="1">
        <f t="array" ref="AD1681">_xlfn.XLOOKUP(HsgLista[[#This Row],[Helység jogállása]],_xlfn.ANCHORARRAY($AG$12),$AH$12:$AH$18)</f>
        <v>1 község</v>
      </c>
      <c r="AE1681" s="4">
        <f>HsgLista[[#This Row],[Lakó-népesség]]*HsgLista[[#This Row],[Lakó-népesség]]</f>
        <v>490000</v>
      </c>
      <c r="AF1681" s="1"/>
      <c r="AG1681" s="4"/>
      <c r="AJ1681" s="8"/>
      <c r="AK1681" s="4"/>
      <c r="AS1681" s="8"/>
      <c r="AT1681" s="4"/>
      <c r="BJ1681" s="1"/>
    </row>
    <row r="1682" spans="1:62" x14ac:dyDescent="0.3">
      <c r="A1682" s="33" t="s">
        <v>2482</v>
      </c>
      <c r="B1682" s="31">
        <v>19372</v>
      </c>
      <c r="C1682" s="1" t="s">
        <v>40</v>
      </c>
      <c r="D1682" s="1" t="s">
        <v>272</v>
      </c>
      <c r="E1682" s="1" t="s">
        <v>1331</v>
      </c>
      <c r="F1682" s="1" t="s">
        <v>671</v>
      </c>
      <c r="G1682" s="1" t="s">
        <v>669</v>
      </c>
      <c r="H1682" s="1">
        <v>5</v>
      </c>
      <c r="I1682" s="1" t="s">
        <v>2483</v>
      </c>
      <c r="J1682" s="4">
        <v>2697</v>
      </c>
      <c r="K1682" s="4">
        <v>1529</v>
      </c>
      <c r="L1682" s="4">
        <v>1042</v>
      </c>
      <c r="T1682" s="1">
        <v>1</v>
      </c>
      <c r="AA1682" s="12" t="str">
        <f>_xlfn.XLOOKUP(HsgLista[[#This Row],[Lakó-népesség]],hsgméret[limit],hsgméret[név],,-1)</f>
        <v>apró</v>
      </c>
      <c r="AB1682" s="12" t="str">
        <f>IFERROR(_xlfn.XLOOKUP(HsgLista[[#This Row],[Vármegye]],Régiók[Vármegye],Régiók[Régió]),"")</f>
        <v>Észak-Magyarország</v>
      </c>
      <c r="AC1682" s="12" t="str">
        <f>IFERROR(_xlfn.XLOOKUP(HsgLista[[#This Row],[Vármegye]],Régiók[Vármegye],Régiók[NUTS2]),"")</f>
        <v>HU31</v>
      </c>
      <c r="AD1682" s="12" t="str" cm="1">
        <f t="array" ref="AD1682">_xlfn.XLOOKUP(HsgLista[[#This Row],[Helység jogállása]],_xlfn.ANCHORARRAY($AG$12),$AH$12:$AH$18)</f>
        <v>1 község</v>
      </c>
      <c r="AE1682" s="4">
        <f>HsgLista[[#This Row],[Lakó-népesség]]*HsgLista[[#This Row],[Lakó-népesség]]</f>
        <v>2337841</v>
      </c>
      <c r="AF1682" s="1"/>
      <c r="AG1682" s="4"/>
      <c r="AJ1682" s="8"/>
      <c r="AK1682" s="4"/>
      <c r="AS1682" s="8"/>
      <c r="AT1682" s="4"/>
      <c r="BJ1682" s="1"/>
    </row>
    <row r="1683" spans="1:62" x14ac:dyDescent="0.3">
      <c r="A1683" s="33" t="s">
        <v>656</v>
      </c>
      <c r="B1683" s="31">
        <v>24332</v>
      </c>
      <c r="C1683" s="1" t="s">
        <v>40</v>
      </c>
      <c r="D1683" s="1" t="s">
        <v>272</v>
      </c>
      <c r="E1683" s="1" t="s">
        <v>653</v>
      </c>
      <c r="F1683" s="1" t="s">
        <v>654</v>
      </c>
      <c r="G1683" s="1" t="s">
        <v>655</v>
      </c>
      <c r="H1683" s="1">
        <v>2</v>
      </c>
      <c r="I1683" s="1" t="s">
        <v>38</v>
      </c>
      <c r="J1683" s="4">
        <v>1697</v>
      </c>
      <c r="K1683" s="4">
        <v>873</v>
      </c>
      <c r="L1683" s="4">
        <v>465</v>
      </c>
      <c r="AA1683" s="12" t="str">
        <f>_xlfn.XLOOKUP(HsgLista[[#This Row],[Lakó-népesség]],hsgméret[limit],hsgméret[név],,-1)</f>
        <v>apró</v>
      </c>
      <c r="AB1683" s="12" t="str">
        <f>IFERROR(_xlfn.XLOOKUP(HsgLista[[#This Row],[Vármegye]],Régiók[Vármegye],Régiók[Régió]),"")</f>
        <v>Észak-Magyarország</v>
      </c>
      <c r="AC1683" s="12" t="str">
        <f>IFERROR(_xlfn.XLOOKUP(HsgLista[[#This Row],[Vármegye]],Régiók[Vármegye],Régiók[NUTS2]),"")</f>
        <v>HU31</v>
      </c>
      <c r="AD1683" s="12" t="str" cm="1">
        <f t="array" ref="AD1683">_xlfn.XLOOKUP(HsgLista[[#This Row],[Helység jogállása]],_xlfn.ANCHORARRAY($AG$12),$AH$12:$AH$18)</f>
        <v>1 község</v>
      </c>
      <c r="AE1683" s="4">
        <f>HsgLista[[#This Row],[Lakó-népesség]]*HsgLista[[#This Row],[Lakó-népesség]]</f>
        <v>762129</v>
      </c>
      <c r="AF1683" s="1"/>
      <c r="AG1683" s="4"/>
      <c r="AJ1683" s="8"/>
      <c r="AK1683" s="4"/>
      <c r="AS1683" s="8"/>
      <c r="AT1683" s="4"/>
      <c r="BJ1683" s="1"/>
    </row>
    <row r="1684" spans="1:62" x14ac:dyDescent="0.3">
      <c r="A1684" s="33" t="s">
        <v>2484</v>
      </c>
      <c r="B1684" s="31">
        <v>29045</v>
      </c>
      <c r="C1684" s="1" t="s">
        <v>40</v>
      </c>
      <c r="D1684" s="1" t="s">
        <v>47</v>
      </c>
      <c r="E1684" s="1" t="s">
        <v>48</v>
      </c>
      <c r="F1684" s="1" t="s">
        <v>49</v>
      </c>
      <c r="G1684" s="1" t="s">
        <v>50</v>
      </c>
      <c r="H1684" s="1">
        <v>5</v>
      </c>
      <c r="I1684" s="1" t="s">
        <v>1741</v>
      </c>
      <c r="J1684" s="4">
        <v>2129</v>
      </c>
      <c r="K1684" s="4">
        <v>442</v>
      </c>
      <c r="L1684" s="4">
        <v>320</v>
      </c>
      <c r="X1684" s="1">
        <v>1</v>
      </c>
      <c r="AA1684" s="12" t="str">
        <f>_xlfn.XLOOKUP(HsgLista[[#This Row],[Lakó-népesség]],hsgméret[limit],hsgméret[név],,-1)</f>
        <v>mikro</v>
      </c>
      <c r="AB1684" s="12" t="str">
        <f>IFERROR(_xlfn.XLOOKUP(HsgLista[[#This Row],[Vármegye]],Régiók[Vármegye],Régiók[Régió]),"")</f>
        <v>Észak-Magyarország</v>
      </c>
      <c r="AC1684" s="12" t="str">
        <f>IFERROR(_xlfn.XLOOKUP(HsgLista[[#This Row],[Vármegye]],Régiók[Vármegye],Régiók[NUTS2]),"")</f>
        <v>HU31</v>
      </c>
      <c r="AD1684" s="12" t="str" cm="1">
        <f t="array" ref="AD1684">_xlfn.XLOOKUP(HsgLista[[#This Row],[Helység jogállása]],_xlfn.ANCHORARRAY($AG$12),$AH$12:$AH$18)</f>
        <v>1 község</v>
      </c>
      <c r="AE1684" s="4">
        <f>HsgLista[[#This Row],[Lakó-népesség]]*HsgLista[[#This Row],[Lakó-népesség]]</f>
        <v>195364</v>
      </c>
      <c r="AF1684" s="1"/>
      <c r="AG1684" s="4"/>
      <c r="AJ1684" s="8"/>
      <c r="AK1684" s="4"/>
      <c r="AS1684" s="8"/>
      <c r="AT1684" s="4"/>
      <c r="BJ1684" s="1"/>
    </row>
    <row r="1685" spans="1:62" x14ac:dyDescent="0.3">
      <c r="A1685" s="33" t="s">
        <v>913</v>
      </c>
      <c r="B1685" s="32">
        <v>4330</v>
      </c>
      <c r="C1685" s="1" t="s">
        <v>40</v>
      </c>
      <c r="D1685" s="1" t="s">
        <v>272</v>
      </c>
      <c r="E1685" s="1" t="s">
        <v>301</v>
      </c>
      <c r="F1685" s="1" t="s">
        <v>302</v>
      </c>
      <c r="G1685" s="1" t="s">
        <v>303</v>
      </c>
      <c r="H1685" s="1">
        <v>2</v>
      </c>
      <c r="I1685" s="1" t="s">
        <v>38</v>
      </c>
      <c r="J1685" s="4">
        <v>2917</v>
      </c>
      <c r="K1685" s="4">
        <v>1457</v>
      </c>
      <c r="L1685" s="4">
        <v>663</v>
      </c>
      <c r="T1685" s="1">
        <v>1</v>
      </c>
      <c r="AA1685" s="12" t="str">
        <f>_xlfn.XLOOKUP(HsgLista[[#This Row],[Lakó-népesség]],hsgméret[limit],hsgméret[név],,-1)</f>
        <v>apró</v>
      </c>
      <c r="AB1685" s="12" t="str">
        <f>IFERROR(_xlfn.XLOOKUP(HsgLista[[#This Row],[Vármegye]],Régiók[Vármegye],Régiók[Régió]),"")</f>
        <v>Észak-Magyarország</v>
      </c>
      <c r="AC1685" s="12" t="str">
        <f>IFERROR(_xlfn.XLOOKUP(HsgLista[[#This Row],[Vármegye]],Régiók[Vármegye],Régiók[NUTS2]),"")</f>
        <v>HU31</v>
      </c>
      <c r="AD1685" s="12" t="str" cm="1">
        <f t="array" ref="AD1685">_xlfn.XLOOKUP(HsgLista[[#This Row],[Helység jogállása]],_xlfn.ANCHORARRAY($AG$12),$AH$12:$AH$18)</f>
        <v>1 község</v>
      </c>
      <c r="AE1685" s="4">
        <f>HsgLista[[#This Row],[Lakó-népesség]]*HsgLista[[#This Row],[Lakó-népesség]]</f>
        <v>2122849</v>
      </c>
      <c r="AF1685" s="1"/>
      <c r="AG1685" s="4"/>
      <c r="AJ1685" s="8"/>
      <c r="AK1685" s="4"/>
      <c r="AS1685" s="8"/>
      <c r="AT1685" s="4"/>
      <c r="BJ1685" s="1"/>
    </row>
    <row r="1686" spans="1:62" x14ac:dyDescent="0.3">
      <c r="A1686" s="33" t="s">
        <v>2483</v>
      </c>
      <c r="B1686" s="31">
        <v>33525</v>
      </c>
      <c r="C1686" s="1" t="s">
        <v>40</v>
      </c>
      <c r="D1686" s="1" t="s">
        <v>272</v>
      </c>
      <c r="E1686" s="1" t="s">
        <v>1331</v>
      </c>
      <c r="F1686" s="1" t="s">
        <v>671</v>
      </c>
      <c r="G1686" s="1" t="s">
        <v>669</v>
      </c>
      <c r="H1686" s="1">
        <v>2</v>
      </c>
      <c r="I1686" s="1" t="s">
        <v>38</v>
      </c>
      <c r="J1686" s="4">
        <v>2813</v>
      </c>
      <c r="K1686" s="4">
        <v>1642</v>
      </c>
      <c r="L1686" s="4">
        <v>872</v>
      </c>
      <c r="T1686" s="1">
        <v>1</v>
      </c>
      <c r="AA1686" s="12" t="str">
        <f>_xlfn.XLOOKUP(HsgLista[[#This Row],[Lakó-népesség]],hsgméret[limit],hsgméret[név],,-1)</f>
        <v>apró</v>
      </c>
      <c r="AB1686" s="12" t="str">
        <f>IFERROR(_xlfn.XLOOKUP(HsgLista[[#This Row],[Vármegye]],Régiók[Vármegye],Régiók[Régió]),"")</f>
        <v>Észak-Magyarország</v>
      </c>
      <c r="AC1686" s="12" t="str">
        <f>IFERROR(_xlfn.XLOOKUP(HsgLista[[#This Row],[Vármegye]],Régiók[Vármegye],Régiók[NUTS2]),"")</f>
        <v>HU31</v>
      </c>
      <c r="AD1686" s="12" t="str" cm="1">
        <f t="array" ref="AD1686">_xlfn.XLOOKUP(HsgLista[[#This Row],[Helység jogállása]],_xlfn.ANCHORARRAY($AG$12),$AH$12:$AH$18)</f>
        <v>1 község</v>
      </c>
      <c r="AE1686" s="4">
        <f>HsgLista[[#This Row],[Lakó-népesség]]*HsgLista[[#This Row],[Lakó-népesség]]</f>
        <v>2696164</v>
      </c>
      <c r="AF1686" s="1"/>
      <c r="AG1686" s="4"/>
      <c r="AJ1686" s="8"/>
      <c r="AK1686" s="4"/>
      <c r="AS1686" s="8"/>
      <c r="AT1686" s="4"/>
      <c r="BJ1686" s="1"/>
    </row>
    <row r="1687" spans="1:62" x14ac:dyDescent="0.3">
      <c r="A1687" s="33" t="s">
        <v>2485</v>
      </c>
      <c r="B1687" s="31">
        <v>30100</v>
      </c>
      <c r="C1687" s="1" t="s">
        <v>40</v>
      </c>
      <c r="D1687" s="1" t="s">
        <v>272</v>
      </c>
      <c r="E1687" s="1" t="s">
        <v>1331</v>
      </c>
      <c r="F1687" s="1" t="s">
        <v>671</v>
      </c>
      <c r="G1687" s="1" t="s">
        <v>669</v>
      </c>
      <c r="H1687" s="1">
        <v>2</v>
      </c>
      <c r="I1687" s="1" t="s">
        <v>38</v>
      </c>
      <c r="J1687" s="4">
        <v>1840</v>
      </c>
      <c r="K1687" s="4">
        <v>1682</v>
      </c>
      <c r="L1687" s="4">
        <v>811</v>
      </c>
      <c r="T1687" s="1">
        <v>1</v>
      </c>
      <c r="AA1687" s="12" t="str">
        <f>_xlfn.XLOOKUP(HsgLista[[#This Row],[Lakó-népesség]],hsgméret[limit],hsgméret[név],,-1)</f>
        <v>apró</v>
      </c>
      <c r="AB1687" s="12" t="str">
        <f>IFERROR(_xlfn.XLOOKUP(HsgLista[[#This Row],[Vármegye]],Régiók[Vármegye],Régiók[Régió]),"")</f>
        <v>Észak-Magyarország</v>
      </c>
      <c r="AC1687" s="12" t="str">
        <f>IFERROR(_xlfn.XLOOKUP(HsgLista[[#This Row],[Vármegye]],Régiók[Vármegye],Régiók[NUTS2]),"")</f>
        <v>HU31</v>
      </c>
      <c r="AD1687" s="12" t="str" cm="1">
        <f t="array" ref="AD1687">_xlfn.XLOOKUP(HsgLista[[#This Row],[Helység jogállása]],_xlfn.ANCHORARRAY($AG$12),$AH$12:$AH$18)</f>
        <v>1 község</v>
      </c>
      <c r="AE1687" s="4">
        <f>HsgLista[[#This Row],[Lakó-népesség]]*HsgLista[[#This Row],[Lakó-népesség]]</f>
        <v>2829124</v>
      </c>
      <c r="AF1687" s="1"/>
      <c r="AG1687" s="4"/>
      <c r="AJ1687" s="8"/>
      <c r="AK1687" s="4"/>
      <c r="AS1687" s="8"/>
      <c r="AT1687" s="4"/>
      <c r="BJ1687" s="1"/>
    </row>
    <row r="1688" spans="1:62" x14ac:dyDescent="0.3">
      <c r="A1688" s="33" t="s">
        <v>2486</v>
      </c>
      <c r="B1688" s="31">
        <v>16948</v>
      </c>
      <c r="C1688" s="1" t="s">
        <v>40</v>
      </c>
      <c r="D1688" s="1" t="s">
        <v>28</v>
      </c>
      <c r="E1688" s="1" t="s">
        <v>1280</v>
      </c>
      <c r="F1688" s="1" t="s">
        <v>1281</v>
      </c>
      <c r="G1688" s="1" t="s">
        <v>1282</v>
      </c>
      <c r="H1688" s="1">
        <v>5</v>
      </c>
      <c r="I1688" s="1" t="s">
        <v>2487</v>
      </c>
      <c r="J1688" s="4">
        <v>3539</v>
      </c>
      <c r="K1688" s="4">
        <v>715</v>
      </c>
      <c r="L1688" s="4">
        <v>279</v>
      </c>
      <c r="AA1688" s="12" t="str">
        <f>_xlfn.XLOOKUP(HsgLista[[#This Row],[Lakó-népesség]],hsgméret[limit],hsgméret[név],,-1)</f>
        <v>apró</v>
      </c>
      <c r="AB1688" s="12" t="str">
        <f>IFERROR(_xlfn.XLOOKUP(HsgLista[[#This Row],[Vármegye]],Régiók[Vármegye],Régiók[Régió]),"")</f>
        <v>Közép-Dunántúl</v>
      </c>
      <c r="AC1688" s="12" t="str">
        <f>IFERROR(_xlfn.XLOOKUP(HsgLista[[#This Row],[Vármegye]],Régiók[Vármegye],Régiók[NUTS2]),"")</f>
        <v>HU21</v>
      </c>
      <c r="AD1688" s="12" t="str" cm="1">
        <f t="array" ref="AD1688">_xlfn.XLOOKUP(HsgLista[[#This Row],[Helység jogállása]],_xlfn.ANCHORARRAY($AG$12),$AH$12:$AH$18)</f>
        <v>1 község</v>
      </c>
      <c r="AE1688" s="4">
        <f>HsgLista[[#This Row],[Lakó-népesség]]*HsgLista[[#This Row],[Lakó-népesség]]</f>
        <v>511225</v>
      </c>
      <c r="AF1688" s="1"/>
      <c r="AG1688" s="4"/>
      <c r="AJ1688" s="8"/>
      <c r="AK1688" s="4"/>
      <c r="AS1688" s="8"/>
      <c r="AT1688" s="4"/>
      <c r="BJ1688" s="1"/>
    </row>
    <row r="1689" spans="1:62" x14ac:dyDescent="0.3">
      <c r="A1689" s="33" t="s">
        <v>2488</v>
      </c>
      <c r="B1689" s="31">
        <v>15051</v>
      </c>
      <c r="C1689" s="1" t="s">
        <v>40</v>
      </c>
      <c r="D1689" s="1" t="s">
        <v>41</v>
      </c>
      <c r="E1689" s="1" t="s">
        <v>289</v>
      </c>
      <c r="F1689" s="1" t="s">
        <v>290</v>
      </c>
      <c r="G1689" s="1" t="s">
        <v>291</v>
      </c>
      <c r="H1689" s="1">
        <v>5</v>
      </c>
      <c r="I1689" s="1" t="s">
        <v>291</v>
      </c>
      <c r="J1689" s="4">
        <v>1690</v>
      </c>
      <c r="K1689" s="4">
        <v>314</v>
      </c>
      <c r="L1689" s="4">
        <v>140</v>
      </c>
      <c r="AA1689" s="12" t="str">
        <f>_xlfn.XLOOKUP(HsgLista[[#This Row],[Lakó-népesség]],hsgméret[limit],hsgméret[név],,-1)</f>
        <v>mikro</v>
      </c>
      <c r="AB1689" s="12" t="str">
        <f>IFERROR(_xlfn.XLOOKUP(HsgLista[[#This Row],[Vármegye]],Régiók[Vármegye],Régiók[Régió]),"")</f>
        <v>Dél-Dunántúl</v>
      </c>
      <c r="AC1689" s="12" t="str">
        <f>IFERROR(_xlfn.XLOOKUP(HsgLista[[#This Row],[Vármegye]],Régiók[Vármegye],Régiók[NUTS2]),"")</f>
        <v>HU23</v>
      </c>
      <c r="AD1689" s="12" t="str" cm="1">
        <f t="array" ref="AD1689">_xlfn.XLOOKUP(HsgLista[[#This Row],[Helység jogállása]],_xlfn.ANCHORARRAY($AG$12),$AH$12:$AH$18)</f>
        <v>1 község</v>
      </c>
      <c r="AE1689" s="4">
        <f>HsgLista[[#This Row],[Lakó-népesség]]*HsgLista[[#This Row],[Lakó-népesség]]</f>
        <v>98596</v>
      </c>
      <c r="AF1689" s="1"/>
      <c r="AG1689" s="4"/>
      <c r="AJ1689" s="8"/>
      <c r="AK1689" s="4"/>
      <c r="AS1689" s="8"/>
      <c r="AT1689" s="4"/>
      <c r="BJ1689" s="1"/>
    </row>
    <row r="1690" spans="1:62" x14ac:dyDescent="0.3">
      <c r="A1690" s="33" t="s">
        <v>2489</v>
      </c>
      <c r="B1690" s="31">
        <v>20668</v>
      </c>
      <c r="C1690" s="1" t="s">
        <v>40</v>
      </c>
      <c r="D1690" s="1" t="s">
        <v>159</v>
      </c>
      <c r="E1690" s="1" t="s">
        <v>368</v>
      </c>
      <c r="F1690" s="1" t="s">
        <v>369</v>
      </c>
      <c r="G1690" s="1" t="s">
        <v>370</v>
      </c>
      <c r="H1690" s="1">
        <v>5</v>
      </c>
      <c r="I1690" s="1" t="s">
        <v>632</v>
      </c>
      <c r="J1690" s="4">
        <v>1103</v>
      </c>
      <c r="K1690" s="4">
        <v>245</v>
      </c>
      <c r="L1690" s="4">
        <v>130</v>
      </c>
      <c r="AA1690" s="12" t="str">
        <f>_xlfn.XLOOKUP(HsgLista[[#This Row],[Lakó-népesség]],hsgméret[limit],hsgméret[név],,-1)</f>
        <v>mikro</v>
      </c>
      <c r="AB1690" s="12" t="str">
        <f>IFERROR(_xlfn.XLOOKUP(HsgLista[[#This Row],[Vármegye]],Régiók[Vármegye],Régiók[Régió]),"")</f>
        <v>Észak-Alföld</v>
      </c>
      <c r="AC1690" s="12" t="str">
        <f>IFERROR(_xlfn.XLOOKUP(HsgLista[[#This Row],[Vármegye]],Régiók[Vármegye],Régiók[NUTS2]),"")</f>
        <v>HU32</v>
      </c>
      <c r="AD1690" s="12" t="str" cm="1">
        <f t="array" ref="AD1690">_xlfn.XLOOKUP(HsgLista[[#This Row],[Helység jogállása]],_xlfn.ANCHORARRAY($AG$12),$AH$12:$AH$18)</f>
        <v>1 község</v>
      </c>
      <c r="AE1690" s="4">
        <f>HsgLista[[#This Row],[Lakó-népesség]]*HsgLista[[#This Row],[Lakó-népesség]]</f>
        <v>60025</v>
      </c>
      <c r="AF1690" s="1"/>
      <c r="AG1690" s="4"/>
      <c r="AJ1690" s="8"/>
      <c r="AK1690" s="4"/>
      <c r="AS1690" s="8"/>
      <c r="AT1690" s="4"/>
      <c r="BJ1690" s="1"/>
    </row>
    <row r="1691" spans="1:62" x14ac:dyDescent="0.3">
      <c r="A1691" s="33" t="s">
        <v>2490</v>
      </c>
      <c r="B1691" s="31">
        <v>33756</v>
      </c>
      <c r="C1691" s="1" t="s">
        <v>40</v>
      </c>
      <c r="D1691" s="1" t="s">
        <v>41</v>
      </c>
      <c r="E1691" s="1" t="s">
        <v>841</v>
      </c>
      <c r="F1691" s="1" t="s">
        <v>842</v>
      </c>
      <c r="G1691" s="1" t="s">
        <v>843</v>
      </c>
      <c r="H1691" s="1">
        <v>5</v>
      </c>
      <c r="I1691" s="1" t="s">
        <v>844</v>
      </c>
      <c r="J1691" s="4">
        <v>1069</v>
      </c>
      <c r="K1691" s="4">
        <v>1080</v>
      </c>
      <c r="L1691" s="4">
        <v>485</v>
      </c>
      <c r="R1691" s="1">
        <v>1</v>
      </c>
      <c r="T1691" s="1">
        <v>1</v>
      </c>
      <c r="AA1691" s="12" t="str">
        <f>_xlfn.XLOOKUP(HsgLista[[#This Row],[Lakó-népesség]],hsgméret[limit],hsgméret[név],,-1)</f>
        <v>apró</v>
      </c>
      <c r="AB1691" s="12" t="str">
        <f>IFERROR(_xlfn.XLOOKUP(HsgLista[[#This Row],[Vármegye]],Régiók[Vármegye],Régiók[Régió]),"")</f>
        <v>Dél-Dunántúl</v>
      </c>
      <c r="AC1691" s="12" t="str">
        <f>IFERROR(_xlfn.XLOOKUP(HsgLista[[#This Row],[Vármegye]],Régiók[Vármegye],Régiók[NUTS2]),"")</f>
        <v>HU23</v>
      </c>
      <c r="AD1691" s="12" t="str" cm="1">
        <f t="array" ref="AD1691">_xlfn.XLOOKUP(HsgLista[[#This Row],[Helység jogállása]],_xlfn.ANCHORARRAY($AG$12),$AH$12:$AH$18)</f>
        <v>1 község</v>
      </c>
      <c r="AE1691" s="4">
        <f>HsgLista[[#This Row],[Lakó-népesség]]*HsgLista[[#This Row],[Lakó-népesség]]</f>
        <v>1166400</v>
      </c>
      <c r="AF1691" s="1"/>
      <c r="AG1691" s="4"/>
      <c r="AJ1691" s="8"/>
      <c r="AK1691" s="4"/>
      <c r="AS1691" s="8"/>
      <c r="AT1691" s="4"/>
      <c r="BJ1691" s="1"/>
    </row>
    <row r="1692" spans="1:62" x14ac:dyDescent="0.3">
      <c r="A1692" s="33" t="s">
        <v>2491</v>
      </c>
      <c r="B1692" s="31">
        <v>13444</v>
      </c>
      <c r="C1692" s="1" t="s">
        <v>40</v>
      </c>
      <c r="D1692" s="1" t="s">
        <v>41</v>
      </c>
      <c r="E1692" s="1" t="s">
        <v>356</v>
      </c>
      <c r="F1692" s="1" t="s">
        <v>357</v>
      </c>
      <c r="G1692" s="1" t="s">
        <v>358</v>
      </c>
      <c r="H1692" s="1">
        <v>2</v>
      </c>
      <c r="I1692" s="1" t="s">
        <v>38</v>
      </c>
      <c r="J1692" s="4">
        <v>3608</v>
      </c>
      <c r="K1692" s="4">
        <v>1458</v>
      </c>
      <c r="L1692" s="4">
        <v>666</v>
      </c>
      <c r="R1692" s="1">
        <v>1</v>
      </c>
      <c r="AA1692" s="12" t="str">
        <f>_xlfn.XLOOKUP(HsgLista[[#This Row],[Lakó-népesség]],hsgméret[limit],hsgméret[név],,-1)</f>
        <v>apró</v>
      </c>
      <c r="AB1692" s="12" t="str">
        <f>IFERROR(_xlfn.XLOOKUP(HsgLista[[#This Row],[Vármegye]],Régiók[Vármegye],Régiók[Régió]),"")</f>
        <v>Dél-Dunántúl</v>
      </c>
      <c r="AC1692" s="12" t="str">
        <f>IFERROR(_xlfn.XLOOKUP(HsgLista[[#This Row],[Vármegye]],Régiók[Vármegye],Régiók[NUTS2]),"")</f>
        <v>HU23</v>
      </c>
      <c r="AD1692" s="12" t="str" cm="1">
        <f t="array" ref="AD1692">_xlfn.XLOOKUP(HsgLista[[#This Row],[Helység jogállása]],_xlfn.ANCHORARRAY($AG$12),$AH$12:$AH$18)</f>
        <v>1 község</v>
      </c>
      <c r="AE1692" s="4">
        <f>HsgLista[[#This Row],[Lakó-népesség]]*HsgLista[[#This Row],[Lakó-népesség]]</f>
        <v>2125764</v>
      </c>
      <c r="AF1692" s="1"/>
      <c r="AG1692" s="4"/>
      <c r="AJ1692" s="8"/>
      <c r="AK1692" s="4"/>
      <c r="AS1692" s="8"/>
      <c r="AT1692" s="4"/>
      <c r="BJ1692" s="1"/>
    </row>
    <row r="1693" spans="1:62" x14ac:dyDescent="0.3">
      <c r="A1693" s="33" t="s">
        <v>2492</v>
      </c>
      <c r="B1693" s="31">
        <v>11402</v>
      </c>
      <c r="C1693" s="1" t="s">
        <v>40</v>
      </c>
      <c r="D1693" s="1" t="s">
        <v>41</v>
      </c>
      <c r="E1693" s="1" t="s">
        <v>841</v>
      </c>
      <c r="F1693" s="1" t="s">
        <v>842</v>
      </c>
      <c r="G1693" s="1" t="s">
        <v>843</v>
      </c>
      <c r="H1693" s="1">
        <v>5</v>
      </c>
      <c r="I1693" s="1" t="s">
        <v>867</v>
      </c>
      <c r="J1693" s="4">
        <v>731</v>
      </c>
      <c r="K1693" s="4">
        <v>376</v>
      </c>
      <c r="L1693" s="4">
        <v>156</v>
      </c>
      <c r="AA1693" s="12" t="str">
        <f>_xlfn.XLOOKUP(HsgLista[[#This Row],[Lakó-népesség]],hsgméret[limit],hsgméret[név],,-1)</f>
        <v>mikro</v>
      </c>
      <c r="AB1693" s="12" t="str">
        <f>IFERROR(_xlfn.XLOOKUP(HsgLista[[#This Row],[Vármegye]],Régiók[Vármegye],Régiók[Régió]),"")</f>
        <v>Dél-Dunántúl</v>
      </c>
      <c r="AC1693" s="12" t="str">
        <f>IFERROR(_xlfn.XLOOKUP(HsgLista[[#This Row],[Vármegye]],Régiók[Vármegye],Régiók[NUTS2]),"")</f>
        <v>HU23</v>
      </c>
      <c r="AD1693" s="12" t="str" cm="1">
        <f t="array" ref="AD1693">_xlfn.XLOOKUP(HsgLista[[#This Row],[Helység jogállása]],_xlfn.ANCHORARRAY($AG$12),$AH$12:$AH$18)</f>
        <v>1 község</v>
      </c>
      <c r="AE1693" s="4">
        <f>HsgLista[[#This Row],[Lakó-népesség]]*HsgLista[[#This Row],[Lakó-népesség]]</f>
        <v>141376</v>
      </c>
      <c r="AF1693" s="1"/>
      <c r="AG1693" s="4"/>
      <c r="AJ1693" s="8"/>
      <c r="AK1693" s="4"/>
      <c r="AS1693" s="8"/>
      <c r="AT1693" s="4"/>
      <c r="BJ1693" s="1"/>
    </row>
    <row r="1694" spans="1:62" x14ac:dyDescent="0.3">
      <c r="A1694" s="33" t="s">
        <v>2493</v>
      </c>
      <c r="B1694" s="31">
        <v>27359</v>
      </c>
      <c r="C1694" s="1" t="s">
        <v>40</v>
      </c>
      <c r="D1694" s="1" t="s">
        <v>66</v>
      </c>
      <c r="E1694" s="1" t="s">
        <v>403</v>
      </c>
      <c r="F1694" s="1" t="s">
        <v>404</v>
      </c>
      <c r="G1694" s="1" t="s">
        <v>405</v>
      </c>
      <c r="H1694" s="1">
        <v>5</v>
      </c>
      <c r="I1694" s="1" t="s">
        <v>2360</v>
      </c>
      <c r="J1694" s="4">
        <v>2109</v>
      </c>
      <c r="K1694" s="4">
        <v>678</v>
      </c>
      <c r="L1694" s="4">
        <v>306</v>
      </c>
      <c r="AA1694" s="12" t="str">
        <f>_xlfn.XLOOKUP(HsgLista[[#This Row],[Lakó-népesség]],hsgméret[limit],hsgméret[név],,-1)</f>
        <v>apró</v>
      </c>
      <c r="AB1694" s="12" t="str">
        <f>IFERROR(_xlfn.XLOOKUP(HsgLista[[#This Row],[Vármegye]],Régiók[Vármegye],Régiók[Régió]),"")</f>
        <v>Nyugat-Dunántúl</v>
      </c>
      <c r="AC1694" s="12" t="str">
        <f>IFERROR(_xlfn.XLOOKUP(HsgLista[[#This Row],[Vármegye]],Régiók[Vármegye],Régiók[NUTS2]),"")</f>
        <v>HU22</v>
      </c>
      <c r="AD1694" s="12" t="str" cm="1">
        <f t="array" ref="AD1694">_xlfn.XLOOKUP(HsgLista[[#This Row],[Helység jogállása]],_xlfn.ANCHORARRAY($AG$12),$AH$12:$AH$18)</f>
        <v>1 község</v>
      </c>
      <c r="AE1694" s="4">
        <f>HsgLista[[#This Row],[Lakó-népesség]]*HsgLista[[#This Row],[Lakó-népesség]]</f>
        <v>459684</v>
      </c>
      <c r="AF1694" s="1"/>
      <c r="AG1694" s="4"/>
      <c r="AJ1694" s="8"/>
      <c r="AK1694" s="4"/>
      <c r="AS1694" s="8"/>
      <c r="AT1694" s="4"/>
      <c r="BJ1694" s="1"/>
    </row>
    <row r="1695" spans="1:62" x14ac:dyDescent="0.3">
      <c r="A1695" s="33" t="s">
        <v>2494</v>
      </c>
      <c r="B1695" s="31">
        <v>20765</v>
      </c>
      <c r="C1695" s="1" t="s">
        <v>40</v>
      </c>
      <c r="D1695" s="1" t="s">
        <v>216</v>
      </c>
      <c r="E1695" s="1" t="s">
        <v>217</v>
      </c>
      <c r="F1695" s="1" t="s">
        <v>218</v>
      </c>
      <c r="G1695" s="1" t="s">
        <v>219</v>
      </c>
      <c r="H1695" s="1">
        <v>5</v>
      </c>
      <c r="I1695" s="1" t="s">
        <v>1322</v>
      </c>
      <c r="J1695" s="4">
        <v>3167</v>
      </c>
      <c r="K1695" s="4">
        <v>827</v>
      </c>
      <c r="L1695" s="4">
        <v>533</v>
      </c>
      <c r="AA1695" s="12" t="str">
        <f>_xlfn.XLOOKUP(HsgLista[[#This Row],[Lakó-népesség]],hsgméret[limit],hsgméret[név],,-1)</f>
        <v>apró</v>
      </c>
      <c r="AB1695" s="12" t="str">
        <f>IFERROR(_xlfn.XLOOKUP(HsgLista[[#This Row],[Vármegye]],Régiók[Vármegye],Régiók[Régió]),"")</f>
        <v>Dél-Alföld</v>
      </c>
      <c r="AC1695" s="12" t="str">
        <f>IFERROR(_xlfn.XLOOKUP(HsgLista[[#This Row],[Vármegye]],Régiók[Vármegye],Régiók[NUTS2]),"")</f>
        <v>HU33</v>
      </c>
      <c r="AD1695" s="12" t="str" cm="1">
        <f t="array" ref="AD1695">_xlfn.XLOOKUP(HsgLista[[#This Row],[Helység jogállása]],_xlfn.ANCHORARRAY($AG$12),$AH$12:$AH$18)</f>
        <v>1 község</v>
      </c>
      <c r="AE1695" s="4">
        <f>HsgLista[[#This Row],[Lakó-népesség]]*HsgLista[[#This Row],[Lakó-népesség]]</f>
        <v>683929</v>
      </c>
      <c r="AF1695" s="1"/>
      <c r="AG1695" s="4"/>
      <c r="AJ1695" s="8"/>
      <c r="AK1695" s="4"/>
      <c r="AS1695" s="8"/>
      <c r="AT1695" s="4"/>
      <c r="BJ1695" s="1"/>
    </row>
    <row r="1696" spans="1:62" x14ac:dyDescent="0.3">
      <c r="A1696" s="33" t="s">
        <v>2495</v>
      </c>
      <c r="B1696" s="31">
        <v>30128</v>
      </c>
      <c r="C1696" s="1" t="s">
        <v>27</v>
      </c>
      <c r="D1696" s="1" t="s">
        <v>216</v>
      </c>
      <c r="E1696" s="1" t="s">
        <v>217</v>
      </c>
      <c r="F1696" s="1" t="s">
        <v>218</v>
      </c>
      <c r="G1696" s="1" t="s">
        <v>219</v>
      </c>
      <c r="H1696" s="1">
        <v>1</v>
      </c>
      <c r="I1696" s="1" t="s">
        <v>32</v>
      </c>
      <c r="J1696" s="4">
        <v>6429</v>
      </c>
      <c r="K1696" s="4">
        <v>3126</v>
      </c>
      <c r="L1696" s="4">
        <v>1808</v>
      </c>
      <c r="U1696" s="1">
        <v>1</v>
      </c>
      <c r="X1696" s="1">
        <v>1</v>
      </c>
      <c r="AA1696" s="12" t="str">
        <f>_xlfn.XLOOKUP(HsgLista[[#This Row],[Lakó-népesség]],hsgméret[limit],hsgméret[név],,-1)</f>
        <v>kicsi</v>
      </c>
      <c r="AB1696" s="12" t="str">
        <f>IFERROR(_xlfn.XLOOKUP(HsgLista[[#This Row],[Vármegye]],Régiók[Vármegye],Régiók[Régió]),"")</f>
        <v>Dél-Alföld</v>
      </c>
      <c r="AC1696" s="12" t="str">
        <f>IFERROR(_xlfn.XLOOKUP(HsgLista[[#This Row],[Vármegye]],Régiók[Vármegye],Régiók[NUTS2]),"")</f>
        <v>HU33</v>
      </c>
      <c r="AD1696" s="12" t="str" cm="1">
        <f t="array" ref="AD1696">_xlfn.XLOOKUP(HsgLista[[#This Row],[Helység jogállása]],_xlfn.ANCHORARRAY($AG$12),$AH$12:$AH$18)</f>
        <v>2 város</v>
      </c>
      <c r="AE1696" s="4">
        <f>HsgLista[[#This Row],[Lakó-népesség]]*HsgLista[[#This Row],[Lakó-népesség]]</f>
        <v>9771876</v>
      </c>
      <c r="AF1696" s="1"/>
      <c r="AG1696" s="4"/>
      <c r="AJ1696" s="8"/>
      <c r="AK1696" s="4"/>
      <c r="AS1696" s="8"/>
      <c r="AT1696" s="4"/>
      <c r="BJ1696" s="1"/>
    </row>
    <row r="1697" spans="1:62" x14ac:dyDescent="0.3">
      <c r="A1697" s="33" t="s">
        <v>2496</v>
      </c>
      <c r="B1697" s="31">
        <v>30562</v>
      </c>
      <c r="C1697" s="1" t="s">
        <v>40</v>
      </c>
      <c r="D1697" s="1" t="s">
        <v>251</v>
      </c>
      <c r="E1697" s="1" t="s">
        <v>252</v>
      </c>
      <c r="F1697" s="1" t="s">
        <v>253</v>
      </c>
      <c r="G1697" s="1" t="s">
        <v>254</v>
      </c>
      <c r="H1697" s="1">
        <v>5</v>
      </c>
      <c r="I1697" s="1" t="s">
        <v>1802</v>
      </c>
      <c r="J1697" s="4">
        <v>2224</v>
      </c>
      <c r="K1697" s="4">
        <v>672</v>
      </c>
      <c r="L1697" s="4">
        <v>327</v>
      </c>
      <c r="W1697" s="1">
        <v>1</v>
      </c>
      <c r="AA1697" s="12" t="str">
        <f>_xlfn.XLOOKUP(HsgLista[[#This Row],[Lakó-népesség]],hsgméret[limit],hsgméret[név],,-1)</f>
        <v>apró</v>
      </c>
      <c r="AB1697" s="12" t="str">
        <f>IFERROR(_xlfn.XLOOKUP(HsgLista[[#This Row],[Vármegye]],Régiók[Vármegye],Régiók[Régió]),"")</f>
        <v>Dél-Dunántúl</v>
      </c>
      <c r="AC1697" s="12" t="str">
        <f>IFERROR(_xlfn.XLOOKUP(HsgLista[[#This Row],[Vármegye]],Régiók[Vármegye],Régiók[NUTS2]),"")</f>
        <v>HU23</v>
      </c>
      <c r="AD1697" s="12" t="str" cm="1">
        <f t="array" ref="AD1697">_xlfn.XLOOKUP(HsgLista[[#This Row],[Helység jogállása]],_xlfn.ANCHORARRAY($AG$12),$AH$12:$AH$18)</f>
        <v>1 község</v>
      </c>
      <c r="AE1697" s="4">
        <f>HsgLista[[#This Row],[Lakó-népesség]]*HsgLista[[#This Row],[Lakó-népesség]]</f>
        <v>451584</v>
      </c>
      <c r="AF1697" s="1"/>
      <c r="AG1697" s="4"/>
      <c r="AJ1697" s="8"/>
      <c r="AK1697" s="4"/>
      <c r="AS1697" s="8"/>
      <c r="AT1697" s="4"/>
      <c r="BJ1697" s="1"/>
    </row>
    <row r="1698" spans="1:62" x14ac:dyDescent="0.3">
      <c r="A1698" s="33" t="s">
        <v>242</v>
      </c>
      <c r="B1698" s="31">
        <v>21768</v>
      </c>
      <c r="C1698" s="1" t="s">
        <v>40</v>
      </c>
      <c r="D1698" s="1" t="s">
        <v>52</v>
      </c>
      <c r="E1698" s="1" t="s">
        <v>239</v>
      </c>
      <c r="F1698" s="1" t="s">
        <v>240</v>
      </c>
      <c r="G1698" s="1" t="s">
        <v>241</v>
      </c>
      <c r="H1698" s="1">
        <v>2</v>
      </c>
      <c r="I1698" s="1" t="s">
        <v>38</v>
      </c>
      <c r="J1698" s="4">
        <v>5342</v>
      </c>
      <c r="K1698" s="4">
        <v>2544</v>
      </c>
      <c r="L1698" s="4">
        <v>828</v>
      </c>
      <c r="T1698" s="1">
        <v>1</v>
      </c>
      <c r="AA1698" s="12" t="str">
        <f>_xlfn.XLOOKUP(HsgLista[[#This Row],[Lakó-népesség]],hsgméret[limit],hsgméret[név],,-1)</f>
        <v>kicsi</v>
      </c>
      <c r="AB1698" s="12" t="str">
        <f>IFERROR(_xlfn.XLOOKUP(HsgLista[[#This Row],[Vármegye]],Régiók[Vármegye],Régiók[Régió]),"")</f>
        <v>Észak-Magyarország</v>
      </c>
      <c r="AC1698" s="12" t="str">
        <f>IFERROR(_xlfn.XLOOKUP(HsgLista[[#This Row],[Vármegye]],Régiók[Vármegye],Régiók[NUTS2]),"")</f>
        <v>HU31</v>
      </c>
      <c r="AD1698" s="12" t="str" cm="1">
        <f t="array" ref="AD1698">_xlfn.XLOOKUP(HsgLista[[#This Row],[Helység jogállása]],_xlfn.ANCHORARRAY($AG$12),$AH$12:$AH$18)</f>
        <v>1 község</v>
      </c>
      <c r="AE1698" s="4">
        <f>HsgLista[[#This Row],[Lakó-népesség]]*HsgLista[[#This Row],[Lakó-népesség]]</f>
        <v>6471936</v>
      </c>
      <c r="AF1698" s="1"/>
      <c r="AG1698" s="4"/>
      <c r="AJ1698" s="8"/>
      <c r="AK1698" s="4"/>
      <c r="AS1698" s="8"/>
      <c r="AT1698" s="4"/>
      <c r="BJ1698" s="1"/>
    </row>
    <row r="1699" spans="1:62" x14ac:dyDescent="0.3">
      <c r="A1699" s="33" t="s">
        <v>2497</v>
      </c>
      <c r="B1699" s="31">
        <v>30872</v>
      </c>
      <c r="C1699" s="1" t="s">
        <v>40</v>
      </c>
      <c r="D1699" s="1" t="s">
        <v>95</v>
      </c>
      <c r="E1699" s="1" t="s">
        <v>709</v>
      </c>
      <c r="F1699" s="1" t="s">
        <v>710</v>
      </c>
      <c r="G1699" s="1" t="s">
        <v>711</v>
      </c>
      <c r="H1699" s="1">
        <v>5</v>
      </c>
      <c r="I1699" s="1" t="s">
        <v>1170</v>
      </c>
      <c r="J1699" s="4">
        <v>599</v>
      </c>
      <c r="K1699" s="4">
        <v>304</v>
      </c>
      <c r="L1699" s="4">
        <v>121</v>
      </c>
      <c r="AA1699" s="12" t="str">
        <f>_xlfn.XLOOKUP(HsgLista[[#This Row],[Lakó-népesség]],hsgméret[limit],hsgméret[név],,-1)</f>
        <v>mikro</v>
      </c>
      <c r="AB1699" s="12" t="str">
        <f>IFERROR(_xlfn.XLOOKUP(HsgLista[[#This Row],[Vármegye]],Régiók[Vármegye],Régiók[Régió]),"")</f>
        <v>Nyugat-Dunántúl</v>
      </c>
      <c r="AC1699" s="12" t="str">
        <f>IFERROR(_xlfn.XLOOKUP(HsgLista[[#This Row],[Vármegye]],Régiók[Vármegye],Régiók[NUTS2]),"")</f>
        <v>HU22</v>
      </c>
      <c r="AD1699" s="12" t="str" cm="1">
        <f t="array" ref="AD1699">_xlfn.XLOOKUP(HsgLista[[#This Row],[Helység jogállása]],_xlfn.ANCHORARRAY($AG$12),$AH$12:$AH$18)</f>
        <v>1 község</v>
      </c>
      <c r="AE1699" s="4">
        <f>HsgLista[[#This Row],[Lakó-népesség]]*HsgLista[[#This Row],[Lakó-népesség]]</f>
        <v>92416</v>
      </c>
      <c r="AF1699" s="1"/>
      <c r="AG1699" s="4"/>
      <c r="AJ1699" s="8"/>
      <c r="AK1699" s="4"/>
      <c r="AS1699" s="8"/>
      <c r="AT1699" s="4"/>
      <c r="BJ1699" s="1"/>
    </row>
    <row r="1700" spans="1:62" x14ac:dyDescent="0.3">
      <c r="A1700" s="33" t="s">
        <v>2498</v>
      </c>
      <c r="B1700" s="32">
        <v>4987</v>
      </c>
      <c r="C1700" s="1" t="s">
        <v>40</v>
      </c>
      <c r="D1700" s="1" t="s">
        <v>80</v>
      </c>
      <c r="E1700" s="1" t="s">
        <v>691</v>
      </c>
      <c r="F1700" s="1" t="s">
        <v>692</v>
      </c>
      <c r="G1700" s="1" t="s">
        <v>693</v>
      </c>
      <c r="H1700" s="1">
        <v>5</v>
      </c>
      <c r="I1700" s="1" t="s">
        <v>694</v>
      </c>
      <c r="J1700" s="4">
        <v>426</v>
      </c>
      <c r="K1700" s="4">
        <v>30</v>
      </c>
      <c r="L1700" s="4">
        <v>25</v>
      </c>
      <c r="AA1700" s="12" t="str">
        <f>_xlfn.XLOOKUP(HsgLista[[#This Row],[Lakó-népesség]],hsgméret[limit],hsgméret[név],,-1)</f>
        <v>mikro</v>
      </c>
      <c r="AB1700" s="12" t="str">
        <f>IFERROR(_xlfn.XLOOKUP(HsgLista[[#This Row],[Vármegye]],Régiók[Vármegye],Régiók[Régió]),"")</f>
        <v>Közép-Dunántúl</v>
      </c>
      <c r="AC1700" s="12" t="str">
        <f>IFERROR(_xlfn.XLOOKUP(HsgLista[[#This Row],[Vármegye]],Régiók[Vármegye],Régiók[NUTS2]),"")</f>
        <v>HU21</v>
      </c>
      <c r="AD1700" s="12" t="str" cm="1">
        <f t="array" ref="AD1700">_xlfn.XLOOKUP(HsgLista[[#This Row],[Helység jogállása]],_xlfn.ANCHORARRAY($AG$12),$AH$12:$AH$18)</f>
        <v>1 község</v>
      </c>
      <c r="AE1700" s="4">
        <f>HsgLista[[#This Row],[Lakó-népesség]]*HsgLista[[#This Row],[Lakó-népesség]]</f>
        <v>900</v>
      </c>
      <c r="AF1700" s="1"/>
      <c r="AG1700" s="4"/>
      <c r="AJ1700" s="8"/>
      <c r="AK1700" s="4"/>
      <c r="AS1700" s="8"/>
      <c r="AT1700" s="4"/>
      <c r="BJ1700" s="1"/>
    </row>
    <row r="1701" spans="1:62" x14ac:dyDescent="0.3">
      <c r="A1701" s="33" t="s">
        <v>2499</v>
      </c>
      <c r="B1701" s="31">
        <v>25760</v>
      </c>
      <c r="C1701" s="1" t="s">
        <v>40</v>
      </c>
      <c r="D1701" s="1" t="s">
        <v>95</v>
      </c>
      <c r="E1701" s="1" t="s">
        <v>709</v>
      </c>
      <c r="F1701" s="1" t="s">
        <v>710</v>
      </c>
      <c r="G1701" s="1" t="s">
        <v>711</v>
      </c>
      <c r="H1701" s="1">
        <v>5</v>
      </c>
      <c r="I1701" s="1" t="s">
        <v>712</v>
      </c>
      <c r="J1701" s="4">
        <v>2464</v>
      </c>
      <c r="K1701" s="4">
        <v>718</v>
      </c>
      <c r="L1701" s="4">
        <v>340</v>
      </c>
      <c r="AA1701" s="12" t="str">
        <f>_xlfn.XLOOKUP(HsgLista[[#This Row],[Lakó-népesség]],hsgméret[limit],hsgméret[név],,-1)</f>
        <v>apró</v>
      </c>
      <c r="AB1701" s="12" t="str">
        <f>IFERROR(_xlfn.XLOOKUP(HsgLista[[#This Row],[Vármegye]],Régiók[Vármegye],Régiók[Régió]),"")</f>
        <v>Nyugat-Dunántúl</v>
      </c>
      <c r="AC1701" s="12" t="str">
        <f>IFERROR(_xlfn.XLOOKUP(HsgLista[[#This Row],[Vármegye]],Régiók[Vármegye],Régiók[NUTS2]),"")</f>
        <v>HU22</v>
      </c>
      <c r="AD1701" s="12" t="str" cm="1">
        <f t="array" ref="AD1701">_xlfn.XLOOKUP(HsgLista[[#This Row],[Helység jogállása]],_xlfn.ANCHORARRAY($AG$12),$AH$12:$AH$18)</f>
        <v>1 község</v>
      </c>
      <c r="AE1701" s="4">
        <f>HsgLista[[#This Row],[Lakó-népesség]]*HsgLista[[#This Row],[Lakó-népesség]]</f>
        <v>515524</v>
      </c>
      <c r="AF1701" s="1"/>
      <c r="AG1701" s="4"/>
      <c r="AJ1701" s="8"/>
      <c r="AK1701" s="4"/>
      <c r="AS1701" s="8"/>
      <c r="AT1701" s="4"/>
      <c r="BJ1701" s="1"/>
    </row>
    <row r="1702" spans="1:62" x14ac:dyDescent="0.3">
      <c r="A1702" s="33" t="s">
        <v>2500</v>
      </c>
      <c r="B1702" s="31">
        <v>23931</v>
      </c>
      <c r="C1702" s="1" t="s">
        <v>40</v>
      </c>
      <c r="D1702" s="1" t="s">
        <v>216</v>
      </c>
      <c r="E1702" s="1" t="s">
        <v>831</v>
      </c>
      <c r="F1702" s="1" t="s">
        <v>832</v>
      </c>
      <c r="G1702" s="1" t="s">
        <v>833</v>
      </c>
      <c r="H1702" s="1">
        <v>1</v>
      </c>
      <c r="I1702" s="1" t="s">
        <v>32</v>
      </c>
      <c r="J1702" s="4">
        <v>2585</v>
      </c>
      <c r="K1702" s="4">
        <v>1886</v>
      </c>
      <c r="L1702" s="4">
        <v>843</v>
      </c>
      <c r="T1702" s="1">
        <v>1</v>
      </c>
      <c r="U1702" s="1">
        <v>1</v>
      </c>
      <c r="AA1702" s="12" t="str">
        <f>_xlfn.XLOOKUP(HsgLista[[#This Row],[Lakó-népesség]],hsgméret[limit],hsgméret[név],,-1)</f>
        <v>apró</v>
      </c>
      <c r="AB1702" s="12" t="str">
        <f>IFERROR(_xlfn.XLOOKUP(HsgLista[[#This Row],[Vármegye]],Régiók[Vármegye],Régiók[Régió]),"")</f>
        <v>Dél-Alföld</v>
      </c>
      <c r="AC1702" s="12" t="str">
        <f>IFERROR(_xlfn.XLOOKUP(HsgLista[[#This Row],[Vármegye]],Régiók[Vármegye],Régiók[NUTS2]),"")</f>
        <v>HU33</v>
      </c>
      <c r="AD1702" s="12" t="str" cm="1">
        <f t="array" ref="AD1702">_xlfn.XLOOKUP(HsgLista[[#This Row],[Helység jogállása]],_xlfn.ANCHORARRAY($AG$12),$AH$12:$AH$18)</f>
        <v>1 község</v>
      </c>
      <c r="AE1702" s="4">
        <f>HsgLista[[#This Row],[Lakó-népesség]]*HsgLista[[#This Row],[Lakó-népesség]]</f>
        <v>3556996</v>
      </c>
      <c r="AF1702" s="1"/>
      <c r="AG1702" s="4"/>
      <c r="AJ1702" s="8"/>
      <c r="AK1702" s="4"/>
      <c r="AS1702" s="8"/>
      <c r="AT1702" s="4"/>
      <c r="BJ1702" s="1"/>
    </row>
    <row r="1703" spans="1:62" x14ac:dyDescent="0.3">
      <c r="A1703" s="33" t="s">
        <v>1640</v>
      </c>
      <c r="B1703" s="31">
        <v>29799</v>
      </c>
      <c r="C1703" s="1" t="s">
        <v>40</v>
      </c>
      <c r="D1703" s="1" t="s">
        <v>159</v>
      </c>
      <c r="E1703" s="1" t="s">
        <v>950</v>
      </c>
      <c r="F1703" s="1" t="s">
        <v>951</v>
      </c>
      <c r="G1703" s="1" t="s">
        <v>952</v>
      </c>
      <c r="H1703" s="1">
        <v>2</v>
      </c>
      <c r="I1703" s="1" t="s">
        <v>38</v>
      </c>
      <c r="J1703" s="4">
        <v>863</v>
      </c>
      <c r="K1703" s="4">
        <v>647</v>
      </c>
      <c r="L1703" s="4">
        <v>274</v>
      </c>
      <c r="T1703" s="1">
        <v>1</v>
      </c>
      <c r="AA1703" s="12" t="str">
        <f>_xlfn.XLOOKUP(HsgLista[[#This Row],[Lakó-népesség]],hsgméret[limit],hsgméret[név],,-1)</f>
        <v>apró</v>
      </c>
      <c r="AB1703" s="12" t="str">
        <f>IFERROR(_xlfn.XLOOKUP(HsgLista[[#This Row],[Vármegye]],Régiók[Vármegye],Régiók[Régió]),"")</f>
        <v>Észak-Alföld</v>
      </c>
      <c r="AC1703" s="12" t="str">
        <f>IFERROR(_xlfn.XLOOKUP(HsgLista[[#This Row],[Vármegye]],Régiók[Vármegye],Régiók[NUTS2]),"")</f>
        <v>HU32</v>
      </c>
      <c r="AD1703" s="12" t="str" cm="1">
        <f t="array" ref="AD1703">_xlfn.XLOOKUP(HsgLista[[#This Row],[Helység jogállása]],_xlfn.ANCHORARRAY($AG$12),$AH$12:$AH$18)</f>
        <v>1 község</v>
      </c>
      <c r="AE1703" s="4">
        <f>HsgLista[[#This Row],[Lakó-népesség]]*HsgLista[[#This Row],[Lakó-népesség]]</f>
        <v>418609</v>
      </c>
      <c r="AF1703" s="1"/>
      <c r="AG1703" s="4"/>
      <c r="AJ1703" s="8"/>
      <c r="AK1703" s="4"/>
      <c r="AS1703" s="8"/>
      <c r="AT1703" s="4"/>
      <c r="BJ1703" s="1"/>
    </row>
    <row r="1704" spans="1:62" x14ac:dyDescent="0.3">
      <c r="A1704" s="33" t="s">
        <v>2501</v>
      </c>
      <c r="B1704" s="31">
        <v>30492</v>
      </c>
      <c r="C1704" s="1" t="s">
        <v>40</v>
      </c>
      <c r="D1704" s="1" t="s">
        <v>41</v>
      </c>
      <c r="E1704" s="1" t="s">
        <v>135</v>
      </c>
      <c r="F1704" s="1" t="s">
        <v>136</v>
      </c>
      <c r="G1704" s="1" t="s">
        <v>137</v>
      </c>
      <c r="H1704" s="1">
        <v>5</v>
      </c>
      <c r="I1704" s="1" t="s">
        <v>249</v>
      </c>
      <c r="J1704" s="4">
        <v>1777</v>
      </c>
      <c r="K1704" s="4">
        <v>240</v>
      </c>
      <c r="L1704" s="4">
        <v>137</v>
      </c>
      <c r="AA1704" s="12" t="str">
        <f>_xlfn.XLOOKUP(HsgLista[[#This Row],[Lakó-népesség]],hsgméret[limit],hsgméret[név],,-1)</f>
        <v>mikro</v>
      </c>
      <c r="AB1704" s="12" t="str">
        <f>IFERROR(_xlfn.XLOOKUP(HsgLista[[#This Row],[Vármegye]],Régiók[Vármegye],Régiók[Régió]),"")</f>
        <v>Dél-Dunántúl</v>
      </c>
      <c r="AC1704" s="12" t="str">
        <f>IFERROR(_xlfn.XLOOKUP(HsgLista[[#This Row],[Vármegye]],Régiók[Vármegye],Régiók[NUTS2]),"")</f>
        <v>HU23</v>
      </c>
      <c r="AD1704" s="12" t="str" cm="1">
        <f t="array" ref="AD1704">_xlfn.XLOOKUP(HsgLista[[#This Row],[Helység jogállása]],_xlfn.ANCHORARRAY($AG$12),$AH$12:$AH$18)</f>
        <v>1 község</v>
      </c>
      <c r="AE1704" s="4">
        <f>HsgLista[[#This Row],[Lakó-népesség]]*HsgLista[[#This Row],[Lakó-népesség]]</f>
        <v>57600</v>
      </c>
      <c r="AF1704" s="1"/>
      <c r="AG1704" s="4"/>
      <c r="AJ1704" s="8"/>
      <c r="AK1704" s="4"/>
      <c r="AS1704" s="8"/>
      <c r="AT1704" s="4"/>
      <c r="BJ1704" s="1"/>
    </row>
    <row r="1705" spans="1:62" x14ac:dyDescent="0.3">
      <c r="A1705" s="33" t="s">
        <v>2502</v>
      </c>
      <c r="B1705" s="31">
        <v>16018</v>
      </c>
      <c r="C1705" s="1" t="s">
        <v>27</v>
      </c>
      <c r="D1705" s="1" t="s">
        <v>140</v>
      </c>
      <c r="E1705" s="1" t="s">
        <v>933</v>
      </c>
      <c r="F1705" s="1" t="s">
        <v>934</v>
      </c>
      <c r="G1705" s="1" t="s">
        <v>935</v>
      </c>
      <c r="H1705" s="1">
        <v>1</v>
      </c>
      <c r="I1705" s="1" t="s">
        <v>32</v>
      </c>
      <c r="J1705" s="4">
        <v>12347</v>
      </c>
      <c r="K1705" s="4">
        <v>4602</v>
      </c>
      <c r="L1705" s="4">
        <v>2680</v>
      </c>
      <c r="T1705" s="1">
        <v>1</v>
      </c>
      <c r="AA1705" s="12" t="str">
        <f>_xlfn.XLOOKUP(HsgLista[[#This Row],[Lakó-népesség]],hsgméret[limit],hsgméret[név],,-1)</f>
        <v>kicsi</v>
      </c>
      <c r="AB1705" s="12" t="str">
        <f>IFERROR(_xlfn.XLOOKUP(HsgLista[[#This Row],[Vármegye]],Régiók[Vármegye],Régiók[Régió]),"")</f>
        <v>Dél-Alföld</v>
      </c>
      <c r="AC1705" s="12" t="str">
        <f>IFERROR(_xlfn.XLOOKUP(HsgLista[[#This Row],[Vármegye]],Régiók[Vármegye],Régiók[NUTS2]),"")</f>
        <v>HU33</v>
      </c>
      <c r="AD1705" s="12" t="str" cm="1">
        <f t="array" ref="AD1705">_xlfn.XLOOKUP(HsgLista[[#This Row],[Helység jogállása]],_xlfn.ANCHORARRAY($AG$12),$AH$12:$AH$18)</f>
        <v>2 város</v>
      </c>
      <c r="AE1705" s="4">
        <f>HsgLista[[#This Row],[Lakó-népesség]]*HsgLista[[#This Row],[Lakó-népesség]]</f>
        <v>21178404</v>
      </c>
      <c r="AF1705" s="1"/>
      <c r="AG1705" s="4"/>
      <c r="AJ1705" s="8"/>
      <c r="AK1705" s="4"/>
      <c r="AS1705" s="8"/>
      <c r="AT1705" s="4"/>
      <c r="BJ1705" s="1"/>
    </row>
    <row r="1706" spans="1:62" x14ac:dyDescent="0.3">
      <c r="A1706" s="33" t="s">
        <v>2503</v>
      </c>
      <c r="B1706" s="31">
        <v>27137</v>
      </c>
      <c r="C1706" s="1" t="s">
        <v>40</v>
      </c>
      <c r="D1706" s="1" t="s">
        <v>80</v>
      </c>
      <c r="E1706" s="1" t="s">
        <v>611</v>
      </c>
      <c r="F1706" s="1" t="s">
        <v>612</v>
      </c>
      <c r="G1706" s="1" t="s">
        <v>80</v>
      </c>
      <c r="H1706" s="1">
        <v>5</v>
      </c>
      <c r="I1706" s="1" t="s">
        <v>2504</v>
      </c>
      <c r="J1706" s="4">
        <v>1261</v>
      </c>
      <c r="K1706" s="4">
        <v>300</v>
      </c>
      <c r="L1706" s="4">
        <v>137</v>
      </c>
      <c r="T1706" s="1">
        <v>1</v>
      </c>
      <c r="AA1706" s="12" t="str">
        <f>_xlfn.XLOOKUP(HsgLista[[#This Row],[Lakó-népesség]],hsgméret[limit],hsgméret[név],,-1)</f>
        <v>mikro</v>
      </c>
      <c r="AB1706" s="12" t="str">
        <f>IFERROR(_xlfn.XLOOKUP(HsgLista[[#This Row],[Vármegye]],Régiók[Vármegye],Régiók[Régió]),"")</f>
        <v>Közép-Dunántúl</v>
      </c>
      <c r="AC1706" s="12" t="str">
        <f>IFERROR(_xlfn.XLOOKUP(HsgLista[[#This Row],[Vármegye]],Régiók[Vármegye],Régiók[NUTS2]),"")</f>
        <v>HU21</v>
      </c>
      <c r="AD1706" s="12" t="str" cm="1">
        <f t="array" ref="AD1706">_xlfn.XLOOKUP(HsgLista[[#This Row],[Helység jogállása]],_xlfn.ANCHORARRAY($AG$12),$AH$12:$AH$18)</f>
        <v>1 község</v>
      </c>
      <c r="AE1706" s="4">
        <f>HsgLista[[#This Row],[Lakó-népesség]]*HsgLista[[#This Row],[Lakó-népesség]]</f>
        <v>90000</v>
      </c>
      <c r="AF1706" s="1"/>
      <c r="AG1706" s="4"/>
      <c r="AJ1706" s="8"/>
      <c r="AK1706" s="4"/>
      <c r="AS1706" s="8"/>
      <c r="AT1706" s="4"/>
      <c r="BJ1706" s="1"/>
    </row>
    <row r="1707" spans="1:62" x14ac:dyDescent="0.3">
      <c r="A1707" s="33" t="s">
        <v>2505</v>
      </c>
      <c r="B1707" s="32">
        <v>3692</v>
      </c>
      <c r="C1707" s="1" t="s">
        <v>40</v>
      </c>
      <c r="D1707" s="1" t="s">
        <v>75</v>
      </c>
      <c r="E1707" s="1" t="s">
        <v>1504</v>
      </c>
      <c r="F1707" s="1" t="s">
        <v>1505</v>
      </c>
      <c r="G1707" s="1" t="s">
        <v>1506</v>
      </c>
      <c r="H1707" s="1">
        <v>1</v>
      </c>
      <c r="I1707" s="1" t="s">
        <v>32</v>
      </c>
      <c r="J1707" s="4">
        <v>2715</v>
      </c>
      <c r="K1707" s="4">
        <v>4185</v>
      </c>
      <c r="L1707" s="4">
        <v>1523</v>
      </c>
      <c r="T1707" s="1">
        <v>1</v>
      </c>
      <c r="AA1707" s="12" t="str">
        <f>_xlfn.XLOOKUP(HsgLista[[#This Row],[Lakó-népesség]],hsgméret[limit],hsgméret[név],,-1)</f>
        <v>kicsi</v>
      </c>
      <c r="AB1707" s="12" t="str">
        <f>IFERROR(_xlfn.XLOOKUP(HsgLista[[#This Row],[Vármegye]],Régiók[Vármegye],Régiók[Régió]),"")</f>
        <v>Pest</v>
      </c>
      <c r="AC1707" s="12" t="str">
        <f>IFERROR(_xlfn.XLOOKUP(HsgLista[[#This Row],[Vármegye]],Régiók[Vármegye],Régiók[NUTS2]),"")</f>
        <v>HU12</v>
      </c>
      <c r="AD1707" s="12" t="str" cm="1">
        <f t="array" ref="AD1707">_xlfn.XLOOKUP(HsgLista[[#This Row],[Helység jogállása]],_xlfn.ANCHORARRAY($AG$12),$AH$12:$AH$18)</f>
        <v>1 község</v>
      </c>
      <c r="AE1707" s="4">
        <f>HsgLista[[#This Row],[Lakó-népesség]]*HsgLista[[#This Row],[Lakó-népesség]]</f>
        <v>17514225</v>
      </c>
      <c r="AF1707" s="1"/>
      <c r="AG1707" s="4"/>
      <c r="AJ1707" s="8"/>
      <c r="AK1707" s="4"/>
      <c r="AS1707" s="8"/>
      <c r="AT1707" s="4"/>
      <c r="BJ1707" s="1"/>
    </row>
    <row r="1708" spans="1:62" x14ac:dyDescent="0.3">
      <c r="A1708" s="33" t="s">
        <v>1589</v>
      </c>
      <c r="B1708" s="31">
        <v>25618</v>
      </c>
      <c r="C1708" s="1" t="s">
        <v>40</v>
      </c>
      <c r="D1708" s="1" t="s">
        <v>52</v>
      </c>
      <c r="E1708" s="1" t="s">
        <v>244</v>
      </c>
      <c r="F1708" s="1" t="s">
        <v>245</v>
      </c>
      <c r="G1708" s="1" t="s">
        <v>246</v>
      </c>
      <c r="H1708" s="1">
        <v>2</v>
      </c>
      <c r="I1708" s="1" t="s">
        <v>38</v>
      </c>
      <c r="J1708" s="4">
        <v>1512</v>
      </c>
      <c r="K1708" s="4">
        <v>1442</v>
      </c>
      <c r="L1708" s="4">
        <v>561</v>
      </c>
      <c r="T1708" s="1">
        <v>1</v>
      </c>
      <c r="AA1708" s="12" t="str">
        <f>_xlfn.XLOOKUP(HsgLista[[#This Row],[Lakó-népesség]],hsgméret[limit],hsgméret[név],,-1)</f>
        <v>apró</v>
      </c>
      <c r="AB1708" s="12" t="str">
        <f>IFERROR(_xlfn.XLOOKUP(HsgLista[[#This Row],[Vármegye]],Régiók[Vármegye],Régiók[Régió]),"")</f>
        <v>Észak-Magyarország</v>
      </c>
      <c r="AC1708" s="12" t="str">
        <f>IFERROR(_xlfn.XLOOKUP(HsgLista[[#This Row],[Vármegye]],Régiók[Vármegye],Régiók[NUTS2]),"")</f>
        <v>HU31</v>
      </c>
      <c r="AD1708" s="12" t="str" cm="1">
        <f t="array" ref="AD1708">_xlfn.XLOOKUP(HsgLista[[#This Row],[Helység jogállása]],_xlfn.ANCHORARRAY($AG$12),$AH$12:$AH$18)</f>
        <v>1 község</v>
      </c>
      <c r="AE1708" s="4">
        <f>HsgLista[[#This Row],[Lakó-népesség]]*HsgLista[[#This Row],[Lakó-népesség]]</f>
        <v>2079364</v>
      </c>
      <c r="AF1708" s="1"/>
      <c r="AG1708" s="4"/>
      <c r="AJ1708" s="8"/>
      <c r="AK1708" s="4"/>
      <c r="AS1708" s="8"/>
      <c r="AT1708" s="4"/>
      <c r="BJ1708" s="1"/>
    </row>
    <row r="1709" spans="1:62" x14ac:dyDescent="0.3">
      <c r="A1709" s="33" t="s">
        <v>2506</v>
      </c>
      <c r="B1709" s="32">
        <v>7737</v>
      </c>
      <c r="C1709" s="1" t="s">
        <v>40</v>
      </c>
      <c r="D1709" s="1" t="s">
        <v>41</v>
      </c>
      <c r="E1709" s="1" t="s">
        <v>208</v>
      </c>
      <c r="F1709" s="1" t="s">
        <v>209</v>
      </c>
      <c r="G1709" s="1" t="s">
        <v>210</v>
      </c>
      <c r="H1709" s="1">
        <v>5</v>
      </c>
      <c r="I1709" s="1" t="s">
        <v>2223</v>
      </c>
      <c r="J1709" s="4">
        <v>1447</v>
      </c>
      <c r="K1709" s="4">
        <v>234</v>
      </c>
      <c r="L1709" s="4">
        <v>122</v>
      </c>
      <c r="AA1709" s="12" t="str">
        <f>_xlfn.XLOOKUP(HsgLista[[#This Row],[Lakó-népesség]],hsgméret[limit],hsgméret[név],,-1)</f>
        <v>mikro</v>
      </c>
      <c r="AB1709" s="12" t="str">
        <f>IFERROR(_xlfn.XLOOKUP(HsgLista[[#This Row],[Vármegye]],Régiók[Vármegye],Régiók[Régió]),"")</f>
        <v>Dél-Dunántúl</v>
      </c>
      <c r="AC1709" s="12" t="str">
        <f>IFERROR(_xlfn.XLOOKUP(HsgLista[[#This Row],[Vármegye]],Régiók[Vármegye],Régiók[NUTS2]),"")</f>
        <v>HU23</v>
      </c>
      <c r="AD1709" s="12" t="str" cm="1">
        <f t="array" ref="AD1709">_xlfn.XLOOKUP(HsgLista[[#This Row],[Helység jogállása]],_xlfn.ANCHORARRAY($AG$12),$AH$12:$AH$18)</f>
        <v>1 község</v>
      </c>
      <c r="AE1709" s="4">
        <f>HsgLista[[#This Row],[Lakó-népesség]]*HsgLista[[#This Row],[Lakó-népesség]]</f>
        <v>54756</v>
      </c>
      <c r="AF1709" s="1"/>
      <c r="AG1709" s="4"/>
      <c r="AJ1709" s="8"/>
      <c r="AK1709" s="4"/>
      <c r="AS1709" s="8"/>
      <c r="AT1709" s="4"/>
      <c r="BJ1709" s="1"/>
    </row>
    <row r="1710" spans="1:62" x14ac:dyDescent="0.3">
      <c r="A1710" s="33" t="s">
        <v>2507</v>
      </c>
      <c r="B1710" s="31">
        <v>20385</v>
      </c>
      <c r="C1710" s="1" t="s">
        <v>40</v>
      </c>
      <c r="D1710" s="1" t="s">
        <v>66</v>
      </c>
      <c r="E1710" s="1" t="s">
        <v>389</v>
      </c>
      <c r="F1710" s="1" t="s">
        <v>390</v>
      </c>
      <c r="G1710" s="1" t="s">
        <v>391</v>
      </c>
      <c r="H1710" s="1">
        <v>5</v>
      </c>
      <c r="I1710" s="1" t="s">
        <v>391</v>
      </c>
      <c r="J1710" s="4">
        <v>651</v>
      </c>
      <c r="K1710" s="4">
        <v>104</v>
      </c>
      <c r="L1710" s="4">
        <v>53</v>
      </c>
      <c r="AA1710" s="12" t="str">
        <f>_xlfn.XLOOKUP(HsgLista[[#This Row],[Lakó-népesség]],hsgméret[limit],hsgméret[név],,-1)</f>
        <v>mikro</v>
      </c>
      <c r="AB1710" s="12" t="str">
        <f>IFERROR(_xlfn.XLOOKUP(HsgLista[[#This Row],[Vármegye]],Régiók[Vármegye],Régiók[Régió]),"")</f>
        <v>Nyugat-Dunántúl</v>
      </c>
      <c r="AC1710" s="12" t="str">
        <f>IFERROR(_xlfn.XLOOKUP(HsgLista[[#This Row],[Vármegye]],Régiók[Vármegye],Régiók[NUTS2]),"")</f>
        <v>HU22</v>
      </c>
      <c r="AD1710" s="12" t="str" cm="1">
        <f t="array" ref="AD1710">_xlfn.XLOOKUP(HsgLista[[#This Row],[Helység jogállása]],_xlfn.ANCHORARRAY($AG$12),$AH$12:$AH$18)</f>
        <v>1 község</v>
      </c>
      <c r="AE1710" s="4">
        <f>HsgLista[[#This Row],[Lakó-népesség]]*HsgLista[[#This Row],[Lakó-népesség]]</f>
        <v>10816</v>
      </c>
      <c r="AF1710" s="1"/>
      <c r="AG1710" s="4"/>
      <c r="AJ1710" s="8"/>
      <c r="AK1710" s="4"/>
      <c r="AS1710" s="8"/>
      <c r="AT1710" s="4"/>
      <c r="BJ1710" s="1"/>
    </row>
    <row r="1711" spans="1:62" x14ac:dyDescent="0.3">
      <c r="A1711" s="33" t="s">
        <v>2508</v>
      </c>
      <c r="B1711" s="32">
        <v>7463</v>
      </c>
      <c r="C1711" s="1" t="s">
        <v>196</v>
      </c>
      <c r="D1711" s="1" t="s">
        <v>159</v>
      </c>
      <c r="E1711" s="1" t="s">
        <v>1492</v>
      </c>
      <c r="F1711" s="1" t="s">
        <v>1493</v>
      </c>
      <c r="G1711" s="1" t="s">
        <v>1494</v>
      </c>
      <c r="H1711" s="1">
        <v>2</v>
      </c>
      <c r="I1711" s="1" t="s">
        <v>38</v>
      </c>
      <c r="J1711" s="4">
        <v>2508</v>
      </c>
      <c r="K1711" s="4">
        <v>1910</v>
      </c>
      <c r="L1711" s="4">
        <v>785</v>
      </c>
      <c r="R1711" s="1">
        <v>1</v>
      </c>
      <c r="T1711" s="1">
        <v>1</v>
      </c>
      <c r="AA1711" s="12" t="str">
        <f>_xlfn.XLOOKUP(HsgLista[[#This Row],[Lakó-népesség]],hsgméret[limit],hsgméret[név],,-1)</f>
        <v>apró</v>
      </c>
      <c r="AB1711" s="12" t="str">
        <f>IFERROR(_xlfn.XLOOKUP(HsgLista[[#This Row],[Vármegye]],Régiók[Vármegye],Régiók[Régió]),"")</f>
        <v>Észak-Alföld</v>
      </c>
      <c r="AC1711" s="12" t="str">
        <f>IFERROR(_xlfn.XLOOKUP(HsgLista[[#This Row],[Vármegye]],Régiók[Vármegye],Régiók[NUTS2]),"")</f>
        <v>HU32</v>
      </c>
      <c r="AD1711" s="12" t="str" cm="1">
        <f t="array" ref="AD1711">_xlfn.XLOOKUP(HsgLista[[#This Row],[Helység jogállása]],_xlfn.ANCHORARRAY($AG$12),$AH$12:$AH$18)</f>
        <v>1 község</v>
      </c>
      <c r="AE1711" s="4">
        <f>HsgLista[[#This Row],[Lakó-népesség]]*HsgLista[[#This Row],[Lakó-népesség]]</f>
        <v>3648100</v>
      </c>
      <c r="AF1711" s="1"/>
      <c r="AG1711" s="4"/>
      <c r="AJ1711" s="8"/>
      <c r="AK1711" s="4"/>
      <c r="AS1711" s="8"/>
      <c r="AT1711" s="4"/>
      <c r="BJ1711" s="1"/>
    </row>
    <row r="1712" spans="1:62" x14ac:dyDescent="0.3">
      <c r="A1712" s="33" t="s">
        <v>1404</v>
      </c>
      <c r="B1712" s="31">
        <v>23630</v>
      </c>
      <c r="C1712" s="1" t="s">
        <v>40</v>
      </c>
      <c r="D1712" s="1" t="s">
        <v>112</v>
      </c>
      <c r="E1712" s="1" t="s">
        <v>234</v>
      </c>
      <c r="F1712" s="1" t="s">
        <v>235</v>
      </c>
      <c r="G1712" s="1" t="s">
        <v>236</v>
      </c>
      <c r="H1712" s="1">
        <v>2</v>
      </c>
      <c r="I1712" s="1" t="s">
        <v>38</v>
      </c>
      <c r="J1712" s="4">
        <v>2593</v>
      </c>
      <c r="K1712" s="4">
        <v>1310</v>
      </c>
      <c r="L1712" s="4">
        <v>544</v>
      </c>
      <c r="AA1712" s="12" t="str">
        <f>_xlfn.XLOOKUP(HsgLista[[#This Row],[Lakó-népesség]],hsgméret[limit],hsgméret[név],,-1)</f>
        <v>apró</v>
      </c>
      <c r="AB1712" s="12" t="str">
        <f>IFERROR(_xlfn.XLOOKUP(HsgLista[[#This Row],[Vármegye]],Régiók[Vármegye],Régiók[Régió]),"")</f>
        <v>Dél-Dunántúl</v>
      </c>
      <c r="AC1712" s="12" t="str">
        <f>IFERROR(_xlfn.XLOOKUP(HsgLista[[#This Row],[Vármegye]],Régiók[Vármegye],Régiók[NUTS2]),"")</f>
        <v>HU23</v>
      </c>
      <c r="AD1712" s="12" t="str" cm="1">
        <f t="array" ref="AD1712">_xlfn.XLOOKUP(HsgLista[[#This Row],[Helység jogállása]],_xlfn.ANCHORARRAY($AG$12),$AH$12:$AH$18)</f>
        <v>1 község</v>
      </c>
      <c r="AE1712" s="4">
        <f>HsgLista[[#This Row],[Lakó-népesség]]*HsgLista[[#This Row],[Lakó-népesség]]</f>
        <v>1716100</v>
      </c>
      <c r="AF1712" s="1"/>
      <c r="AG1712" s="4"/>
      <c r="AJ1712" s="8"/>
      <c r="AK1712" s="4"/>
      <c r="AS1712" s="8"/>
      <c r="AT1712" s="4"/>
      <c r="BJ1712" s="1"/>
    </row>
    <row r="1713" spans="1:62" x14ac:dyDescent="0.3">
      <c r="A1713" s="33" t="s">
        <v>2509</v>
      </c>
      <c r="B1713" s="31">
        <v>14809</v>
      </c>
      <c r="C1713" s="1" t="s">
        <v>40</v>
      </c>
      <c r="D1713" s="1" t="s">
        <v>95</v>
      </c>
      <c r="E1713" s="1" t="s">
        <v>850</v>
      </c>
      <c r="F1713" s="1" t="s">
        <v>851</v>
      </c>
      <c r="G1713" s="1" t="s">
        <v>852</v>
      </c>
      <c r="H1713" s="1">
        <v>5</v>
      </c>
      <c r="I1713" s="1" t="s">
        <v>852</v>
      </c>
      <c r="J1713" s="4">
        <v>1054</v>
      </c>
      <c r="K1713" s="4">
        <v>566</v>
      </c>
      <c r="L1713" s="4">
        <v>236</v>
      </c>
      <c r="AA1713" s="12" t="str">
        <f>_xlfn.XLOOKUP(HsgLista[[#This Row],[Lakó-népesség]],hsgméret[limit],hsgméret[név],,-1)</f>
        <v>apró</v>
      </c>
      <c r="AB1713" s="12" t="str">
        <f>IFERROR(_xlfn.XLOOKUP(HsgLista[[#This Row],[Vármegye]],Régiók[Vármegye],Régiók[Régió]),"")</f>
        <v>Nyugat-Dunántúl</v>
      </c>
      <c r="AC1713" s="12" t="str">
        <f>IFERROR(_xlfn.XLOOKUP(HsgLista[[#This Row],[Vármegye]],Régiók[Vármegye],Régiók[NUTS2]),"")</f>
        <v>HU22</v>
      </c>
      <c r="AD1713" s="12" t="str" cm="1">
        <f t="array" ref="AD1713">_xlfn.XLOOKUP(HsgLista[[#This Row],[Helység jogállása]],_xlfn.ANCHORARRAY($AG$12),$AH$12:$AH$18)</f>
        <v>1 község</v>
      </c>
      <c r="AE1713" s="4">
        <f>HsgLista[[#This Row],[Lakó-népesség]]*HsgLista[[#This Row],[Lakó-népesség]]</f>
        <v>320356</v>
      </c>
      <c r="AF1713" s="1"/>
      <c r="AG1713" s="4"/>
      <c r="AJ1713" s="8"/>
      <c r="AK1713" s="4"/>
      <c r="AS1713" s="8"/>
      <c r="AT1713" s="4"/>
      <c r="BJ1713" s="1"/>
    </row>
    <row r="1714" spans="1:62" x14ac:dyDescent="0.3">
      <c r="A1714" s="33" t="s">
        <v>2510</v>
      </c>
      <c r="B1714" s="31">
        <v>31875</v>
      </c>
      <c r="C1714" s="1" t="s">
        <v>40</v>
      </c>
      <c r="D1714" s="1" t="s">
        <v>95</v>
      </c>
      <c r="E1714" s="1" t="s">
        <v>709</v>
      </c>
      <c r="F1714" s="1" t="s">
        <v>710</v>
      </c>
      <c r="G1714" s="1" t="s">
        <v>711</v>
      </c>
      <c r="H1714" s="1">
        <v>5</v>
      </c>
      <c r="I1714" s="1" t="s">
        <v>963</v>
      </c>
      <c r="J1714" s="4">
        <v>419</v>
      </c>
      <c r="K1714" s="4">
        <v>140</v>
      </c>
      <c r="L1714" s="4">
        <v>78</v>
      </c>
      <c r="AA1714" s="12" t="str">
        <f>_xlfn.XLOOKUP(HsgLista[[#This Row],[Lakó-népesség]],hsgméret[limit],hsgméret[név],,-1)</f>
        <v>mikro</v>
      </c>
      <c r="AB1714" s="12" t="str">
        <f>IFERROR(_xlfn.XLOOKUP(HsgLista[[#This Row],[Vármegye]],Régiók[Vármegye],Régiók[Régió]),"")</f>
        <v>Nyugat-Dunántúl</v>
      </c>
      <c r="AC1714" s="12" t="str">
        <f>IFERROR(_xlfn.XLOOKUP(HsgLista[[#This Row],[Vármegye]],Régiók[Vármegye],Régiók[NUTS2]),"")</f>
        <v>HU22</v>
      </c>
      <c r="AD1714" s="12" t="str" cm="1">
        <f t="array" ref="AD1714">_xlfn.XLOOKUP(HsgLista[[#This Row],[Helység jogállása]],_xlfn.ANCHORARRAY($AG$12),$AH$12:$AH$18)</f>
        <v>1 község</v>
      </c>
      <c r="AE1714" s="4">
        <f>HsgLista[[#This Row],[Lakó-népesség]]*HsgLista[[#This Row],[Lakó-népesség]]</f>
        <v>19600</v>
      </c>
      <c r="AF1714" s="1"/>
      <c r="AG1714" s="4"/>
      <c r="AJ1714" s="8"/>
      <c r="AK1714" s="4"/>
      <c r="AS1714" s="8"/>
      <c r="AT1714" s="4"/>
      <c r="BJ1714" s="1"/>
    </row>
    <row r="1715" spans="1:62" x14ac:dyDescent="0.3">
      <c r="A1715" s="33" t="s">
        <v>2511</v>
      </c>
      <c r="B1715" s="31">
        <v>15723</v>
      </c>
      <c r="C1715" s="1" t="s">
        <v>40</v>
      </c>
      <c r="D1715" s="1" t="s">
        <v>95</v>
      </c>
      <c r="E1715" s="1" t="s">
        <v>850</v>
      </c>
      <c r="F1715" s="1" t="s">
        <v>851</v>
      </c>
      <c r="G1715" s="1" t="s">
        <v>852</v>
      </c>
      <c r="H1715" s="1">
        <v>5</v>
      </c>
      <c r="I1715" s="1" t="s">
        <v>852</v>
      </c>
      <c r="J1715" s="4">
        <v>1169</v>
      </c>
      <c r="K1715" s="4">
        <v>273</v>
      </c>
      <c r="L1715" s="4">
        <v>150</v>
      </c>
      <c r="AA1715" s="12" t="str">
        <f>_xlfn.XLOOKUP(HsgLista[[#This Row],[Lakó-népesség]],hsgméret[limit],hsgméret[név],,-1)</f>
        <v>mikro</v>
      </c>
      <c r="AB1715" s="12" t="str">
        <f>IFERROR(_xlfn.XLOOKUP(HsgLista[[#This Row],[Vármegye]],Régiók[Vármegye],Régiók[Régió]),"")</f>
        <v>Nyugat-Dunántúl</v>
      </c>
      <c r="AC1715" s="12" t="str">
        <f>IFERROR(_xlfn.XLOOKUP(HsgLista[[#This Row],[Vármegye]],Régiók[Vármegye],Régiók[NUTS2]),"")</f>
        <v>HU22</v>
      </c>
      <c r="AD1715" s="12" t="str" cm="1">
        <f t="array" ref="AD1715">_xlfn.XLOOKUP(HsgLista[[#This Row],[Helység jogállása]],_xlfn.ANCHORARRAY($AG$12),$AH$12:$AH$18)</f>
        <v>1 község</v>
      </c>
      <c r="AE1715" s="4">
        <f>HsgLista[[#This Row],[Lakó-népesség]]*HsgLista[[#This Row],[Lakó-népesség]]</f>
        <v>74529</v>
      </c>
      <c r="AF1715" s="1"/>
      <c r="AG1715" s="4"/>
      <c r="AJ1715" s="8"/>
      <c r="AK1715" s="4"/>
      <c r="AS1715" s="8"/>
      <c r="AT1715" s="4"/>
      <c r="BJ1715" s="1"/>
    </row>
    <row r="1716" spans="1:62" x14ac:dyDescent="0.3">
      <c r="A1716" s="33" t="s">
        <v>2512</v>
      </c>
      <c r="B1716" s="31">
        <v>30234</v>
      </c>
      <c r="C1716" s="1" t="s">
        <v>40</v>
      </c>
      <c r="D1716" s="1" t="s">
        <v>34</v>
      </c>
      <c r="E1716" s="1" t="s">
        <v>2134</v>
      </c>
      <c r="F1716" s="1" t="s">
        <v>2135</v>
      </c>
      <c r="G1716" s="1" t="s">
        <v>2136</v>
      </c>
      <c r="H1716" s="1">
        <v>5</v>
      </c>
      <c r="I1716" s="1" t="s">
        <v>2136</v>
      </c>
      <c r="J1716" s="4">
        <v>4292</v>
      </c>
      <c r="K1716" s="4">
        <v>645</v>
      </c>
      <c r="L1716" s="4">
        <v>373</v>
      </c>
      <c r="AA1716" s="12" t="str">
        <f>_xlfn.XLOOKUP(HsgLista[[#This Row],[Lakó-népesség]],hsgméret[limit],hsgméret[név],,-1)</f>
        <v>apró</v>
      </c>
      <c r="AB1716" s="12" t="str">
        <f>IFERROR(_xlfn.XLOOKUP(HsgLista[[#This Row],[Vármegye]],Régiók[Vármegye],Régiók[Régió]),"")</f>
        <v>Észak-Alföld</v>
      </c>
      <c r="AC1716" s="12" t="str">
        <f>IFERROR(_xlfn.XLOOKUP(HsgLista[[#This Row],[Vármegye]],Régiók[Vármegye],Régiók[NUTS2]),"")</f>
        <v>HU32</v>
      </c>
      <c r="AD1716" s="12" t="str" cm="1">
        <f t="array" ref="AD1716">_xlfn.XLOOKUP(HsgLista[[#This Row],[Helység jogállása]],_xlfn.ANCHORARRAY($AG$12),$AH$12:$AH$18)</f>
        <v>1 község</v>
      </c>
      <c r="AE1716" s="4">
        <f>HsgLista[[#This Row],[Lakó-népesség]]*HsgLista[[#This Row],[Lakó-népesség]]</f>
        <v>416025</v>
      </c>
      <c r="AF1716" s="1"/>
      <c r="AG1716" s="4"/>
      <c r="AJ1716" s="8"/>
      <c r="AK1716" s="4"/>
      <c r="AS1716" s="8"/>
      <c r="AT1716" s="4"/>
      <c r="BJ1716" s="1"/>
    </row>
    <row r="1717" spans="1:62" x14ac:dyDescent="0.3">
      <c r="A1717" s="33" t="s">
        <v>2513</v>
      </c>
      <c r="B1717" s="31">
        <v>11758</v>
      </c>
      <c r="C1717" s="1" t="s">
        <v>40</v>
      </c>
      <c r="D1717" s="1" t="s">
        <v>52</v>
      </c>
      <c r="E1717" s="1" t="s">
        <v>71</v>
      </c>
      <c r="F1717" s="1" t="s">
        <v>72</v>
      </c>
      <c r="G1717" s="1" t="s">
        <v>73</v>
      </c>
      <c r="H1717" s="1">
        <v>5</v>
      </c>
      <c r="I1717" s="1" t="s">
        <v>1276</v>
      </c>
      <c r="J1717" s="4">
        <v>1140</v>
      </c>
      <c r="K1717" s="4">
        <v>160</v>
      </c>
      <c r="L1717" s="4">
        <v>117</v>
      </c>
      <c r="AA1717" s="12" t="str">
        <f>_xlfn.XLOOKUP(HsgLista[[#This Row],[Lakó-népesség]],hsgméret[limit],hsgméret[név],,-1)</f>
        <v>mikro</v>
      </c>
      <c r="AB1717" s="12" t="str">
        <f>IFERROR(_xlfn.XLOOKUP(HsgLista[[#This Row],[Vármegye]],Régiók[Vármegye],Régiók[Régió]),"")</f>
        <v>Észak-Magyarország</v>
      </c>
      <c r="AC1717" s="12" t="str">
        <f>IFERROR(_xlfn.XLOOKUP(HsgLista[[#This Row],[Vármegye]],Régiók[Vármegye],Régiók[NUTS2]),"")</f>
        <v>HU31</v>
      </c>
      <c r="AD1717" s="12" t="str" cm="1">
        <f t="array" ref="AD1717">_xlfn.XLOOKUP(HsgLista[[#This Row],[Helység jogállása]],_xlfn.ANCHORARRAY($AG$12),$AH$12:$AH$18)</f>
        <v>1 község</v>
      </c>
      <c r="AE1717" s="4">
        <f>HsgLista[[#This Row],[Lakó-népesség]]*HsgLista[[#This Row],[Lakó-népesség]]</f>
        <v>25600</v>
      </c>
      <c r="AF1717" s="1"/>
      <c r="AG1717" s="4"/>
      <c r="AJ1717" s="8"/>
      <c r="AK1717" s="4"/>
      <c r="AS1717" s="8"/>
      <c r="AT1717" s="4"/>
      <c r="BJ1717" s="1"/>
    </row>
    <row r="1718" spans="1:62" x14ac:dyDescent="0.3">
      <c r="A1718" s="33" t="s">
        <v>2514</v>
      </c>
      <c r="B1718" s="31">
        <v>32832</v>
      </c>
      <c r="C1718" s="1" t="s">
        <v>40</v>
      </c>
      <c r="D1718" s="1" t="s">
        <v>95</v>
      </c>
      <c r="E1718" s="1" t="s">
        <v>96</v>
      </c>
      <c r="F1718" s="1" t="s">
        <v>97</v>
      </c>
      <c r="G1718" s="1" t="s">
        <v>98</v>
      </c>
      <c r="H1718" s="1">
        <v>5</v>
      </c>
      <c r="I1718" s="1" t="s">
        <v>99</v>
      </c>
      <c r="J1718" s="4">
        <v>1202</v>
      </c>
      <c r="K1718" s="4">
        <v>203</v>
      </c>
      <c r="L1718" s="4">
        <v>96</v>
      </c>
      <c r="AA1718" s="12" t="str">
        <f>_xlfn.XLOOKUP(HsgLista[[#This Row],[Lakó-népesség]],hsgméret[limit],hsgméret[név],,-1)</f>
        <v>mikro</v>
      </c>
      <c r="AB1718" s="12" t="str">
        <f>IFERROR(_xlfn.XLOOKUP(HsgLista[[#This Row],[Vármegye]],Régiók[Vármegye],Régiók[Régió]),"")</f>
        <v>Nyugat-Dunántúl</v>
      </c>
      <c r="AC1718" s="12" t="str">
        <f>IFERROR(_xlfn.XLOOKUP(HsgLista[[#This Row],[Vármegye]],Régiók[Vármegye],Régiók[NUTS2]),"")</f>
        <v>HU22</v>
      </c>
      <c r="AD1718" s="12" t="str" cm="1">
        <f t="array" ref="AD1718">_xlfn.XLOOKUP(HsgLista[[#This Row],[Helység jogállása]],_xlfn.ANCHORARRAY($AG$12),$AH$12:$AH$18)</f>
        <v>1 község</v>
      </c>
      <c r="AE1718" s="4">
        <f>HsgLista[[#This Row],[Lakó-népesség]]*HsgLista[[#This Row],[Lakó-népesség]]</f>
        <v>41209</v>
      </c>
      <c r="AF1718" s="1"/>
      <c r="AG1718" s="4"/>
      <c r="AJ1718" s="8"/>
      <c r="AK1718" s="4"/>
      <c r="AS1718" s="8"/>
      <c r="AT1718" s="4"/>
      <c r="BJ1718" s="1"/>
    </row>
    <row r="1719" spans="1:62" x14ac:dyDescent="0.3">
      <c r="A1719" s="33" t="s">
        <v>1234</v>
      </c>
      <c r="B1719" s="31">
        <v>16106</v>
      </c>
      <c r="C1719" s="1" t="s">
        <v>40</v>
      </c>
      <c r="D1719" s="1" t="s">
        <v>112</v>
      </c>
      <c r="E1719" s="1" t="s">
        <v>550</v>
      </c>
      <c r="F1719" s="1" t="s">
        <v>551</v>
      </c>
      <c r="G1719" s="1" t="s">
        <v>551</v>
      </c>
      <c r="H1719" s="1">
        <v>2</v>
      </c>
      <c r="I1719" s="1" t="s">
        <v>38</v>
      </c>
      <c r="J1719" s="4">
        <v>4471</v>
      </c>
      <c r="K1719" s="4">
        <v>1262</v>
      </c>
      <c r="L1719" s="4">
        <v>557</v>
      </c>
      <c r="T1719" s="1">
        <v>1</v>
      </c>
      <c r="AA1719" s="12" t="str">
        <f>_xlfn.XLOOKUP(HsgLista[[#This Row],[Lakó-népesség]],hsgméret[limit],hsgméret[név],,-1)</f>
        <v>apró</v>
      </c>
      <c r="AB1719" s="12" t="str">
        <f>IFERROR(_xlfn.XLOOKUP(HsgLista[[#This Row],[Vármegye]],Régiók[Vármegye],Régiók[Régió]),"")</f>
        <v>Dél-Dunántúl</v>
      </c>
      <c r="AC1719" s="12" t="str">
        <f>IFERROR(_xlfn.XLOOKUP(HsgLista[[#This Row],[Vármegye]],Régiók[Vármegye],Régiók[NUTS2]),"")</f>
        <v>HU23</v>
      </c>
      <c r="AD1719" s="12" t="str" cm="1">
        <f t="array" ref="AD1719">_xlfn.XLOOKUP(HsgLista[[#This Row],[Helység jogállása]],_xlfn.ANCHORARRAY($AG$12),$AH$12:$AH$18)</f>
        <v>1 község</v>
      </c>
      <c r="AE1719" s="4">
        <f>HsgLista[[#This Row],[Lakó-népesség]]*HsgLista[[#This Row],[Lakó-népesség]]</f>
        <v>1592644</v>
      </c>
      <c r="AF1719" s="1"/>
      <c r="AG1719" s="4"/>
      <c r="AJ1719" s="8"/>
      <c r="AK1719" s="4"/>
      <c r="AS1719" s="8"/>
      <c r="AT1719" s="4"/>
      <c r="BJ1719" s="1"/>
    </row>
    <row r="1720" spans="1:62" x14ac:dyDescent="0.3">
      <c r="A1720" s="33" t="s">
        <v>2515</v>
      </c>
      <c r="B1720" s="31">
        <v>19628</v>
      </c>
      <c r="C1720" s="1" t="s">
        <v>27</v>
      </c>
      <c r="D1720" s="1" t="s">
        <v>216</v>
      </c>
      <c r="E1720" s="1" t="s">
        <v>743</v>
      </c>
      <c r="F1720" s="1" t="s">
        <v>717</v>
      </c>
      <c r="G1720" s="1" t="s">
        <v>216</v>
      </c>
      <c r="H1720" s="1">
        <v>1</v>
      </c>
      <c r="I1720" s="1" t="s">
        <v>32</v>
      </c>
      <c r="J1720" s="4">
        <v>11853</v>
      </c>
      <c r="K1720" s="4">
        <v>9414</v>
      </c>
      <c r="L1720" s="4">
        <v>4456</v>
      </c>
      <c r="R1720" s="1">
        <v>1</v>
      </c>
      <c r="T1720" s="1">
        <v>1</v>
      </c>
      <c r="X1720" s="1">
        <v>1</v>
      </c>
      <c r="AA1720" s="12" t="str">
        <f>_xlfn.XLOOKUP(HsgLista[[#This Row],[Lakó-népesség]],hsgméret[limit],hsgméret[név],,-1)</f>
        <v>kicsi</v>
      </c>
      <c r="AB1720" s="12" t="str">
        <f>IFERROR(_xlfn.XLOOKUP(HsgLista[[#This Row],[Vármegye]],Régiók[Vármegye],Régiók[Régió]),"")</f>
        <v>Dél-Alföld</v>
      </c>
      <c r="AC1720" s="12" t="str">
        <f>IFERROR(_xlfn.XLOOKUP(HsgLista[[#This Row],[Vármegye]],Régiók[Vármegye],Régiók[NUTS2]),"")</f>
        <v>HU33</v>
      </c>
      <c r="AD1720" s="12" t="str" cm="1">
        <f t="array" ref="AD1720">_xlfn.XLOOKUP(HsgLista[[#This Row],[Helység jogállása]],_xlfn.ANCHORARRAY($AG$12),$AH$12:$AH$18)</f>
        <v>2 város</v>
      </c>
      <c r="AE1720" s="4">
        <f>HsgLista[[#This Row],[Lakó-népesség]]*HsgLista[[#This Row],[Lakó-népesség]]</f>
        <v>88623396</v>
      </c>
      <c r="AF1720" s="1"/>
      <c r="AG1720" s="4"/>
      <c r="AJ1720" s="8"/>
      <c r="AK1720" s="4"/>
      <c r="AS1720" s="8"/>
      <c r="AT1720" s="4"/>
      <c r="BJ1720" s="1"/>
    </row>
    <row r="1721" spans="1:62" x14ac:dyDescent="0.3">
      <c r="A1721" s="33" t="s">
        <v>382</v>
      </c>
      <c r="B1721" s="31">
        <v>13833</v>
      </c>
      <c r="C1721" s="1" t="s">
        <v>27</v>
      </c>
      <c r="D1721" s="1" t="s">
        <v>52</v>
      </c>
      <c r="E1721" s="1" t="s">
        <v>2516</v>
      </c>
      <c r="F1721" s="1" t="s">
        <v>381</v>
      </c>
      <c r="G1721" s="1" t="s">
        <v>382</v>
      </c>
      <c r="H1721" s="1">
        <v>2</v>
      </c>
      <c r="I1721" s="1" t="s">
        <v>38</v>
      </c>
      <c r="J1721" s="4">
        <v>10309</v>
      </c>
      <c r="K1721" s="4">
        <v>5611</v>
      </c>
      <c r="L1721" s="4">
        <v>2401</v>
      </c>
      <c r="T1721" s="1">
        <v>1</v>
      </c>
      <c r="AA1721" s="12" t="str">
        <f>_xlfn.XLOOKUP(HsgLista[[#This Row],[Lakó-népesség]],hsgméret[limit],hsgméret[név],,-1)</f>
        <v>kicsi</v>
      </c>
      <c r="AB1721" s="12" t="str">
        <f>IFERROR(_xlfn.XLOOKUP(HsgLista[[#This Row],[Vármegye]],Régiók[Vármegye],Régiók[Régió]),"")</f>
        <v>Észak-Magyarország</v>
      </c>
      <c r="AC1721" s="12" t="str">
        <f>IFERROR(_xlfn.XLOOKUP(HsgLista[[#This Row],[Vármegye]],Régiók[Vármegye],Régiók[NUTS2]),"")</f>
        <v>HU31</v>
      </c>
      <c r="AD1721" s="12" t="str" cm="1">
        <f t="array" ref="AD1721">_xlfn.XLOOKUP(HsgLista[[#This Row],[Helység jogállása]],_xlfn.ANCHORARRAY($AG$12),$AH$12:$AH$18)</f>
        <v>2 város</v>
      </c>
      <c r="AE1721" s="4">
        <f>HsgLista[[#This Row],[Lakó-népesség]]*HsgLista[[#This Row],[Lakó-népesség]]</f>
        <v>31483321</v>
      </c>
      <c r="AF1721" s="1"/>
      <c r="AG1721" s="4"/>
      <c r="AJ1721" s="8"/>
      <c r="AK1721" s="4"/>
      <c r="AS1721" s="8"/>
      <c r="AT1721" s="4"/>
      <c r="BJ1721" s="1"/>
    </row>
    <row r="1722" spans="1:62" x14ac:dyDescent="0.3">
      <c r="A1722" s="33" t="s">
        <v>2517</v>
      </c>
      <c r="B1722" s="31">
        <v>30854</v>
      </c>
      <c r="C1722" s="1" t="s">
        <v>40</v>
      </c>
      <c r="D1722" s="1" t="s">
        <v>112</v>
      </c>
      <c r="E1722" s="1" t="s">
        <v>234</v>
      </c>
      <c r="F1722" s="1" t="s">
        <v>235</v>
      </c>
      <c r="G1722" s="1" t="s">
        <v>236</v>
      </c>
      <c r="H1722" s="1">
        <v>5</v>
      </c>
      <c r="I1722" s="1" t="s">
        <v>2518</v>
      </c>
      <c r="J1722" s="4">
        <v>3078</v>
      </c>
      <c r="K1722" s="4">
        <v>1143</v>
      </c>
      <c r="L1722" s="4">
        <v>444</v>
      </c>
      <c r="T1722" s="1">
        <v>1</v>
      </c>
      <c r="AA1722" s="12" t="str">
        <f>_xlfn.XLOOKUP(HsgLista[[#This Row],[Lakó-népesség]],hsgméret[limit],hsgméret[név],,-1)</f>
        <v>apró</v>
      </c>
      <c r="AB1722" s="12" t="str">
        <f>IFERROR(_xlfn.XLOOKUP(HsgLista[[#This Row],[Vármegye]],Régiók[Vármegye],Régiók[Régió]),"")</f>
        <v>Dél-Dunántúl</v>
      </c>
      <c r="AC1722" s="12" t="str">
        <f>IFERROR(_xlfn.XLOOKUP(HsgLista[[#This Row],[Vármegye]],Régiók[Vármegye],Régiók[NUTS2]),"")</f>
        <v>HU23</v>
      </c>
      <c r="AD1722" s="12" t="str" cm="1">
        <f t="array" ref="AD1722">_xlfn.XLOOKUP(HsgLista[[#This Row],[Helység jogállása]],_xlfn.ANCHORARRAY($AG$12),$AH$12:$AH$18)</f>
        <v>1 község</v>
      </c>
      <c r="AE1722" s="4">
        <f>HsgLista[[#This Row],[Lakó-népesség]]*HsgLista[[#This Row],[Lakó-népesség]]</f>
        <v>1306449</v>
      </c>
      <c r="AF1722" s="1"/>
      <c r="AG1722" s="4"/>
      <c r="AJ1722" s="8"/>
      <c r="AK1722" s="4"/>
      <c r="AS1722" s="8"/>
      <c r="AT1722" s="4"/>
      <c r="BJ1722" s="1"/>
    </row>
    <row r="1723" spans="1:62" x14ac:dyDescent="0.3">
      <c r="A1723" s="33" t="s">
        <v>2519</v>
      </c>
      <c r="B1723" s="32">
        <v>3470</v>
      </c>
      <c r="C1723" s="1" t="s">
        <v>40</v>
      </c>
      <c r="D1723" s="1" t="s">
        <v>41</v>
      </c>
      <c r="E1723" s="1" t="s">
        <v>135</v>
      </c>
      <c r="F1723" s="1" t="s">
        <v>136</v>
      </c>
      <c r="G1723" s="1" t="s">
        <v>137</v>
      </c>
      <c r="H1723" s="1">
        <v>5</v>
      </c>
      <c r="I1723" s="1" t="s">
        <v>137</v>
      </c>
      <c r="J1723" s="4">
        <v>1041</v>
      </c>
      <c r="K1723" s="4">
        <v>121</v>
      </c>
      <c r="L1723" s="4">
        <v>67</v>
      </c>
      <c r="AA1723" s="12" t="str">
        <f>_xlfn.XLOOKUP(HsgLista[[#This Row],[Lakó-népesség]],hsgméret[limit],hsgméret[név],,-1)</f>
        <v>mikro</v>
      </c>
      <c r="AB1723" s="12" t="str">
        <f>IFERROR(_xlfn.XLOOKUP(HsgLista[[#This Row],[Vármegye]],Régiók[Vármegye],Régiók[Régió]),"")</f>
        <v>Dél-Dunántúl</v>
      </c>
      <c r="AC1723" s="12" t="str">
        <f>IFERROR(_xlfn.XLOOKUP(HsgLista[[#This Row],[Vármegye]],Régiók[Vármegye],Régiók[NUTS2]),"")</f>
        <v>HU23</v>
      </c>
      <c r="AD1723" s="12" t="str" cm="1">
        <f t="array" ref="AD1723">_xlfn.XLOOKUP(HsgLista[[#This Row],[Helység jogállása]],_xlfn.ANCHORARRAY($AG$12),$AH$12:$AH$18)</f>
        <v>1 község</v>
      </c>
      <c r="AE1723" s="4">
        <f>HsgLista[[#This Row],[Lakó-népesség]]*HsgLista[[#This Row],[Lakó-népesség]]</f>
        <v>14641</v>
      </c>
      <c r="AF1723" s="1"/>
      <c r="AG1723" s="4"/>
      <c r="AJ1723" s="8"/>
      <c r="AK1723" s="4"/>
      <c r="AS1723" s="8"/>
      <c r="AT1723" s="4"/>
      <c r="BJ1723" s="1"/>
    </row>
    <row r="1724" spans="1:62" x14ac:dyDescent="0.3">
      <c r="A1724" s="33" t="s">
        <v>2520</v>
      </c>
      <c r="B1724" s="31">
        <v>17552</v>
      </c>
      <c r="C1724" s="1" t="s">
        <v>196</v>
      </c>
      <c r="D1724" s="1" t="s">
        <v>28</v>
      </c>
      <c r="E1724" s="1" t="s">
        <v>121</v>
      </c>
      <c r="F1724" s="1" t="s">
        <v>122</v>
      </c>
      <c r="G1724" s="1" t="s">
        <v>123</v>
      </c>
      <c r="H1724" s="1">
        <v>1</v>
      </c>
      <c r="I1724" s="1" t="s">
        <v>32</v>
      </c>
      <c r="J1724" s="4">
        <v>8042</v>
      </c>
      <c r="K1724" s="4">
        <v>4474</v>
      </c>
      <c r="L1724" s="4">
        <v>1843</v>
      </c>
      <c r="R1724" s="1">
        <v>1</v>
      </c>
      <c r="AA1724" s="12" t="str">
        <f>_xlfn.XLOOKUP(HsgLista[[#This Row],[Lakó-népesség]],hsgméret[limit],hsgméret[név],,-1)</f>
        <v>kicsi</v>
      </c>
      <c r="AB1724" s="12" t="str">
        <f>IFERROR(_xlfn.XLOOKUP(HsgLista[[#This Row],[Vármegye]],Régiók[Vármegye],Régiók[Régió]),"")</f>
        <v>Közép-Dunántúl</v>
      </c>
      <c r="AC1724" s="12" t="str">
        <f>IFERROR(_xlfn.XLOOKUP(HsgLista[[#This Row],[Vármegye]],Régiók[Vármegye],Régiók[NUTS2]),"")</f>
        <v>HU21</v>
      </c>
      <c r="AD1724" s="12" t="str" cm="1">
        <f t="array" ref="AD1724">_xlfn.XLOOKUP(HsgLista[[#This Row],[Helység jogállása]],_xlfn.ANCHORARRAY($AG$12),$AH$12:$AH$18)</f>
        <v>1 község</v>
      </c>
      <c r="AE1724" s="4">
        <f>HsgLista[[#This Row],[Lakó-népesség]]*HsgLista[[#This Row],[Lakó-népesség]]</f>
        <v>20016676</v>
      </c>
      <c r="AF1724" s="1"/>
      <c r="AG1724" s="4"/>
      <c r="AJ1724" s="8"/>
      <c r="AK1724" s="4"/>
      <c r="AS1724" s="8"/>
      <c r="AT1724" s="4"/>
      <c r="BJ1724" s="1"/>
    </row>
    <row r="1725" spans="1:62" x14ac:dyDescent="0.3">
      <c r="A1725" s="33" t="s">
        <v>2521</v>
      </c>
      <c r="B1725" s="32">
        <v>4206</v>
      </c>
      <c r="C1725" s="1" t="s">
        <v>40</v>
      </c>
      <c r="D1725" s="1" t="s">
        <v>216</v>
      </c>
      <c r="E1725" s="1" t="s">
        <v>831</v>
      </c>
      <c r="F1725" s="1" t="s">
        <v>832</v>
      </c>
      <c r="G1725" s="1" t="s">
        <v>833</v>
      </c>
      <c r="H1725" s="1">
        <v>5</v>
      </c>
      <c r="I1725" s="1" t="s">
        <v>1674</v>
      </c>
      <c r="J1725" s="4">
        <v>5987</v>
      </c>
      <c r="K1725" s="4">
        <v>824</v>
      </c>
      <c r="L1725" s="4">
        <v>468</v>
      </c>
      <c r="T1725" s="1">
        <v>1</v>
      </c>
      <c r="AA1725" s="12" t="str">
        <f>_xlfn.XLOOKUP(HsgLista[[#This Row],[Lakó-népesség]],hsgméret[limit],hsgméret[név],,-1)</f>
        <v>apró</v>
      </c>
      <c r="AB1725" s="12" t="str">
        <f>IFERROR(_xlfn.XLOOKUP(HsgLista[[#This Row],[Vármegye]],Régiók[Vármegye],Régiók[Régió]),"")</f>
        <v>Dél-Alföld</v>
      </c>
      <c r="AC1725" s="12" t="str">
        <f>IFERROR(_xlfn.XLOOKUP(HsgLista[[#This Row],[Vármegye]],Régiók[Vármegye],Régiók[NUTS2]),"")</f>
        <v>HU33</v>
      </c>
      <c r="AD1725" s="12" t="str" cm="1">
        <f t="array" ref="AD1725">_xlfn.XLOOKUP(HsgLista[[#This Row],[Helység jogállása]],_xlfn.ANCHORARRAY($AG$12),$AH$12:$AH$18)</f>
        <v>1 község</v>
      </c>
      <c r="AE1725" s="4">
        <f>HsgLista[[#This Row],[Lakó-népesség]]*HsgLista[[#This Row],[Lakó-népesség]]</f>
        <v>678976</v>
      </c>
      <c r="AF1725" s="1"/>
      <c r="AG1725" s="4"/>
      <c r="AJ1725" s="8"/>
      <c r="AK1725" s="4"/>
      <c r="AS1725" s="8"/>
      <c r="AT1725" s="4"/>
      <c r="BJ1725" s="1"/>
    </row>
    <row r="1726" spans="1:62" x14ac:dyDescent="0.3">
      <c r="A1726" s="33" t="s">
        <v>2522</v>
      </c>
      <c r="B1726" s="31">
        <v>11873</v>
      </c>
      <c r="C1726" s="1" t="s">
        <v>27</v>
      </c>
      <c r="D1726" s="1" t="s">
        <v>216</v>
      </c>
      <c r="E1726" s="1" t="s">
        <v>217</v>
      </c>
      <c r="F1726" s="1" t="s">
        <v>218</v>
      </c>
      <c r="G1726" s="1" t="s">
        <v>219</v>
      </c>
      <c r="H1726" s="1">
        <v>1</v>
      </c>
      <c r="I1726" s="1" t="s">
        <v>32</v>
      </c>
      <c r="J1726" s="4">
        <v>15544</v>
      </c>
      <c r="K1726" s="4">
        <v>4286</v>
      </c>
      <c r="L1726" s="4">
        <v>2833</v>
      </c>
      <c r="U1726" s="1">
        <v>1</v>
      </c>
      <c r="AA1726" s="12" t="str">
        <f>_xlfn.XLOOKUP(HsgLista[[#This Row],[Lakó-népesség]],hsgméret[limit],hsgméret[név],,-1)</f>
        <v>kicsi</v>
      </c>
      <c r="AB1726" s="12" t="str">
        <f>IFERROR(_xlfn.XLOOKUP(HsgLista[[#This Row],[Vármegye]],Régiók[Vármegye],Régiók[Régió]),"")</f>
        <v>Dél-Alföld</v>
      </c>
      <c r="AC1726" s="12" t="str">
        <f>IFERROR(_xlfn.XLOOKUP(HsgLista[[#This Row],[Vármegye]],Régiók[Vármegye],Régiók[NUTS2]),"")</f>
        <v>HU33</v>
      </c>
      <c r="AD1726" s="12" t="str" cm="1">
        <f t="array" ref="AD1726">_xlfn.XLOOKUP(HsgLista[[#This Row],[Helység jogállása]],_xlfn.ANCHORARRAY($AG$12),$AH$12:$AH$18)</f>
        <v>2 város</v>
      </c>
      <c r="AE1726" s="4">
        <f>HsgLista[[#This Row],[Lakó-népesség]]*HsgLista[[#This Row],[Lakó-népesség]]</f>
        <v>18369796</v>
      </c>
      <c r="AF1726" s="1"/>
      <c r="AG1726" s="4"/>
      <c r="AJ1726" s="8"/>
      <c r="AK1726" s="4"/>
      <c r="AS1726" s="8"/>
      <c r="AT1726" s="4"/>
      <c r="BJ1726" s="1"/>
    </row>
    <row r="1727" spans="1:62" x14ac:dyDescent="0.3">
      <c r="A1727" s="33" t="s">
        <v>2523</v>
      </c>
      <c r="B1727" s="31">
        <v>26286</v>
      </c>
      <c r="C1727" s="1" t="s">
        <v>40</v>
      </c>
      <c r="D1727" s="1" t="s">
        <v>34</v>
      </c>
      <c r="E1727" s="1" t="s">
        <v>2134</v>
      </c>
      <c r="F1727" s="1" t="s">
        <v>2135</v>
      </c>
      <c r="G1727" s="1" t="s">
        <v>2136</v>
      </c>
      <c r="H1727" s="1">
        <v>5</v>
      </c>
      <c r="I1727" s="1" t="s">
        <v>2136</v>
      </c>
      <c r="J1727" s="4">
        <v>8982</v>
      </c>
      <c r="K1727" s="4">
        <v>311</v>
      </c>
      <c r="L1727" s="4">
        <v>168</v>
      </c>
      <c r="AA1727" s="12" t="str">
        <f>_xlfn.XLOOKUP(HsgLista[[#This Row],[Lakó-népesség]],hsgméret[limit],hsgméret[név],,-1)</f>
        <v>mikro</v>
      </c>
      <c r="AB1727" s="12" t="str">
        <f>IFERROR(_xlfn.XLOOKUP(HsgLista[[#This Row],[Vármegye]],Régiók[Vármegye],Régiók[Régió]),"")</f>
        <v>Észak-Alföld</v>
      </c>
      <c r="AC1727" s="12" t="str">
        <f>IFERROR(_xlfn.XLOOKUP(HsgLista[[#This Row],[Vármegye]],Régiók[Vármegye],Régiók[NUTS2]),"")</f>
        <v>HU32</v>
      </c>
      <c r="AD1727" s="12" t="str" cm="1">
        <f t="array" ref="AD1727">_xlfn.XLOOKUP(HsgLista[[#This Row],[Helység jogállása]],_xlfn.ANCHORARRAY($AG$12),$AH$12:$AH$18)</f>
        <v>1 község</v>
      </c>
      <c r="AE1727" s="4">
        <f>HsgLista[[#This Row],[Lakó-népesség]]*HsgLista[[#This Row],[Lakó-népesség]]</f>
        <v>96721</v>
      </c>
      <c r="AF1727" s="1"/>
      <c r="AG1727" s="4"/>
      <c r="AJ1727" s="8"/>
      <c r="AK1727" s="4"/>
      <c r="AS1727" s="8"/>
      <c r="AT1727" s="4"/>
      <c r="BJ1727" s="1"/>
    </row>
    <row r="1728" spans="1:62" x14ac:dyDescent="0.3">
      <c r="A1728" s="33" t="s">
        <v>2524</v>
      </c>
      <c r="B1728" s="31">
        <v>11323</v>
      </c>
      <c r="C1728" s="1" t="s">
        <v>27</v>
      </c>
      <c r="D1728" s="1" t="s">
        <v>52</v>
      </c>
      <c r="E1728" s="1" t="s">
        <v>895</v>
      </c>
      <c r="F1728" s="1" t="s">
        <v>896</v>
      </c>
      <c r="G1728" s="1" t="s">
        <v>897</v>
      </c>
      <c r="H1728" s="1">
        <v>1</v>
      </c>
      <c r="I1728" s="1" t="s">
        <v>32</v>
      </c>
      <c r="J1728" s="4">
        <v>7426</v>
      </c>
      <c r="K1728" s="4">
        <v>3515</v>
      </c>
      <c r="L1728" s="4">
        <v>1614</v>
      </c>
      <c r="T1728" s="1">
        <v>1</v>
      </c>
      <c r="AA1728" s="12" t="str">
        <f>_xlfn.XLOOKUP(HsgLista[[#This Row],[Lakó-népesség]],hsgméret[limit],hsgméret[név],,-1)</f>
        <v>kicsi</v>
      </c>
      <c r="AB1728" s="12" t="str">
        <f>IFERROR(_xlfn.XLOOKUP(HsgLista[[#This Row],[Vármegye]],Régiók[Vármegye],Régiók[Régió]),"")</f>
        <v>Észak-Magyarország</v>
      </c>
      <c r="AC1728" s="12" t="str">
        <f>IFERROR(_xlfn.XLOOKUP(HsgLista[[#This Row],[Vármegye]],Régiók[Vármegye],Régiók[NUTS2]),"")</f>
        <v>HU31</v>
      </c>
      <c r="AD1728" s="12" t="str" cm="1">
        <f t="array" ref="AD1728">_xlfn.XLOOKUP(HsgLista[[#This Row],[Helység jogállása]],_xlfn.ANCHORARRAY($AG$12),$AH$12:$AH$18)</f>
        <v>2 város</v>
      </c>
      <c r="AE1728" s="4">
        <f>HsgLista[[#This Row],[Lakó-népesség]]*HsgLista[[#This Row],[Lakó-népesség]]</f>
        <v>12355225</v>
      </c>
      <c r="AF1728" s="1"/>
      <c r="AG1728" s="4"/>
      <c r="AJ1728" s="8"/>
      <c r="AK1728" s="4"/>
      <c r="AS1728" s="8"/>
      <c r="AT1728" s="4"/>
      <c r="BJ1728" s="1"/>
    </row>
    <row r="1729" spans="1:62" x14ac:dyDescent="0.3">
      <c r="A1729" s="33" t="s">
        <v>2525</v>
      </c>
      <c r="B1729" s="32">
        <v>5689</v>
      </c>
      <c r="C1729" s="1" t="s">
        <v>40</v>
      </c>
      <c r="D1729" s="1" t="s">
        <v>28</v>
      </c>
      <c r="E1729" s="1" t="s">
        <v>1280</v>
      </c>
      <c r="F1729" s="1" t="s">
        <v>1281</v>
      </c>
      <c r="G1729" s="1" t="s">
        <v>1282</v>
      </c>
      <c r="H1729" s="1">
        <v>5</v>
      </c>
      <c r="I1729" s="1" t="s">
        <v>2487</v>
      </c>
      <c r="J1729" s="4">
        <v>2905</v>
      </c>
      <c r="K1729" s="4">
        <v>847</v>
      </c>
      <c r="L1729" s="4">
        <v>401</v>
      </c>
      <c r="AA1729" s="12" t="str">
        <f>_xlfn.XLOOKUP(HsgLista[[#This Row],[Lakó-népesség]],hsgméret[limit],hsgméret[név],,-1)</f>
        <v>apró</v>
      </c>
      <c r="AB1729" s="12" t="str">
        <f>IFERROR(_xlfn.XLOOKUP(HsgLista[[#This Row],[Vármegye]],Régiók[Vármegye],Régiók[Régió]),"")</f>
        <v>Közép-Dunántúl</v>
      </c>
      <c r="AC1729" s="12" t="str">
        <f>IFERROR(_xlfn.XLOOKUP(HsgLista[[#This Row],[Vármegye]],Régiók[Vármegye],Régiók[NUTS2]),"")</f>
        <v>HU21</v>
      </c>
      <c r="AD1729" s="12" t="str" cm="1">
        <f t="array" ref="AD1729">_xlfn.XLOOKUP(HsgLista[[#This Row],[Helység jogállása]],_xlfn.ANCHORARRAY($AG$12),$AH$12:$AH$18)</f>
        <v>1 község</v>
      </c>
      <c r="AE1729" s="4">
        <f>HsgLista[[#This Row],[Lakó-népesség]]*HsgLista[[#This Row],[Lakó-népesség]]</f>
        <v>717409</v>
      </c>
      <c r="AF1729" s="1"/>
      <c r="AG1729" s="4"/>
      <c r="AJ1729" s="8"/>
      <c r="AK1729" s="4"/>
      <c r="AS1729" s="8"/>
      <c r="AT1729" s="4"/>
      <c r="BJ1729" s="1"/>
    </row>
    <row r="1730" spans="1:62" x14ac:dyDescent="0.3">
      <c r="A1730" s="33" t="s">
        <v>219</v>
      </c>
      <c r="B1730" s="31">
        <v>30322</v>
      </c>
      <c r="C1730" s="1" t="s">
        <v>27</v>
      </c>
      <c r="D1730" s="1" t="s">
        <v>216</v>
      </c>
      <c r="E1730" s="1" t="s">
        <v>2526</v>
      </c>
      <c r="F1730" s="1" t="s">
        <v>218</v>
      </c>
      <c r="G1730" s="1" t="s">
        <v>219</v>
      </c>
      <c r="H1730" s="1">
        <v>1</v>
      </c>
      <c r="I1730" s="1" t="s">
        <v>32</v>
      </c>
      <c r="J1730" s="4">
        <v>6259</v>
      </c>
      <c r="K1730" s="4">
        <v>5272</v>
      </c>
      <c r="L1730" s="4">
        <v>2873</v>
      </c>
      <c r="T1730" s="1">
        <v>1</v>
      </c>
      <c r="U1730" s="1">
        <v>1</v>
      </c>
      <c r="AA1730" s="12" t="str">
        <f>_xlfn.XLOOKUP(HsgLista[[#This Row],[Lakó-népesség]],hsgméret[limit],hsgméret[név],,-1)</f>
        <v>kicsi</v>
      </c>
      <c r="AB1730" s="12" t="str">
        <f>IFERROR(_xlfn.XLOOKUP(HsgLista[[#This Row],[Vármegye]],Régiók[Vármegye],Régiók[Régió]),"")</f>
        <v>Dél-Alföld</v>
      </c>
      <c r="AC1730" s="12" t="str">
        <f>IFERROR(_xlfn.XLOOKUP(HsgLista[[#This Row],[Vármegye]],Régiók[Vármegye],Régiók[NUTS2]),"")</f>
        <v>HU33</v>
      </c>
      <c r="AD1730" s="12" t="str" cm="1">
        <f t="array" ref="AD1730">_xlfn.XLOOKUP(HsgLista[[#This Row],[Helység jogállása]],_xlfn.ANCHORARRAY($AG$12),$AH$12:$AH$18)</f>
        <v>2 város</v>
      </c>
      <c r="AE1730" s="4">
        <f>HsgLista[[#This Row],[Lakó-népesség]]*HsgLista[[#This Row],[Lakó-népesség]]</f>
        <v>27793984</v>
      </c>
      <c r="AF1730" s="1"/>
      <c r="AG1730" s="4"/>
      <c r="AJ1730" s="8"/>
      <c r="AK1730" s="4"/>
      <c r="AS1730" s="8"/>
      <c r="AT1730" s="4"/>
      <c r="BJ1730" s="1"/>
    </row>
    <row r="1731" spans="1:62" x14ac:dyDescent="0.3">
      <c r="A1731" s="33" t="s">
        <v>897</v>
      </c>
      <c r="B1731" s="31">
        <v>19433</v>
      </c>
      <c r="C1731" s="1" t="s">
        <v>27</v>
      </c>
      <c r="D1731" s="1" t="s">
        <v>52</v>
      </c>
      <c r="E1731" s="1" t="s">
        <v>2527</v>
      </c>
      <c r="F1731" s="1" t="s">
        <v>896</v>
      </c>
      <c r="G1731" s="1" t="s">
        <v>897</v>
      </c>
      <c r="H1731" s="1">
        <v>2</v>
      </c>
      <c r="I1731" s="1" t="s">
        <v>38</v>
      </c>
      <c r="J1731" s="4">
        <v>10049</v>
      </c>
      <c r="K1731" s="4">
        <v>15541</v>
      </c>
      <c r="L1731" s="4">
        <v>7642</v>
      </c>
      <c r="T1731" s="1">
        <v>1</v>
      </c>
      <c r="AA1731" s="12" t="str">
        <f>_xlfn.XLOOKUP(HsgLista[[#This Row],[Lakó-népesség]],hsgméret[limit],hsgméret[név],,-1)</f>
        <v>közép</v>
      </c>
      <c r="AB1731" s="12" t="str">
        <f>IFERROR(_xlfn.XLOOKUP(HsgLista[[#This Row],[Vármegye]],Régiók[Vármegye],Régiók[Régió]),"")</f>
        <v>Észak-Magyarország</v>
      </c>
      <c r="AC1731" s="12" t="str">
        <f>IFERROR(_xlfn.XLOOKUP(HsgLista[[#This Row],[Vármegye]],Régiók[Vármegye],Régiók[NUTS2]),"")</f>
        <v>HU31</v>
      </c>
      <c r="AD1731" s="12" t="str" cm="1">
        <f t="array" ref="AD1731">_xlfn.XLOOKUP(HsgLista[[#This Row],[Helység jogállása]],_xlfn.ANCHORARRAY($AG$12),$AH$12:$AH$18)</f>
        <v>2 város</v>
      </c>
      <c r="AE1731" s="4">
        <f>HsgLista[[#This Row],[Lakó-népesség]]*HsgLista[[#This Row],[Lakó-népesség]]</f>
        <v>241522681</v>
      </c>
      <c r="AF1731" s="1"/>
      <c r="AG1731" s="4"/>
      <c r="AJ1731" s="8"/>
      <c r="AK1731" s="4"/>
      <c r="AS1731" s="8"/>
      <c r="AT1731" s="4"/>
      <c r="BJ1731" s="1"/>
    </row>
    <row r="1732" spans="1:62" x14ac:dyDescent="0.3">
      <c r="A1732" s="33" t="s">
        <v>2528</v>
      </c>
      <c r="B1732" s="31">
        <v>32656</v>
      </c>
      <c r="C1732" s="1" t="s">
        <v>40</v>
      </c>
      <c r="D1732" s="1" t="s">
        <v>159</v>
      </c>
      <c r="E1732" s="1" t="s">
        <v>160</v>
      </c>
      <c r="F1732" s="1" t="s">
        <v>161</v>
      </c>
      <c r="G1732" s="1" t="s">
        <v>162</v>
      </c>
      <c r="H1732" s="1">
        <v>2</v>
      </c>
      <c r="I1732" s="1" t="s">
        <v>38</v>
      </c>
      <c r="J1732" s="4">
        <v>1407</v>
      </c>
      <c r="K1732" s="4">
        <v>899</v>
      </c>
      <c r="L1732" s="4">
        <v>338</v>
      </c>
      <c r="T1732" s="1">
        <v>1</v>
      </c>
      <c r="AA1732" s="12" t="str">
        <f>_xlfn.XLOOKUP(HsgLista[[#This Row],[Lakó-népesség]],hsgméret[limit],hsgméret[név],,-1)</f>
        <v>apró</v>
      </c>
      <c r="AB1732" s="12" t="str">
        <f>IFERROR(_xlfn.XLOOKUP(HsgLista[[#This Row],[Vármegye]],Régiók[Vármegye],Régiók[Régió]),"")</f>
        <v>Észak-Alföld</v>
      </c>
      <c r="AC1732" s="12" t="str">
        <f>IFERROR(_xlfn.XLOOKUP(HsgLista[[#This Row],[Vármegye]],Régiók[Vármegye],Régiók[NUTS2]),"")</f>
        <v>HU32</v>
      </c>
      <c r="AD1732" s="12" t="str" cm="1">
        <f t="array" ref="AD1732">_xlfn.XLOOKUP(HsgLista[[#This Row],[Helység jogállása]],_xlfn.ANCHORARRAY($AG$12),$AH$12:$AH$18)</f>
        <v>1 község</v>
      </c>
      <c r="AE1732" s="4">
        <f>HsgLista[[#This Row],[Lakó-népesség]]*HsgLista[[#This Row],[Lakó-népesség]]</f>
        <v>808201</v>
      </c>
      <c r="AF1732" s="1"/>
      <c r="AG1732" s="4"/>
      <c r="AJ1732" s="8"/>
      <c r="AK1732" s="4"/>
      <c r="AS1732" s="8"/>
      <c r="AT1732" s="4"/>
      <c r="BJ1732" s="1"/>
    </row>
    <row r="1733" spans="1:62" x14ac:dyDescent="0.3">
      <c r="A1733" s="33" t="s">
        <v>2529</v>
      </c>
      <c r="B1733" s="31">
        <v>23560</v>
      </c>
      <c r="C1733" s="1" t="s">
        <v>40</v>
      </c>
      <c r="D1733" s="1" t="s">
        <v>80</v>
      </c>
      <c r="E1733" s="1" t="s">
        <v>117</v>
      </c>
      <c r="F1733" s="1" t="s">
        <v>118</v>
      </c>
      <c r="G1733" s="1" t="s">
        <v>119</v>
      </c>
      <c r="H1733" s="1">
        <v>5</v>
      </c>
      <c r="I1733" s="1" t="s">
        <v>714</v>
      </c>
      <c r="J1733" s="4">
        <v>2157</v>
      </c>
      <c r="K1733" s="4">
        <v>921</v>
      </c>
      <c r="L1733" s="4">
        <v>391</v>
      </c>
      <c r="AA1733" s="12" t="str">
        <f>_xlfn.XLOOKUP(HsgLista[[#This Row],[Lakó-népesség]],hsgméret[limit],hsgméret[név],,-1)</f>
        <v>apró</v>
      </c>
      <c r="AB1733" s="12" t="str">
        <f>IFERROR(_xlfn.XLOOKUP(HsgLista[[#This Row],[Vármegye]],Régiók[Vármegye],Régiók[Régió]),"")</f>
        <v>Közép-Dunántúl</v>
      </c>
      <c r="AC1733" s="12" t="str">
        <f>IFERROR(_xlfn.XLOOKUP(HsgLista[[#This Row],[Vármegye]],Régiók[Vármegye],Régiók[NUTS2]),"")</f>
        <v>HU21</v>
      </c>
      <c r="AD1733" s="12" t="str" cm="1">
        <f t="array" ref="AD1733">_xlfn.XLOOKUP(HsgLista[[#This Row],[Helység jogállása]],_xlfn.ANCHORARRAY($AG$12),$AH$12:$AH$18)</f>
        <v>1 község</v>
      </c>
      <c r="AE1733" s="4">
        <f>HsgLista[[#This Row],[Lakó-népesség]]*HsgLista[[#This Row],[Lakó-népesség]]</f>
        <v>848241</v>
      </c>
      <c r="AF1733" s="1"/>
      <c r="AG1733" s="4"/>
      <c r="AJ1733" s="8"/>
      <c r="AK1733" s="4"/>
      <c r="AS1733" s="8"/>
      <c r="AT1733" s="4"/>
      <c r="BJ1733" s="1"/>
    </row>
    <row r="1734" spans="1:62" x14ac:dyDescent="0.3">
      <c r="A1734" s="33" t="s">
        <v>2530</v>
      </c>
      <c r="B1734" s="31">
        <v>18379</v>
      </c>
      <c r="C1734" s="1" t="s">
        <v>40</v>
      </c>
      <c r="D1734" s="1" t="s">
        <v>52</v>
      </c>
      <c r="E1734" s="1" t="s">
        <v>895</v>
      </c>
      <c r="F1734" s="1" t="s">
        <v>896</v>
      </c>
      <c r="G1734" s="1" t="s">
        <v>897</v>
      </c>
      <c r="H1734" s="1">
        <v>5</v>
      </c>
      <c r="I1734" s="1" t="s">
        <v>2531</v>
      </c>
      <c r="J1734" s="4">
        <v>6186</v>
      </c>
      <c r="K1734" s="4">
        <v>929</v>
      </c>
      <c r="L1734" s="4">
        <v>490</v>
      </c>
      <c r="AA1734" s="12" t="str">
        <f>_xlfn.XLOOKUP(HsgLista[[#This Row],[Lakó-népesség]],hsgméret[limit],hsgméret[név],,-1)</f>
        <v>apró</v>
      </c>
      <c r="AB1734" s="12" t="str">
        <f>IFERROR(_xlfn.XLOOKUP(HsgLista[[#This Row],[Vármegye]],Régiók[Vármegye],Régiók[Régió]),"")</f>
        <v>Észak-Magyarország</v>
      </c>
      <c r="AC1734" s="12" t="str">
        <f>IFERROR(_xlfn.XLOOKUP(HsgLista[[#This Row],[Vármegye]],Régiók[Vármegye],Régiók[NUTS2]),"")</f>
        <v>HU31</v>
      </c>
      <c r="AD1734" s="12" t="str" cm="1">
        <f t="array" ref="AD1734">_xlfn.XLOOKUP(HsgLista[[#This Row],[Helység jogállása]],_xlfn.ANCHORARRAY($AG$12),$AH$12:$AH$18)</f>
        <v>1 község</v>
      </c>
      <c r="AE1734" s="4">
        <f>HsgLista[[#This Row],[Lakó-népesség]]*HsgLista[[#This Row],[Lakó-népesség]]</f>
        <v>863041</v>
      </c>
      <c r="AF1734" s="1"/>
      <c r="AG1734" s="4"/>
      <c r="AJ1734" s="8"/>
      <c r="AK1734" s="4"/>
      <c r="AS1734" s="8"/>
      <c r="AT1734" s="4"/>
      <c r="BJ1734" s="1"/>
    </row>
    <row r="1735" spans="1:62" x14ac:dyDescent="0.3">
      <c r="A1735" s="33" t="s">
        <v>1200</v>
      </c>
      <c r="B1735" s="31">
        <v>11749</v>
      </c>
      <c r="C1735" s="1" t="s">
        <v>40</v>
      </c>
      <c r="D1735" s="1" t="s">
        <v>52</v>
      </c>
      <c r="E1735" s="1" t="s">
        <v>895</v>
      </c>
      <c r="F1735" s="1" t="s">
        <v>896</v>
      </c>
      <c r="G1735" s="1" t="s">
        <v>897</v>
      </c>
      <c r="H1735" s="1">
        <v>2</v>
      </c>
      <c r="I1735" s="1" t="s">
        <v>38</v>
      </c>
      <c r="J1735" s="4">
        <v>1406</v>
      </c>
      <c r="K1735" s="4">
        <v>1527</v>
      </c>
      <c r="L1735" s="4">
        <v>689</v>
      </c>
      <c r="AA1735" s="12" t="str">
        <f>_xlfn.XLOOKUP(HsgLista[[#This Row],[Lakó-népesség]],hsgméret[limit],hsgméret[név],,-1)</f>
        <v>apró</v>
      </c>
      <c r="AB1735" s="12" t="str">
        <f>IFERROR(_xlfn.XLOOKUP(HsgLista[[#This Row],[Vármegye]],Régiók[Vármegye],Régiók[Régió]),"")</f>
        <v>Észak-Magyarország</v>
      </c>
      <c r="AC1735" s="12" t="str">
        <f>IFERROR(_xlfn.XLOOKUP(HsgLista[[#This Row],[Vármegye]],Régiók[Vármegye],Régiók[NUTS2]),"")</f>
        <v>HU31</v>
      </c>
      <c r="AD1735" s="12" t="str" cm="1">
        <f t="array" ref="AD1735">_xlfn.XLOOKUP(HsgLista[[#This Row],[Helység jogállása]],_xlfn.ANCHORARRAY($AG$12),$AH$12:$AH$18)</f>
        <v>1 község</v>
      </c>
      <c r="AE1735" s="4">
        <f>HsgLista[[#This Row],[Lakó-népesség]]*HsgLista[[#This Row],[Lakó-népesség]]</f>
        <v>2331729</v>
      </c>
      <c r="AF1735" s="1"/>
      <c r="AG1735" s="4"/>
      <c r="AJ1735" s="8"/>
      <c r="AK1735" s="4"/>
      <c r="AS1735" s="8"/>
      <c r="AT1735" s="4"/>
      <c r="BJ1735" s="1"/>
    </row>
    <row r="1736" spans="1:62" x14ac:dyDescent="0.3">
      <c r="A1736" s="33" t="s">
        <v>2532</v>
      </c>
      <c r="B1736" s="31">
        <v>12812</v>
      </c>
      <c r="C1736" s="1" t="s">
        <v>40</v>
      </c>
      <c r="D1736" s="1" t="s">
        <v>66</v>
      </c>
      <c r="E1736" s="1" t="s">
        <v>67</v>
      </c>
      <c r="F1736" s="1" t="s">
        <v>68</v>
      </c>
      <c r="G1736" s="1" t="s">
        <v>69</v>
      </c>
      <c r="H1736" s="1">
        <v>5</v>
      </c>
      <c r="I1736" s="1" t="s">
        <v>2533</v>
      </c>
      <c r="J1736" s="4">
        <v>4848</v>
      </c>
      <c r="K1736" s="4">
        <v>956</v>
      </c>
      <c r="L1736" s="4">
        <v>351</v>
      </c>
      <c r="AA1736" s="12" t="str">
        <f>_xlfn.XLOOKUP(HsgLista[[#This Row],[Lakó-népesség]],hsgméret[limit],hsgméret[név],,-1)</f>
        <v>apró</v>
      </c>
      <c r="AB1736" s="12" t="str">
        <f>IFERROR(_xlfn.XLOOKUP(HsgLista[[#This Row],[Vármegye]],Régiók[Vármegye],Régiók[Régió]),"")</f>
        <v>Nyugat-Dunántúl</v>
      </c>
      <c r="AC1736" s="12" t="str">
        <f>IFERROR(_xlfn.XLOOKUP(HsgLista[[#This Row],[Vármegye]],Régiók[Vármegye],Régiók[NUTS2]),"")</f>
        <v>HU22</v>
      </c>
      <c r="AD1736" s="12" t="str" cm="1">
        <f t="array" ref="AD1736">_xlfn.XLOOKUP(HsgLista[[#This Row],[Helység jogállása]],_xlfn.ANCHORARRAY($AG$12),$AH$12:$AH$18)</f>
        <v>1 község</v>
      </c>
      <c r="AE1736" s="4">
        <f>HsgLista[[#This Row],[Lakó-népesség]]*HsgLista[[#This Row],[Lakó-népesség]]</f>
        <v>913936</v>
      </c>
      <c r="AF1736" s="1"/>
      <c r="AG1736" s="4"/>
      <c r="AJ1736" s="8"/>
      <c r="AK1736" s="4"/>
      <c r="AS1736" s="8"/>
      <c r="AT1736" s="4"/>
      <c r="BJ1736" s="1"/>
    </row>
    <row r="1737" spans="1:62" x14ac:dyDescent="0.3">
      <c r="A1737" s="33" t="s">
        <v>2534</v>
      </c>
      <c r="B1737" s="31">
        <v>31033</v>
      </c>
      <c r="C1737" s="1" t="s">
        <v>40</v>
      </c>
      <c r="D1737" s="1" t="s">
        <v>224</v>
      </c>
      <c r="E1737" s="1" t="s">
        <v>394</v>
      </c>
      <c r="F1737" s="1" t="s">
        <v>395</v>
      </c>
      <c r="G1737" s="1" t="s">
        <v>396</v>
      </c>
      <c r="H1737" s="1">
        <v>5</v>
      </c>
      <c r="I1737" s="1" t="s">
        <v>2305</v>
      </c>
      <c r="J1737" s="4">
        <v>1823</v>
      </c>
      <c r="K1737" s="4">
        <v>521</v>
      </c>
      <c r="L1737" s="4">
        <v>262</v>
      </c>
      <c r="T1737" s="1">
        <v>1</v>
      </c>
      <c r="U1737" s="1">
        <v>1</v>
      </c>
      <c r="AA1737" s="12" t="str">
        <f>_xlfn.XLOOKUP(HsgLista[[#This Row],[Lakó-népesség]],hsgméret[limit],hsgméret[név],,-1)</f>
        <v>apró</v>
      </c>
      <c r="AB1737" s="12" t="str">
        <f>IFERROR(_xlfn.XLOOKUP(HsgLista[[#This Row],[Vármegye]],Régiók[Vármegye],Régiók[Régió]),"")</f>
        <v>Észak-Alföld</v>
      </c>
      <c r="AC1737" s="12" t="str">
        <f>IFERROR(_xlfn.XLOOKUP(HsgLista[[#This Row],[Vármegye]],Régiók[Vármegye],Régiók[NUTS2]),"")</f>
        <v>HU32</v>
      </c>
      <c r="AD1737" s="12" t="str" cm="1">
        <f t="array" ref="AD1737">_xlfn.XLOOKUP(HsgLista[[#This Row],[Helység jogállása]],_xlfn.ANCHORARRAY($AG$12),$AH$12:$AH$18)</f>
        <v>1 község</v>
      </c>
      <c r="AE1737" s="4">
        <f>HsgLista[[#This Row],[Lakó-népesség]]*HsgLista[[#This Row],[Lakó-népesség]]</f>
        <v>271441</v>
      </c>
      <c r="AF1737" s="1"/>
      <c r="AG1737" s="4"/>
      <c r="AJ1737" s="8"/>
      <c r="AK1737" s="4"/>
      <c r="AS1737" s="8"/>
      <c r="AT1737" s="4"/>
      <c r="BJ1737" s="1"/>
    </row>
    <row r="1738" spans="1:62" x14ac:dyDescent="0.3">
      <c r="A1738" s="33" t="s">
        <v>2535</v>
      </c>
      <c r="B1738" s="31">
        <v>18847</v>
      </c>
      <c r="C1738" s="1" t="s">
        <v>40</v>
      </c>
      <c r="D1738" s="1" t="s">
        <v>224</v>
      </c>
      <c r="E1738" s="1" t="s">
        <v>394</v>
      </c>
      <c r="F1738" s="1" t="s">
        <v>395</v>
      </c>
      <c r="G1738" s="1" t="s">
        <v>396</v>
      </c>
      <c r="H1738" s="1">
        <v>5</v>
      </c>
      <c r="I1738" s="1" t="s">
        <v>2305</v>
      </c>
      <c r="J1738" s="4">
        <v>2639</v>
      </c>
      <c r="K1738" s="4">
        <v>588</v>
      </c>
      <c r="L1738" s="4">
        <v>291</v>
      </c>
      <c r="T1738" s="1">
        <v>1</v>
      </c>
      <c r="U1738" s="1">
        <v>1</v>
      </c>
      <c r="AA1738" s="12" t="str">
        <f>_xlfn.XLOOKUP(HsgLista[[#This Row],[Lakó-népesség]],hsgméret[limit],hsgméret[név],,-1)</f>
        <v>apró</v>
      </c>
      <c r="AB1738" s="12" t="str">
        <f>IFERROR(_xlfn.XLOOKUP(HsgLista[[#This Row],[Vármegye]],Régiók[Vármegye],Régiók[Régió]),"")</f>
        <v>Észak-Alföld</v>
      </c>
      <c r="AC1738" s="12" t="str">
        <f>IFERROR(_xlfn.XLOOKUP(HsgLista[[#This Row],[Vármegye]],Régiók[Vármegye],Régiók[NUTS2]),"")</f>
        <v>HU32</v>
      </c>
      <c r="AD1738" s="12" t="str" cm="1">
        <f t="array" ref="AD1738">_xlfn.XLOOKUP(HsgLista[[#This Row],[Helység jogállása]],_xlfn.ANCHORARRAY($AG$12),$AH$12:$AH$18)</f>
        <v>1 község</v>
      </c>
      <c r="AE1738" s="4">
        <f>HsgLista[[#This Row],[Lakó-népesség]]*HsgLista[[#This Row],[Lakó-népesség]]</f>
        <v>345744</v>
      </c>
      <c r="AF1738" s="1"/>
      <c r="AG1738" s="4"/>
      <c r="AJ1738" s="8"/>
      <c r="AK1738" s="4"/>
      <c r="AS1738" s="8"/>
      <c r="AT1738" s="4"/>
      <c r="BJ1738" s="1"/>
    </row>
    <row r="1739" spans="1:62" x14ac:dyDescent="0.3">
      <c r="A1739" s="33" t="s">
        <v>2536</v>
      </c>
      <c r="B1739" s="31">
        <v>25089</v>
      </c>
      <c r="C1739" s="1" t="s">
        <v>40</v>
      </c>
      <c r="D1739" s="1" t="s">
        <v>47</v>
      </c>
      <c r="E1739" s="1" t="s">
        <v>191</v>
      </c>
      <c r="F1739" s="1" t="s">
        <v>192</v>
      </c>
      <c r="G1739" s="1" t="s">
        <v>193</v>
      </c>
      <c r="H1739" s="1">
        <v>5</v>
      </c>
      <c r="I1739" s="1" t="s">
        <v>1420</v>
      </c>
      <c r="J1739" s="4">
        <v>2148</v>
      </c>
      <c r="K1739" s="4">
        <v>1035</v>
      </c>
      <c r="L1739" s="4">
        <v>576</v>
      </c>
      <c r="T1739" s="1">
        <v>1</v>
      </c>
      <c r="AA1739" s="12" t="str">
        <f>_xlfn.XLOOKUP(HsgLista[[#This Row],[Lakó-népesség]],hsgméret[limit],hsgméret[név],,-1)</f>
        <v>apró</v>
      </c>
      <c r="AB1739" s="12" t="str">
        <f>IFERROR(_xlfn.XLOOKUP(HsgLista[[#This Row],[Vármegye]],Régiók[Vármegye],Régiók[Régió]),"")</f>
        <v>Észak-Magyarország</v>
      </c>
      <c r="AC1739" s="12" t="str">
        <f>IFERROR(_xlfn.XLOOKUP(HsgLista[[#This Row],[Vármegye]],Régiók[Vármegye],Régiók[NUTS2]),"")</f>
        <v>HU31</v>
      </c>
      <c r="AD1739" s="12" t="str" cm="1">
        <f t="array" ref="AD1739">_xlfn.XLOOKUP(HsgLista[[#This Row],[Helység jogállása]],_xlfn.ANCHORARRAY($AG$12),$AH$12:$AH$18)</f>
        <v>1 község</v>
      </c>
      <c r="AE1739" s="4">
        <f>HsgLista[[#This Row],[Lakó-népesség]]*HsgLista[[#This Row],[Lakó-népesség]]</f>
        <v>1071225</v>
      </c>
      <c r="AF1739" s="1"/>
      <c r="AG1739" s="4"/>
      <c r="AJ1739" s="8"/>
      <c r="AK1739" s="4"/>
      <c r="AS1739" s="8"/>
      <c r="AT1739" s="4"/>
      <c r="BJ1739" s="1"/>
    </row>
    <row r="1740" spans="1:62" x14ac:dyDescent="0.3">
      <c r="A1740" s="33" t="s">
        <v>2487</v>
      </c>
      <c r="B1740" s="32">
        <v>6576</v>
      </c>
      <c r="C1740" s="1" t="s">
        <v>40</v>
      </c>
      <c r="D1740" s="1" t="s">
        <v>28</v>
      </c>
      <c r="E1740" s="1" t="s">
        <v>1280</v>
      </c>
      <c r="F1740" s="1" t="s">
        <v>1281</v>
      </c>
      <c r="G1740" s="1" t="s">
        <v>1282</v>
      </c>
      <c r="H1740" s="1">
        <v>2</v>
      </c>
      <c r="I1740" s="1" t="s">
        <v>38</v>
      </c>
      <c r="J1740" s="4">
        <v>2712</v>
      </c>
      <c r="K1740" s="4">
        <v>1233</v>
      </c>
      <c r="L1740" s="4">
        <v>448</v>
      </c>
      <c r="T1740" s="1">
        <v>1</v>
      </c>
      <c r="AA1740" s="12" t="str">
        <f>_xlfn.XLOOKUP(HsgLista[[#This Row],[Lakó-népesség]],hsgméret[limit],hsgméret[név],,-1)</f>
        <v>apró</v>
      </c>
      <c r="AB1740" s="12" t="str">
        <f>IFERROR(_xlfn.XLOOKUP(HsgLista[[#This Row],[Vármegye]],Régiók[Vármegye],Régiók[Régió]),"")</f>
        <v>Közép-Dunántúl</v>
      </c>
      <c r="AC1740" s="12" t="str">
        <f>IFERROR(_xlfn.XLOOKUP(HsgLista[[#This Row],[Vármegye]],Régiók[Vármegye],Régiók[NUTS2]),"")</f>
        <v>HU21</v>
      </c>
      <c r="AD1740" s="12" t="str" cm="1">
        <f t="array" ref="AD1740">_xlfn.XLOOKUP(HsgLista[[#This Row],[Helység jogállása]],_xlfn.ANCHORARRAY($AG$12),$AH$12:$AH$18)</f>
        <v>1 község</v>
      </c>
      <c r="AE1740" s="4">
        <f>HsgLista[[#This Row],[Lakó-népesség]]*HsgLista[[#This Row],[Lakó-népesség]]</f>
        <v>1520289</v>
      </c>
      <c r="AF1740" s="1"/>
      <c r="AG1740" s="4"/>
      <c r="AJ1740" s="8"/>
      <c r="AK1740" s="4"/>
      <c r="AS1740" s="8"/>
      <c r="AT1740" s="4"/>
      <c r="BJ1740" s="1"/>
    </row>
    <row r="1741" spans="1:62" x14ac:dyDescent="0.3">
      <c r="A1741" s="33" t="s">
        <v>1919</v>
      </c>
      <c r="B1741" s="31">
        <v>29036</v>
      </c>
      <c r="C1741" s="1" t="s">
        <v>40</v>
      </c>
      <c r="D1741" s="1" t="s">
        <v>28</v>
      </c>
      <c r="E1741" s="1" t="s">
        <v>178</v>
      </c>
      <c r="F1741" s="1" t="s">
        <v>179</v>
      </c>
      <c r="G1741" s="1" t="s">
        <v>180</v>
      </c>
      <c r="H1741" s="1">
        <v>2</v>
      </c>
      <c r="I1741" s="1" t="s">
        <v>38</v>
      </c>
      <c r="J1741" s="4">
        <v>6497</v>
      </c>
      <c r="K1741" s="4">
        <v>2010</v>
      </c>
      <c r="L1741" s="4">
        <v>809</v>
      </c>
      <c r="T1741" s="1">
        <v>1</v>
      </c>
      <c r="AA1741" s="12" t="str">
        <f>_xlfn.XLOOKUP(HsgLista[[#This Row],[Lakó-népesség]],hsgméret[limit],hsgméret[név],,-1)</f>
        <v>kicsi</v>
      </c>
      <c r="AB1741" s="12" t="str">
        <f>IFERROR(_xlfn.XLOOKUP(HsgLista[[#This Row],[Vármegye]],Régiók[Vármegye],Régiók[Régió]),"")</f>
        <v>Közép-Dunántúl</v>
      </c>
      <c r="AC1741" s="12" t="str">
        <f>IFERROR(_xlfn.XLOOKUP(HsgLista[[#This Row],[Vármegye]],Régiók[Vármegye],Régiók[NUTS2]),"")</f>
        <v>HU21</v>
      </c>
      <c r="AD1741" s="12" t="str" cm="1">
        <f t="array" ref="AD1741">_xlfn.XLOOKUP(HsgLista[[#This Row],[Helység jogállása]],_xlfn.ANCHORARRAY($AG$12),$AH$12:$AH$18)</f>
        <v>1 község</v>
      </c>
      <c r="AE1741" s="4">
        <f>HsgLista[[#This Row],[Lakó-népesség]]*HsgLista[[#This Row],[Lakó-népesség]]</f>
        <v>4040100</v>
      </c>
      <c r="AF1741" s="1"/>
      <c r="AG1741" s="4"/>
      <c r="AJ1741" s="8"/>
      <c r="AK1741" s="4"/>
      <c r="AS1741" s="8"/>
      <c r="AT1741" s="4"/>
      <c r="BJ1741" s="1"/>
    </row>
    <row r="1742" spans="1:62" x14ac:dyDescent="0.3">
      <c r="A1742" s="33" t="s">
        <v>1328</v>
      </c>
      <c r="B1742" s="31">
        <v>31662</v>
      </c>
      <c r="C1742" s="1" t="s">
        <v>40</v>
      </c>
      <c r="D1742" s="1" t="s">
        <v>47</v>
      </c>
      <c r="E1742" s="1" t="s">
        <v>191</v>
      </c>
      <c r="F1742" s="1" t="s">
        <v>192</v>
      </c>
      <c r="G1742" s="1" t="s">
        <v>193</v>
      </c>
      <c r="H1742" s="1">
        <v>2</v>
      </c>
      <c r="I1742" s="1" t="s">
        <v>38</v>
      </c>
      <c r="J1742" s="4">
        <v>4061</v>
      </c>
      <c r="K1742" s="4">
        <v>1496</v>
      </c>
      <c r="L1742" s="4">
        <v>656</v>
      </c>
      <c r="T1742" s="1">
        <v>1</v>
      </c>
      <c r="AA1742" s="12" t="str">
        <f>_xlfn.XLOOKUP(HsgLista[[#This Row],[Lakó-népesség]],hsgméret[limit],hsgméret[név],,-1)</f>
        <v>apró</v>
      </c>
      <c r="AB1742" s="12" t="str">
        <f>IFERROR(_xlfn.XLOOKUP(HsgLista[[#This Row],[Vármegye]],Régiók[Vármegye],Régiók[Régió]),"")</f>
        <v>Észak-Magyarország</v>
      </c>
      <c r="AC1742" s="12" t="str">
        <f>IFERROR(_xlfn.XLOOKUP(HsgLista[[#This Row],[Vármegye]],Régiók[Vármegye],Régiók[NUTS2]),"")</f>
        <v>HU31</v>
      </c>
      <c r="AD1742" s="12" t="str" cm="1">
        <f t="array" ref="AD1742">_xlfn.XLOOKUP(HsgLista[[#This Row],[Helység jogállása]],_xlfn.ANCHORARRAY($AG$12),$AH$12:$AH$18)</f>
        <v>1 község</v>
      </c>
      <c r="AE1742" s="4">
        <f>HsgLista[[#This Row],[Lakó-népesség]]*HsgLista[[#This Row],[Lakó-népesség]]</f>
        <v>2238016</v>
      </c>
      <c r="AF1742" s="1"/>
      <c r="AG1742" s="4"/>
      <c r="AJ1742" s="8"/>
      <c r="AK1742" s="4"/>
      <c r="AS1742" s="8"/>
      <c r="AT1742" s="4"/>
      <c r="BJ1742" s="1"/>
    </row>
    <row r="1743" spans="1:62" x14ac:dyDescent="0.3">
      <c r="A1743" s="33" t="s">
        <v>2136</v>
      </c>
      <c r="B1743" s="32">
        <v>4260</v>
      </c>
      <c r="C1743" s="1" t="s">
        <v>27</v>
      </c>
      <c r="D1743" s="1" t="s">
        <v>34</v>
      </c>
      <c r="E1743" s="1" t="s">
        <v>2537</v>
      </c>
      <c r="F1743" s="1" t="s">
        <v>2135</v>
      </c>
      <c r="G1743" s="1" t="s">
        <v>2136</v>
      </c>
      <c r="H1743" s="1">
        <v>2</v>
      </c>
      <c r="I1743" s="1" t="s">
        <v>38</v>
      </c>
      <c r="J1743" s="4">
        <v>28972</v>
      </c>
      <c r="K1743" s="4">
        <v>15469</v>
      </c>
      <c r="L1743" s="4">
        <v>7736</v>
      </c>
      <c r="AA1743" s="12" t="str">
        <f>_xlfn.XLOOKUP(HsgLista[[#This Row],[Lakó-népesség]],hsgméret[limit],hsgméret[név],,-1)</f>
        <v>közép</v>
      </c>
      <c r="AB1743" s="12" t="str">
        <f>IFERROR(_xlfn.XLOOKUP(HsgLista[[#This Row],[Vármegye]],Régiók[Vármegye],Régiók[Régió]),"")</f>
        <v>Észak-Alföld</v>
      </c>
      <c r="AC1743" s="12" t="str">
        <f>IFERROR(_xlfn.XLOOKUP(HsgLista[[#This Row],[Vármegye]],Régiók[Vármegye],Régiók[NUTS2]),"")</f>
        <v>HU32</v>
      </c>
      <c r="AD1743" s="12" t="str" cm="1">
        <f t="array" ref="AD1743">_xlfn.XLOOKUP(HsgLista[[#This Row],[Helység jogállása]],_xlfn.ANCHORARRAY($AG$12),$AH$12:$AH$18)</f>
        <v>2 város</v>
      </c>
      <c r="AE1743" s="4">
        <f>HsgLista[[#This Row],[Lakó-népesség]]*HsgLista[[#This Row],[Lakó-népesség]]</f>
        <v>239289961</v>
      </c>
      <c r="AF1743" s="1"/>
      <c r="AG1743" s="4"/>
      <c r="AJ1743" s="8"/>
      <c r="AK1743" s="4"/>
      <c r="AS1743" s="8"/>
      <c r="AT1743" s="4"/>
      <c r="BJ1743" s="1"/>
    </row>
    <row r="1744" spans="1:62" x14ac:dyDescent="0.3">
      <c r="A1744" s="33" t="s">
        <v>2538</v>
      </c>
      <c r="B1744" s="32">
        <v>3443</v>
      </c>
      <c r="C1744" s="1" t="s">
        <v>40</v>
      </c>
      <c r="D1744" s="1" t="s">
        <v>52</v>
      </c>
      <c r="E1744" s="1" t="s">
        <v>239</v>
      </c>
      <c r="F1744" s="1" t="s">
        <v>240</v>
      </c>
      <c r="G1744" s="1" t="s">
        <v>241</v>
      </c>
      <c r="H1744" s="1">
        <v>1</v>
      </c>
      <c r="I1744" s="1" t="s">
        <v>32</v>
      </c>
      <c r="J1744" s="4">
        <v>3879</v>
      </c>
      <c r="K1744" s="4">
        <v>2191</v>
      </c>
      <c r="L1744" s="4">
        <v>839</v>
      </c>
      <c r="T1744" s="1">
        <v>1</v>
      </c>
      <c r="AA1744" s="12" t="str">
        <f>_xlfn.XLOOKUP(HsgLista[[#This Row],[Lakó-népesség]],hsgméret[limit],hsgméret[név],,-1)</f>
        <v>kicsi</v>
      </c>
      <c r="AB1744" s="12" t="str">
        <f>IFERROR(_xlfn.XLOOKUP(HsgLista[[#This Row],[Vármegye]],Régiók[Vármegye],Régiók[Régió]),"")</f>
        <v>Észak-Magyarország</v>
      </c>
      <c r="AC1744" s="12" t="str">
        <f>IFERROR(_xlfn.XLOOKUP(HsgLista[[#This Row],[Vármegye]],Régiók[Vármegye],Régiók[NUTS2]),"")</f>
        <v>HU31</v>
      </c>
      <c r="AD1744" s="12" t="str" cm="1">
        <f t="array" ref="AD1744">_xlfn.XLOOKUP(HsgLista[[#This Row],[Helység jogállása]],_xlfn.ANCHORARRAY($AG$12),$AH$12:$AH$18)</f>
        <v>1 község</v>
      </c>
      <c r="AE1744" s="4">
        <f>HsgLista[[#This Row],[Lakó-népesség]]*HsgLista[[#This Row],[Lakó-népesség]]</f>
        <v>4800481</v>
      </c>
      <c r="AF1744" s="1"/>
      <c r="AG1744" s="4"/>
      <c r="AJ1744" s="8"/>
      <c r="AK1744" s="4"/>
      <c r="AS1744" s="8"/>
      <c r="AT1744" s="4"/>
      <c r="BJ1744" s="1"/>
    </row>
    <row r="1745" spans="1:62" x14ac:dyDescent="0.3">
      <c r="A1745" s="33" t="s">
        <v>2539</v>
      </c>
      <c r="B1745" s="31">
        <v>27526</v>
      </c>
      <c r="C1745" s="1" t="s">
        <v>40</v>
      </c>
      <c r="D1745" s="1" t="s">
        <v>202</v>
      </c>
      <c r="E1745" s="1" t="s">
        <v>278</v>
      </c>
      <c r="F1745" s="1" t="s">
        <v>279</v>
      </c>
      <c r="G1745" s="1" t="s">
        <v>280</v>
      </c>
      <c r="H1745" s="1">
        <v>5</v>
      </c>
      <c r="I1745" s="1" t="s">
        <v>1123</v>
      </c>
      <c r="J1745" s="4">
        <v>2164</v>
      </c>
      <c r="K1745" s="4">
        <v>666</v>
      </c>
      <c r="L1745" s="4">
        <v>347</v>
      </c>
      <c r="AA1745" s="12" t="str">
        <f>_xlfn.XLOOKUP(HsgLista[[#This Row],[Lakó-népesség]],hsgméret[limit],hsgméret[név],,-1)</f>
        <v>apró</v>
      </c>
      <c r="AB1745" s="12" t="str">
        <f>IFERROR(_xlfn.XLOOKUP(HsgLista[[#This Row],[Vármegye]],Régiók[Vármegye],Régiók[Régió]),"")</f>
        <v>Nyugat-Dunántúl</v>
      </c>
      <c r="AC1745" s="12" t="str">
        <f>IFERROR(_xlfn.XLOOKUP(HsgLista[[#This Row],[Vármegye]],Régiók[Vármegye],Régiók[NUTS2]),"")</f>
        <v>HU22</v>
      </c>
      <c r="AD1745" s="12" t="str" cm="1">
        <f t="array" ref="AD1745">_xlfn.XLOOKUP(HsgLista[[#This Row],[Helység jogállása]],_xlfn.ANCHORARRAY($AG$12),$AH$12:$AH$18)</f>
        <v>1 község</v>
      </c>
      <c r="AE1745" s="4">
        <f>HsgLista[[#This Row],[Lakó-népesség]]*HsgLista[[#This Row],[Lakó-népesség]]</f>
        <v>443556</v>
      </c>
      <c r="AF1745" s="1"/>
      <c r="AG1745" s="4"/>
      <c r="AJ1745" s="8"/>
      <c r="AK1745" s="4"/>
      <c r="AS1745" s="8"/>
      <c r="AT1745" s="4"/>
      <c r="BJ1745" s="1"/>
    </row>
    <row r="1746" spans="1:62" x14ac:dyDescent="0.3">
      <c r="A1746" s="33" t="s">
        <v>2540</v>
      </c>
      <c r="B1746" s="32">
        <v>2130</v>
      </c>
      <c r="C1746" s="1" t="s">
        <v>40</v>
      </c>
      <c r="D1746" s="1" t="s">
        <v>202</v>
      </c>
      <c r="E1746" s="1" t="s">
        <v>685</v>
      </c>
      <c r="F1746" s="1" t="s">
        <v>686</v>
      </c>
      <c r="G1746" s="1" t="s">
        <v>687</v>
      </c>
      <c r="H1746" s="1">
        <v>5</v>
      </c>
      <c r="I1746" s="1" t="s">
        <v>1338</v>
      </c>
      <c r="J1746" s="4">
        <v>1207</v>
      </c>
      <c r="K1746" s="4">
        <v>351</v>
      </c>
      <c r="L1746" s="4">
        <v>176</v>
      </c>
      <c r="AA1746" s="12" t="str">
        <f>_xlfn.XLOOKUP(HsgLista[[#This Row],[Lakó-népesség]],hsgméret[limit],hsgméret[név],,-1)</f>
        <v>mikro</v>
      </c>
      <c r="AB1746" s="12" t="str">
        <f>IFERROR(_xlfn.XLOOKUP(HsgLista[[#This Row],[Vármegye]],Régiók[Vármegye],Régiók[Régió]),"")</f>
        <v>Nyugat-Dunántúl</v>
      </c>
      <c r="AC1746" s="12" t="str">
        <f>IFERROR(_xlfn.XLOOKUP(HsgLista[[#This Row],[Vármegye]],Régiók[Vármegye],Régiók[NUTS2]),"")</f>
        <v>HU22</v>
      </c>
      <c r="AD1746" s="12" t="str" cm="1">
        <f t="array" ref="AD1746">_xlfn.XLOOKUP(HsgLista[[#This Row],[Helység jogállása]],_xlfn.ANCHORARRAY($AG$12),$AH$12:$AH$18)</f>
        <v>1 község</v>
      </c>
      <c r="AE1746" s="4">
        <f>HsgLista[[#This Row],[Lakó-népesség]]*HsgLista[[#This Row],[Lakó-népesség]]</f>
        <v>123201</v>
      </c>
      <c r="AF1746" s="1"/>
      <c r="AG1746" s="4"/>
      <c r="AJ1746" s="8"/>
      <c r="AK1746" s="4"/>
      <c r="AS1746" s="8"/>
      <c r="AT1746" s="4"/>
      <c r="BJ1746" s="1"/>
    </row>
    <row r="1747" spans="1:62" x14ac:dyDescent="0.3">
      <c r="A1747" s="33" t="s">
        <v>1434</v>
      </c>
      <c r="B1747" s="31">
        <v>13222</v>
      </c>
      <c r="C1747" s="1" t="s">
        <v>40</v>
      </c>
      <c r="D1747" s="1" t="s">
        <v>272</v>
      </c>
      <c r="E1747" s="1" t="s">
        <v>653</v>
      </c>
      <c r="F1747" s="1" t="s">
        <v>654</v>
      </c>
      <c r="G1747" s="1" t="s">
        <v>655</v>
      </c>
      <c r="H1747" s="1">
        <v>2</v>
      </c>
      <c r="I1747" s="1" t="s">
        <v>38</v>
      </c>
      <c r="J1747" s="4">
        <v>1106</v>
      </c>
      <c r="K1747" s="4">
        <v>506</v>
      </c>
      <c r="L1747" s="4">
        <v>282</v>
      </c>
      <c r="AA1747" s="12" t="str">
        <f>_xlfn.XLOOKUP(HsgLista[[#This Row],[Lakó-népesség]],hsgméret[limit],hsgméret[név],,-1)</f>
        <v>apró</v>
      </c>
      <c r="AB1747" s="12" t="str">
        <f>IFERROR(_xlfn.XLOOKUP(HsgLista[[#This Row],[Vármegye]],Régiók[Vármegye],Régiók[Régió]),"")</f>
        <v>Észak-Magyarország</v>
      </c>
      <c r="AC1747" s="12" t="str">
        <f>IFERROR(_xlfn.XLOOKUP(HsgLista[[#This Row],[Vármegye]],Régiók[Vármegye],Régiók[NUTS2]),"")</f>
        <v>HU31</v>
      </c>
      <c r="AD1747" s="12" t="str" cm="1">
        <f t="array" ref="AD1747">_xlfn.XLOOKUP(HsgLista[[#This Row],[Helység jogállása]],_xlfn.ANCHORARRAY($AG$12),$AH$12:$AH$18)</f>
        <v>1 község</v>
      </c>
      <c r="AE1747" s="4">
        <f>HsgLista[[#This Row],[Lakó-népesség]]*HsgLista[[#This Row],[Lakó-népesség]]</f>
        <v>256036</v>
      </c>
      <c r="AF1747" s="1"/>
      <c r="AG1747" s="4"/>
      <c r="AJ1747" s="8"/>
      <c r="AK1747" s="4"/>
      <c r="AS1747" s="8"/>
      <c r="AT1747" s="4"/>
      <c r="BJ1747" s="1"/>
    </row>
    <row r="1748" spans="1:62" x14ac:dyDescent="0.3">
      <c r="A1748" s="33" t="s">
        <v>2541</v>
      </c>
      <c r="B1748" s="32">
        <v>4668</v>
      </c>
      <c r="C1748" s="1" t="s">
        <v>40</v>
      </c>
      <c r="D1748" s="1" t="s">
        <v>80</v>
      </c>
      <c r="E1748" s="1" t="s">
        <v>117</v>
      </c>
      <c r="F1748" s="1" t="s">
        <v>118</v>
      </c>
      <c r="G1748" s="1" t="s">
        <v>119</v>
      </c>
      <c r="H1748" s="1">
        <v>5</v>
      </c>
      <c r="I1748" s="1" t="s">
        <v>2338</v>
      </c>
      <c r="J1748" s="4">
        <v>2152</v>
      </c>
      <c r="K1748" s="4">
        <v>660</v>
      </c>
      <c r="L1748" s="4">
        <v>308</v>
      </c>
      <c r="AA1748" s="12" t="str">
        <f>_xlfn.XLOOKUP(HsgLista[[#This Row],[Lakó-népesség]],hsgméret[limit],hsgméret[név],,-1)</f>
        <v>apró</v>
      </c>
      <c r="AB1748" s="12" t="str">
        <f>IFERROR(_xlfn.XLOOKUP(HsgLista[[#This Row],[Vármegye]],Régiók[Vármegye],Régiók[Régió]),"")</f>
        <v>Közép-Dunántúl</v>
      </c>
      <c r="AC1748" s="12" t="str">
        <f>IFERROR(_xlfn.XLOOKUP(HsgLista[[#This Row],[Vármegye]],Régiók[Vármegye],Régiók[NUTS2]),"")</f>
        <v>HU21</v>
      </c>
      <c r="AD1748" s="12" t="str" cm="1">
        <f t="array" ref="AD1748">_xlfn.XLOOKUP(HsgLista[[#This Row],[Helység jogállása]],_xlfn.ANCHORARRAY($AG$12),$AH$12:$AH$18)</f>
        <v>1 község</v>
      </c>
      <c r="AE1748" s="4">
        <f>HsgLista[[#This Row],[Lakó-népesség]]*HsgLista[[#This Row],[Lakó-népesség]]</f>
        <v>435600</v>
      </c>
      <c r="AF1748" s="1"/>
      <c r="AG1748" s="4"/>
      <c r="AJ1748" s="8"/>
      <c r="AK1748" s="4"/>
      <c r="AS1748" s="8"/>
      <c r="AT1748" s="4"/>
      <c r="BJ1748" s="1"/>
    </row>
    <row r="1749" spans="1:62" x14ac:dyDescent="0.3">
      <c r="A1749" s="33" t="s">
        <v>1730</v>
      </c>
      <c r="B1749" s="31">
        <v>21980</v>
      </c>
      <c r="C1749" s="1" t="s">
        <v>40</v>
      </c>
      <c r="D1749" s="1" t="s">
        <v>66</v>
      </c>
      <c r="E1749" s="1" t="s">
        <v>154</v>
      </c>
      <c r="F1749" s="1" t="s">
        <v>155</v>
      </c>
      <c r="G1749" s="1" t="s">
        <v>156</v>
      </c>
      <c r="H1749" s="1">
        <v>2</v>
      </c>
      <c r="I1749" s="1" t="s">
        <v>38</v>
      </c>
      <c r="J1749" s="4">
        <v>1628</v>
      </c>
      <c r="K1749" s="4">
        <v>1043</v>
      </c>
      <c r="L1749" s="4">
        <v>461</v>
      </c>
      <c r="AA1749" s="12" t="str">
        <f>_xlfn.XLOOKUP(HsgLista[[#This Row],[Lakó-népesség]],hsgméret[limit],hsgméret[név],,-1)</f>
        <v>apró</v>
      </c>
      <c r="AB1749" s="12" t="str">
        <f>IFERROR(_xlfn.XLOOKUP(HsgLista[[#This Row],[Vármegye]],Régiók[Vármegye],Régiók[Régió]),"")</f>
        <v>Nyugat-Dunántúl</v>
      </c>
      <c r="AC1749" s="12" t="str">
        <f>IFERROR(_xlfn.XLOOKUP(HsgLista[[#This Row],[Vármegye]],Régiók[Vármegye],Régiók[NUTS2]),"")</f>
        <v>HU22</v>
      </c>
      <c r="AD1749" s="12" t="str" cm="1">
        <f t="array" ref="AD1749">_xlfn.XLOOKUP(HsgLista[[#This Row],[Helység jogállása]],_xlfn.ANCHORARRAY($AG$12),$AH$12:$AH$18)</f>
        <v>1 község</v>
      </c>
      <c r="AE1749" s="4">
        <f>HsgLista[[#This Row],[Lakó-népesség]]*HsgLista[[#This Row],[Lakó-népesség]]</f>
        <v>1087849</v>
      </c>
      <c r="AF1749" s="1"/>
      <c r="AG1749" s="4"/>
      <c r="AJ1749" s="8"/>
      <c r="AK1749" s="4"/>
      <c r="AS1749" s="8"/>
      <c r="AT1749" s="4"/>
      <c r="BJ1749" s="1"/>
    </row>
    <row r="1750" spans="1:62" x14ac:dyDescent="0.3">
      <c r="A1750" s="33" t="s">
        <v>1814</v>
      </c>
      <c r="B1750" s="31">
        <v>20905</v>
      </c>
      <c r="C1750" s="1" t="s">
        <v>40</v>
      </c>
      <c r="D1750" s="1" t="s">
        <v>112</v>
      </c>
      <c r="E1750" s="1" t="s">
        <v>234</v>
      </c>
      <c r="F1750" s="1" t="s">
        <v>235</v>
      </c>
      <c r="G1750" s="1" t="s">
        <v>236</v>
      </c>
      <c r="H1750" s="1">
        <v>2</v>
      </c>
      <c r="I1750" s="1" t="s">
        <v>38</v>
      </c>
      <c r="J1750" s="4">
        <v>3241</v>
      </c>
      <c r="K1750" s="4">
        <v>562</v>
      </c>
      <c r="L1750" s="4">
        <v>243</v>
      </c>
      <c r="T1750" s="1">
        <v>1</v>
      </c>
      <c r="AA1750" s="12" t="str">
        <f>_xlfn.XLOOKUP(HsgLista[[#This Row],[Lakó-népesség]],hsgméret[limit],hsgméret[név],,-1)</f>
        <v>apró</v>
      </c>
      <c r="AB1750" s="12" t="str">
        <f>IFERROR(_xlfn.XLOOKUP(HsgLista[[#This Row],[Vármegye]],Régiók[Vármegye],Régiók[Régió]),"")</f>
        <v>Dél-Dunántúl</v>
      </c>
      <c r="AC1750" s="12" t="str">
        <f>IFERROR(_xlfn.XLOOKUP(HsgLista[[#This Row],[Vármegye]],Régiók[Vármegye],Régiók[NUTS2]),"")</f>
        <v>HU23</v>
      </c>
      <c r="AD1750" s="12" t="str" cm="1">
        <f t="array" ref="AD1750">_xlfn.XLOOKUP(HsgLista[[#This Row],[Helység jogállása]],_xlfn.ANCHORARRAY($AG$12),$AH$12:$AH$18)</f>
        <v>1 község</v>
      </c>
      <c r="AE1750" s="4">
        <f>HsgLista[[#This Row],[Lakó-népesség]]*HsgLista[[#This Row],[Lakó-népesség]]</f>
        <v>315844</v>
      </c>
      <c r="AF1750" s="1"/>
      <c r="AG1750" s="4"/>
      <c r="AJ1750" s="8"/>
      <c r="AK1750" s="4"/>
      <c r="AS1750" s="8"/>
      <c r="AT1750" s="4"/>
      <c r="BJ1750" s="1"/>
    </row>
    <row r="1751" spans="1:62" x14ac:dyDescent="0.3">
      <c r="A1751" s="33" t="s">
        <v>2542</v>
      </c>
      <c r="B1751" s="31">
        <v>24466</v>
      </c>
      <c r="C1751" s="1" t="s">
        <v>40</v>
      </c>
      <c r="D1751" s="1" t="s">
        <v>75</v>
      </c>
      <c r="E1751" s="1" t="s">
        <v>76</v>
      </c>
      <c r="F1751" s="1" t="s">
        <v>77</v>
      </c>
      <c r="G1751" s="1" t="s">
        <v>78</v>
      </c>
      <c r="H1751" s="1">
        <v>5</v>
      </c>
      <c r="I1751" s="1" t="s">
        <v>184</v>
      </c>
      <c r="J1751" s="4">
        <v>4217</v>
      </c>
      <c r="K1751" s="4">
        <v>675</v>
      </c>
      <c r="L1751" s="4">
        <v>313</v>
      </c>
      <c r="AA1751" s="12" t="str">
        <f>_xlfn.XLOOKUP(HsgLista[[#This Row],[Lakó-népesség]],hsgméret[limit],hsgméret[név],,-1)</f>
        <v>apró</v>
      </c>
      <c r="AB1751" s="12" t="str">
        <f>IFERROR(_xlfn.XLOOKUP(HsgLista[[#This Row],[Vármegye]],Régiók[Vármegye],Régiók[Régió]),"")</f>
        <v>Pest</v>
      </c>
      <c r="AC1751" s="12" t="str">
        <f>IFERROR(_xlfn.XLOOKUP(HsgLista[[#This Row],[Vármegye]],Régiók[Vármegye],Régiók[NUTS2]),"")</f>
        <v>HU12</v>
      </c>
      <c r="AD1751" s="12" t="str" cm="1">
        <f t="array" ref="AD1751">_xlfn.XLOOKUP(HsgLista[[#This Row],[Helység jogállása]],_xlfn.ANCHORARRAY($AG$12),$AH$12:$AH$18)</f>
        <v>1 község</v>
      </c>
      <c r="AE1751" s="4">
        <f>HsgLista[[#This Row],[Lakó-népesség]]*HsgLista[[#This Row],[Lakó-népesség]]</f>
        <v>455625</v>
      </c>
      <c r="AF1751" s="1"/>
      <c r="AG1751" s="4"/>
      <c r="AJ1751" s="8"/>
      <c r="AK1751" s="4"/>
      <c r="AS1751" s="8"/>
      <c r="AT1751" s="4"/>
      <c r="BJ1751" s="1"/>
    </row>
    <row r="1752" spans="1:62" x14ac:dyDescent="0.3">
      <c r="A1752" s="33" t="s">
        <v>2543</v>
      </c>
      <c r="B1752" s="31">
        <v>22141</v>
      </c>
      <c r="C1752" s="1" t="s">
        <v>40</v>
      </c>
      <c r="D1752" s="1" t="s">
        <v>202</v>
      </c>
      <c r="E1752" s="1" t="s">
        <v>284</v>
      </c>
      <c r="F1752" s="1" t="s">
        <v>285</v>
      </c>
      <c r="G1752" s="1" t="s">
        <v>285</v>
      </c>
      <c r="H1752" s="1">
        <v>5</v>
      </c>
      <c r="I1752" s="1" t="s">
        <v>651</v>
      </c>
      <c r="J1752" s="4">
        <v>850</v>
      </c>
      <c r="K1752" s="4">
        <v>321</v>
      </c>
      <c r="L1752" s="4">
        <v>138</v>
      </c>
      <c r="AA1752" s="12" t="str">
        <f>_xlfn.XLOOKUP(HsgLista[[#This Row],[Lakó-népesség]],hsgméret[limit],hsgméret[név],,-1)</f>
        <v>mikro</v>
      </c>
      <c r="AB1752" s="12" t="str">
        <f>IFERROR(_xlfn.XLOOKUP(HsgLista[[#This Row],[Vármegye]],Régiók[Vármegye],Régiók[Régió]),"")</f>
        <v>Nyugat-Dunántúl</v>
      </c>
      <c r="AC1752" s="12" t="str">
        <f>IFERROR(_xlfn.XLOOKUP(HsgLista[[#This Row],[Vármegye]],Régiók[Vármegye],Régiók[NUTS2]),"")</f>
        <v>HU22</v>
      </c>
      <c r="AD1752" s="12" t="str" cm="1">
        <f t="array" ref="AD1752">_xlfn.XLOOKUP(HsgLista[[#This Row],[Helység jogállása]],_xlfn.ANCHORARRAY($AG$12),$AH$12:$AH$18)</f>
        <v>1 község</v>
      </c>
      <c r="AE1752" s="4">
        <f>HsgLista[[#This Row],[Lakó-népesség]]*HsgLista[[#This Row],[Lakó-népesség]]</f>
        <v>103041</v>
      </c>
      <c r="AF1752" s="1"/>
      <c r="AG1752" s="4"/>
      <c r="AJ1752" s="8"/>
      <c r="AK1752" s="4"/>
      <c r="AS1752" s="8"/>
      <c r="AT1752" s="4"/>
      <c r="BJ1752" s="1"/>
    </row>
    <row r="1753" spans="1:62" x14ac:dyDescent="0.3">
      <c r="A1753" s="33" t="s">
        <v>2544</v>
      </c>
      <c r="B1753" s="31">
        <v>24217</v>
      </c>
      <c r="C1753" s="1" t="s">
        <v>40</v>
      </c>
      <c r="D1753" s="1" t="s">
        <v>224</v>
      </c>
      <c r="E1753" s="1" t="s">
        <v>1483</v>
      </c>
      <c r="F1753" s="1" t="s">
        <v>1295</v>
      </c>
      <c r="G1753" s="1" t="s">
        <v>1293</v>
      </c>
      <c r="H1753" s="1">
        <v>1</v>
      </c>
      <c r="I1753" s="1" t="s">
        <v>32</v>
      </c>
      <c r="J1753" s="4">
        <v>3693</v>
      </c>
      <c r="K1753" s="4">
        <v>5389</v>
      </c>
      <c r="L1753" s="4">
        <v>1876</v>
      </c>
      <c r="T1753" s="1">
        <v>1</v>
      </c>
      <c r="AA1753" s="12" t="str">
        <f>_xlfn.XLOOKUP(HsgLista[[#This Row],[Lakó-népesség]],hsgméret[limit],hsgméret[név],,-1)</f>
        <v>kicsi</v>
      </c>
      <c r="AB1753" s="12" t="str">
        <f>IFERROR(_xlfn.XLOOKUP(HsgLista[[#This Row],[Vármegye]],Régiók[Vármegye],Régiók[Régió]),"")</f>
        <v>Észak-Alföld</v>
      </c>
      <c r="AC1753" s="12" t="str">
        <f>IFERROR(_xlfn.XLOOKUP(HsgLista[[#This Row],[Vármegye]],Régiók[Vármegye],Régiók[NUTS2]),"")</f>
        <v>HU32</v>
      </c>
      <c r="AD1753" s="12" t="str" cm="1">
        <f t="array" ref="AD1753">_xlfn.XLOOKUP(HsgLista[[#This Row],[Helység jogállása]],_xlfn.ANCHORARRAY($AG$12),$AH$12:$AH$18)</f>
        <v>1 község</v>
      </c>
      <c r="AE1753" s="4">
        <f>HsgLista[[#This Row],[Lakó-népesség]]*HsgLista[[#This Row],[Lakó-népesség]]</f>
        <v>29041321</v>
      </c>
      <c r="AF1753" s="1"/>
      <c r="AG1753" s="4"/>
      <c r="AJ1753" s="8"/>
      <c r="AK1753" s="4"/>
      <c r="AS1753" s="8"/>
      <c r="AT1753" s="4"/>
      <c r="BJ1753" s="1"/>
    </row>
    <row r="1754" spans="1:62" x14ac:dyDescent="0.3">
      <c r="A1754" s="33" t="s">
        <v>2545</v>
      </c>
      <c r="B1754" s="31">
        <v>33376</v>
      </c>
      <c r="C1754" s="1" t="s">
        <v>40</v>
      </c>
      <c r="D1754" s="1" t="s">
        <v>112</v>
      </c>
      <c r="E1754" s="1" t="s">
        <v>324</v>
      </c>
      <c r="F1754" s="1" t="s">
        <v>325</v>
      </c>
      <c r="G1754" s="1" t="s">
        <v>326</v>
      </c>
      <c r="H1754" s="1">
        <v>5</v>
      </c>
      <c r="I1754" s="1" t="s">
        <v>928</v>
      </c>
      <c r="J1754" s="4">
        <v>1047</v>
      </c>
      <c r="K1754" s="4">
        <v>177</v>
      </c>
      <c r="L1754" s="4">
        <v>123</v>
      </c>
      <c r="AA1754" s="12" t="str">
        <f>_xlfn.XLOOKUP(HsgLista[[#This Row],[Lakó-népesség]],hsgméret[limit],hsgméret[név],,-1)</f>
        <v>mikro</v>
      </c>
      <c r="AB1754" s="12" t="str">
        <f>IFERROR(_xlfn.XLOOKUP(HsgLista[[#This Row],[Vármegye]],Régiók[Vármegye],Régiók[Régió]),"")</f>
        <v>Dél-Dunántúl</v>
      </c>
      <c r="AC1754" s="12" t="str">
        <f>IFERROR(_xlfn.XLOOKUP(HsgLista[[#This Row],[Vármegye]],Régiók[Vármegye],Régiók[NUTS2]),"")</f>
        <v>HU23</v>
      </c>
      <c r="AD1754" s="12" t="str" cm="1">
        <f t="array" ref="AD1754">_xlfn.XLOOKUP(HsgLista[[#This Row],[Helység jogállása]],_xlfn.ANCHORARRAY($AG$12),$AH$12:$AH$18)</f>
        <v>1 község</v>
      </c>
      <c r="AE1754" s="4">
        <f>HsgLista[[#This Row],[Lakó-népesség]]*HsgLista[[#This Row],[Lakó-népesség]]</f>
        <v>31329</v>
      </c>
      <c r="AF1754" s="1"/>
      <c r="AG1754" s="4"/>
      <c r="AJ1754" s="8"/>
      <c r="AK1754" s="4"/>
      <c r="AS1754" s="8"/>
      <c r="AT1754" s="4"/>
      <c r="BJ1754" s="1"/>
    </row>
    <row r="1755" spans="1:62" x14ac:dyDescent="0.3">
      <c r="A1755" s="33" t="s">
        <v>2546</v>
      </c>
      <c r="B1755" s="31">
        <v>31282</v>
      </c>
      <c r="C1755" s="1" t="s">
        <v>40</v>
      </c>
      <c r="D1755" s="1" t="s">
        <v>47</v>
      </c>
      <c r="E1755" s="1" t="s">
        <v>539</v>
      </c>
      <c r="F1755" s="1" t="s">
        <v>540</v>
      </c>
      <c r="G1755" s="1" t="s">
        <v>541</v>
      </c>
      <c r="H1755" s="1">
        <v>5</v>
      </c>
      <c r="I1755" s="1" t="s">
        <v>538</v>
      </c>
      <c r="J1755" s="4">
        <v>1441</v>
      </c>
      <c r="K1755" s="4">
        <v>640</v>
      </c>
      <c r="L1755" s="4">
        <v>314</v>
      </c>
      <c r="AA1755" s="12" t="str">
        <f>_xlfn.XLOOKUP(HsgLista[[#This Row],[Lakó-népesség]],hsgméret[limit],hsgméret[név],,-1)</f>
        <v>apró</v>
      </c>
      <c r="AB1755" s="12" t="str">
        <f>IFERROR(_xlfn.XLOOKUP(HsgLista[[#This Row],[Vármegye]],Régiók[Vármegye],Régiók[Régió]),"")</f>
        <v>Észak-Magyarország</v>
      </c>
      <c r="AC1755" s="12" t="str">
        <f>IFERROR(_xlfn.XLOOKUP(HsgLista[[#This Row],[Vármegye]],Régiók[Vármegye],Régiók[NUTS2]),"")</f>
        <v>HU31</v>
      </c>
      <c r="AD1755" s="12" t="str" cm="1">
        <f t="array" ref="AD1755">_xlfn.XLOOKUP(HsgLista[[#This Row],[Helység jogállása]],_xlfn.ANCHORARRAY($AG$12),$AH$12:$AH$18)</f>
        <v>1 község</v>
      </c>
      <c r="AE1755" s="4">
        <f>HsgLista[[#This Row],[Lakó-népesség]]*HsgLista[[#This Row],[Lakó-népesség]]</f>
        <v>409600</v>
      </c>
      <c r="AF1755" s="1"/>
      <c r="AG1755" s="4"/>
      <c r="AJ1755" s="8"/>
      <c r="AK1755" s="4"/>
      <c r="AS1755" s="8"/>
      <c r="AT1755" s="4"/>
      <c r="BJ1755" s="1"/>
    </row>
    <row r="1756" spans="1:62" x14ac:dyDescent="0.3">
      <c r="A1756" s="33" t="s">
        <v>232</v>
      </c>
      <c r="B1756" s="31">
        <v>24253</v>
      </c>
      <c r="C1756" s="1" t="s">
        <v>40</v>
      </c>
      <c r="D1756" s="1" t="s">
        <v>52</v>
      </c>
      <c r="E1756" s="1" t="s">
        <v>229</v>
      </c>
      <c r="F1756" s="1" t="s">
        <v>230</v>
      </c>
      <c r="G1756" s="1" t="s">
        <v>231</v>
      </c>
      <c r="H1756" s="1">
        <v>2</v>
      </c>
      <c r="I1756" s="1" t="s">
        <v>38</v>
      </c>
      <c r="J1756" s="4">
        <v>1691</v>
      </c>
      <c r="K1756" s="4">
        <v>500</v>
      </c>
      <c r="L1756" s="4">
        <v>240</v>
      </c>
      <c r="X1756" s="1">
        <v>1</v>
      </c>
      <c r="AA1756" s="12" t="str">
        <f>_xlfn.XLOOKUP(HsgLista[[#This Row],[Lakó-népesség]],hsgméret[limit],hsgméret[név],,-1)</f>
        <v>apró</v>
      </c>
      <c r="AB1756" s="12" t="str">
        <f>IFERROR(_xlfn.XLOOKUP(HsgLista[[#This Row],[Vármegye]],Régiók[Vármegye],Régiók[Régió]),"")</f>
        <v>Észak-Magyarország</v>
      </c>
      <c r="AC1756" s="12" t="str">
        <f>IFERROR(_xlfn.XLOOKUP(HsgLista[[#This Row],[Vármegye]],Régiók[Vármegye],Régiók[NUTS2]),"")</f>
        <v>HU31</v>
      </c>
      <c r="AD1756" s="12" t="str" cm="1">
        <f t="array" ref="AD1756">_xlfn.XLOOKUP(HsgLista[[#This Row],[Helység jogállása]],_xlfn.ANCHORARRAY($AG$12),$AH$12:$AH$18)</f>
        <v>1 község</v>
      </c>
      <c r="AE1756" s="4">
        <f>HsgLista[[#This Row],[Lakó-népesség]]*HsgLista[[#This Row],[Lakó-népesség]]</f>
        <v>250000</v>
      </c>
      <c r="AF1756" s="1"/>
      <c r="AG1756" s="4"/>
      <c r="AJ1756" s="8"/>
      <c r="AK1756" s="4"/>
      <c r="AS1756" s="8"/>
      <c r="AT1756" s="4"/>
      <c r="BJ1756" s="1"/>
    </row>
    <row r="1757" spans="1:62" x14ac:dyDescent="0.3">
      <c r="A1757" s="33" t="s">
        <v>2547</v>
      </c>
      <c r="B1757" s="31">
        <v>30599</v>
      </c>
      <c r="C1757" s="1" t="s">
        <v>40</v>
      </c>
      <c r="D1757" s="1" t="s">
        <v>95</v>
      </c>
      <c r="E1757" s="1" t="s">
        <v>306</v>
      </c>
      <c r="F1757" s="1" t="s">
        <v>307</v>
      </c>
      <c r="G1757" s="1" t="s">
        <v>308</v>
      </c>
      <c r="H1757" s="1">
        <v>5</v>
      </c>
      <c r="I1757" s="1" t="s">
        <v>309</v>
      </c>
      <c r="J1757" s="4">
        <v>1866</v>
      </c>
      <c r="K1757" s="4">
        <v>308</v>
      </c>
      <c r="L1757" s="4">
        <v>150</v>
      </c>
      <c r="AA1757" s="12" t="str">
        <f>_xlfn.XLOOKUP(HsgLista[[#This Row],[Lakó-népesség]],hsgméret[limit],hsgméret[név],,-1)</f>
        <v>mikro</v>
      </c>
      <c r="AB1757" s="12" t="str">
        <f>IFERROR(_xlfn.XLOOKUP(HsgLista[[#This Row],[Vármegye]],Régiók[Vármegye],Régiók[Régió]),"")</f>
        <v>Nyugat-Dunántúl</v>
      </c>
      <c r="AC1757" s="12" t="str">
        <f>IFERROR(_xlfn.XLOOKUP(HsgLista[[#This Row],[Vármegye]],Régiók[Vármegye],Régiók[NUTS2]),"")</f>
        <v>HU22</v>
      </c>
      <c r="AD1757" s="12" t="str" cm="1">
        <f t="array" ref="AD1757">_xlfn.XLOOKUP(HsgLista[[#This Row],[Helység jogállása]],_xlfn.ANCHORARRAY($AG$12),$AH$12:$AH$18)</f>
        <v>1 község</v>
      </c>
      <c r="AE1757" s="4">
        <f>HsgLista[[#This Row],[Lakó-népesség]]*HsgLista[[#This Row],[Lakó-népesség]]</f>
        <v>94864</v>
      </c>
      <c r="AF1757" s="1"/>
      <c r="AG1757" s="4"/>
      <c r="AJ1757" s="8"/>
      <c r="AK1757" s="4"/>
      <c r="AS1757" s="8"/>
      <c r="AT1757" s="4"/>
      <c r="BJ1757" s="1"/>
    </row>
    <row r="1758" spans="1:62" x14ac:dyDescent="0.3">
      <c r="A1758" s="33" t="s">
        <v>2548</v>
      </c>
      <c r="B1758" s="32">
        <v>2662</v>
      </c>
      <c r="C1758" s="1" t="s">
        <v>40</v>
      </c>
      <c r="D1758" s="1" t="s">
        <v>202</v>
      </c>
      <c r="E1758" s="1" t="s">
        <v>203</v>
      </c>
      <c r="F1758" s="1" t="s">
        <v>204</v>
      </c>
      <c r="G1758" s="1" t="s">
        <v>205</v>
      </c>
      <c r="H1758" s="1">
        <v>5</v>
      </c>
      <c r="I1758" s="1" t="s">
        <v>703</v>
      </c>
      <c r="J1758" s="4">
        <v>908</v>
      </c>
      <c r="K1758" s="4">
        <v>299</v>
      </c>
      <c r="L1758" s="4">
        <v>144</v>
      </c>
      <c r="AA1758" s="12" t="str">
        <f>_xlfn.XLOOKUP(HsgLista[[#This Row],[Lakó-népesség]],hsgméret[limit],hsgméret[név],,-1)</f>
        <v>mikro</v>
      </c>
      <c r="AB1758" s="12" t="str">
        <f>IFERROR(_xlfn.XLOOKUP(HsgLista[[#This Row],[Vármegye]],Régiók[Vármegye],Régiók[Régió]),"")</f>
        <v>Nyugat-Dunántúl</v>
      </c>
      <c r="AC1758" s="12" t="str">
        <f>IFERROR(_xlfn.XLOOKUP(HsgLista[[#This Row],[Vármegye]],Régiók[Vármegye],Régiók[NUTS2]),"")</f>
        <v>HU22</v>
      </c>
      <c r="AD1758" s="12" t="str" cm="1">
        <f t="array" ref="AD1758">_xlfn.XLOOKUP(HsgLista[[#This Row],[Helység jogállása]],_xlfn.ANCHORARRAY($AG$12),$AH$12:$AH$18)</f>
        <v>1 község</v>
      </c>
      <c r="AE1758" s="4">
        <f>HsgLista[[#This Row],[Lakó-népesség]]*HsgLista[[#This Row],[Lakó-népesség]]</f>
        <v>89401</v>
      </c>
      <c r="AF1758" s="1"/>
      <c r="AG1758" s="4"/>
      <c r="AJ1758" s="8"/>
      <c r="AK1758" s="4"/>
      <c r="AS1758" s="8"/>
      <c r="AT1758" s="4"/>
      <c r="BJ1758" s="1"/>
    </row>
    <row r="1759" spans="1:62" x14ac:dyDescent="0.3">
      <c r="A1759" s="33" t="s">
        <v>2549</v>
      </c>
      <c r="B1759" s="31">
        <v>31750</v>
      </c>
      <c r="C1759" s="1" t="s">
        <v>40</v>
      </c>
      <c r="D1759" s="1" t="s">
        <v>159</v>
      </c>
      <c r="E1759" s="1" t="s">
        <v>950</v>
      </c>
      <c r="F1759" s="1" t="s">
        <v>951</v>
      </c>
      <c r="G1759" s="1" t="s">
        <v>952</v>
      </c>
      <c r="H1759" s="1">
        <v>5</v>
      </c>
      <c r="I1759" s="1" t="s">
        <v>2550</v>
      </c>
      <c r="J1759" s="4">
        <v>1539</v>
      </c>
      <c r="K1759" s="4">
        <v>883</v>
      </c>
      <c r="L1759" s="4">
        <v>313</v>
      </c>
      <c r="T1759" s="1">
        <v>1</v>
      </c>
      <c r="AA1759" s="12" t="str">
        <f>_xlfn.XLOOKUP(HsgLista[[#This Row],[Lakó-népesség]],hsgméret[limit],hsgméret[név],,-1)</f>
        <v>apró</v>
      </c>
      <c r="AB1759" s="12" t="str">
        <f>IFERROR(_xlfn.XLOOKUP(HsgLista[[#This Row],[Vármegye]],Régiók[Vármegye],Régiók[Régió]),"")</f>
        <v>Észak-Alföld</v>
      </c>
      <c r="AC1759" s="12" t="str">
        <f>IFERROR(_xlfn.XLOOKUP(HsgLista[[#This Row],[Vármegye]],Régiók[Vármegye],Régiók[NUTS2]),"")</f>
        <v>HU32</v>
      </c>
      <c r="AD1759" s="12" t="str" cm="1">
        <f t="array" ref="AD1759">_xlfn.XLOOKUP(HsgLista[[#This Row],[Helység jogállása]],_xlfn.ANCHORARRAY($AG$12),$AH$12:$AH$18)</f>
        <v>1 község</v>
      </c>
      <c r="AE1759" s="4">
        <f>HsgLista[[#This Row],[Lakó-népesség]]*HsgLista[[#This Row],[Lakó-népesség]]</f>
        <v>779689</v>
      </c>
      <c r="AF1759" s="1"/>
      <c r="AG1759" s="4"/>
      <c r="AJ1759" s="8"/>
      <c r="AK1759" s="4"/>
      <c r="AS1759" s="8"/>
      <c r="AT1759" s="4"/>
      <c r="BJ1759" s="1"/>
    </row>
    <row r="1760" spans="1:62" x14ac:dyDescent="0.3">
      <c r="A1760" s="33" t="s">
        <v>2551</v>
      </c>
      <c r="B1760" s="31">
        <v>21555</v>
      </c>
      <c r="C1760" s="1" t="s">
        <v>27</v>
      </c>
      <c r="D1760" s="1" t="s">
        <v>197</v>
      </c>
      <c r="E1760" s="1" t="s">
        <v>2473</v>
      </c>
      <c r="F1760" s="1" t="s">
        <v>1882</v>
      </c>
      <c r="G1760" s="1" t="s">
        <v>1880</v>
      </c>
      <c r="H1760" s="1">
        <v>1</v>
      </c>
      <c r="I1760" s="1" t="s">
        <v>32</v>
      </c>
      <c r="J1760" s="4">
        <v>5935</v>
      </c>
      <c r="K1760" s="4">
        <v>6210</v>
      </c>
      <c r="L1760" s="4">
        <v>3155</v>
      </c>
      <c r="T1760" s="1">
        <v>1</v>
      </c>
      <c r="AA1760" s="12" t="str">
        <f>_xlfn.XLOOKUP(HsgLista[[#This Row],[Lakó-népesség]],hsgméret[limit],hsgméret[név],,-1)</f>
        <v>kicsi</v>
      </c>
      <c r="AB1760" s="12" t="str">
        <f>IFERROR(_xlfn.XLOOKUP(HsgLista[[#This Row],[Vármegye]],Régiók[Vármegye],Régiók[Régió]),"")</f>
        <v>Dél-Alföld</v>
      </c>
      <c r="AC1760" s="12" t="str">
        <f>IFERROR(_xlfn.XLOOKUP(HsgLista[[#This Row],[Vármegye]],Régiók[Vármegye],Régiók[NUTS2]),"")</f>
        <v>HU33</v>
      </c>
      <c r="AD1760" s="12" t="str" cm="1">
        <f t="array" ref="AD1760">_xlfn.XLOOKUP(HsgLista[[#This Row],[Helység jogállása]],_xlfn.ANCHORARRAY($AG$12),$AH$12:$AH$18)</f>
        <v>2 város</v>
      </c>
      <c r="AE1760" s="4">
        <f>HsgLista[[#This Row],[Lakó-népesség]]*HsgLista[[#This Row],[Lakó-népesség]]</f>
        <v>38564100</v>
      </c>
      <c r="AF1760" s="1"/>
      <c r="AG1760" s="4"/>
      <c r="AJ1760" s="8"/>
      <c r="AK1760" s="4"/>
      <c r="AS1760" s="8"/>
      <c r="AT1760" s="4"/>
      <c r="BJ1760" s="1"/>
    </row>
    <row r="1761" spans="1:62" x14ac:dyDescent="0.3">
      <c r="A1761" s="33" t="s">
        <v>484</v>
      </c>
      <c r="B1761" s="31">
        <v>16285</v>
      </c>
      <c r="C1761" s="1" t="s">
        <v>40</v>
      </c>
      <c r="D1761" s="1" t="s">
        <v>41</v>
      </c>
      <c r="E1761" s="1" t="s">
        <v>135</v>
      </c>
      <c r="F1761" s="1" t="s">
        <v>136</v>
      </c>
      <c r="G1761" s="1" t="s">
        <v>137</v>
      </c>
      <c r="H1761" s="1">
        <v>2</v>
      </c>
      <c r="I1761" s="1" t="s">
        <v>38</v>
      </c>
      <c r="J1761" s="4">
        <v>2297</v>
      </c>
      <c r="K1761" s="4">
        <v>696</v>
      </c>
      <c r="L1761" s="4">
        <v>343</v>
      </c>
      <c r="R1761" s="1">
        <v>1</v>
      </c>
      <c r="T1761" s="1">
        <v>1</v>
      </c>
      <c r="AA1761" s="12" t="str">
        <f>_xlfn.XLOOKUP(HsgLista[[#This Row],[Lakó-népesség]],hsgméret[limit],hsgméret[név],,-1)</f>
        <v>apró</v>
      </c>
      <c r="AB1761" s="12" t="str">
        <f>IFERROR(_xlfn.XLOOKUP(HsgLista[[#This Row],[Vármegye]],Régiók[Vármegye],Régiók[Régió]),"")</f>
        <v>Dél-Dunántúl</v>
      </c>
      <c r="AC1761" s="12" t="str">
        <f>IFERROR(_xlfn.XLOOKUP(HsgLista[[#This Row],[Vármegye]],Régiók[Vármegye],Régiók[NUTS2]),"")</f>
        <v>HU23</v>
      </c>
      <c r="AD1761" s="12" t="str" cm="1">
        <f t="array" ref="AD1761">_xlfn.XLOOKUP(HsgLista[[#This Row],[Helység jogállása]],_xlfn.ANCHORARRAY($AG$12),$AH$12:$AH$18)</f>
        <v>1 község</v>
      </c>
      <c r="AE1761" s="4">
        <f>HsgLista[[#This Row],[Lakó-népesség]]*HsgLista[[#This Row],[Lakó-népesség]]</f>
        <v>484416</v>
      </c>
      <c r="AF1761" s="1"/>
      <c r="AG1761" s="4"/>
      <c r="AJ1761" s="8"/>
      <c r="AK1761" s="4"/>
      <c r="AS1761" s="8"/>
      <c r="AT1761" s="4"/>
      <c r="BJ1761" s="1"/>
    </row>
    <row r="1762" spans="1:62" x14ac:dyDescent="0.3">
      <c r="A1762" s="33" t="s">
        <v>2552</v>
      </c>
      <c r="B1762" s="32">
        <v>4534</v>
      </c>
      <c r="C1762" s="1" t="s">
        <v>40</v>
      </c>
      <c r="D1762" s="1" t="s">
        <v>80</v>
      </c>
      <c r="E1762" s="1" t="s">
        <v>81</v>
      </c>
      <c r="F1762" s="1" t="s">
        <v>82</v>
      </c>
      <c r="G1762" s="1" t="s">
        <v>83</v>
      </c>
      <c r="H1762" s="1">
        <v>5</v>
      </c>
      <c r="I1762" s="1" t="s">
        <v>570</v>
      </c>
      <c r="J1762" s="4">
        <v>1084</v>
      </c>
      <c r="K1762" s="4">
        <v>229</v>
      </c>
      <c r="L1762" s="4">
        <v>141</v>
      </c>
      <c r="AA1762" s="12" t="str">
        <f>_xlfn.XLOOKUP(HsgLista[[#This Row],[Lakó-népesség]],hsgméret[limit],hsgméret[név],,-1)</f>
        <v>mikro</v>
      </c>
      <c r="AB1762" s="12" t="str">
        <f>IFERROR(_xlfn.XLOOKUP(HsgLista[[#This Row],[Vármegye]],Régiók[Vármegye],Régiók[Régió]),"")</f>
        <v>Közép-Dunántúl</v>
      </c>
      <c r="AC1762" s="12" t="str">
        <f>IFERROR(_xlfn.XLOOKUP(HsgLista[[#This Row],[Vármegye]],Régiók[Vármegye],Régiók[NUTS2]),"")</f>
        <v>HU21</v>
      </c>
      <c r="AD1762" s="12" t="str" cm="1">
        <f t="array" ref="AD1762">_xlfn.XLOOKUP(HsgLista[[#This Row],[Helység jogállása]],_xlfn.ANCHORARRAY($AG$12),$AH$12:$AH$18)</f>
        <v>1 község</v>
      </c>
      <c r="AE1762" s="4">
        <f>HsgLista[[#This Row],[Lakó-népesség]]*HsgLista[[#This Row],[Lakó-népesség]]</f>
        <v>52441</v>
      </c>
      <c r="AF1762" s="1"/>
      <c r="AG1762" s="4"/>
      <c r="AJ1762" s="8"/>
      <c r="AK1762" s="4"/>
      <c r="AS1762" s="8"/>
      <c r="AT1762" s="4"/>
      <c r="BJ1762" s="1"/>
    </row>
    <row r="1763" spans="1:62" x14ac:dyDescent="0.3">
      <c r="A1763" s="33" t="s">
        <v>2553</v>
      </c>
      <c r="B1763" s="32">
        <v>4756</v>
      </c>
      <c r="C1763" s="1" t="s">
        <v>40</v>
      </c>
      <c r="D1763" s="1" t="s">
        <v>202</v>
      </c>
      <c r="E1763" s="1" t="s">
        <v>203</v>
      </c>
      <c r="F1763" s="1" t="s">
        <v>204</v>
      </c>
      <c r="G1763" s="1" t="s">
        <v>205</v>
      </c>
      <c r="H1763" s="1">
        <v>5</v>
      </c>
      <c r="I1763" s="1" t="s">
        <v>214</v>
      </c>
      <c r="J1763" s="4">
        <v>651</v>
      </c>
      <c r="K1763" s="4">
        <v>266</v>
      </c>
      <c r="L1763" s="4">
        <v>122</v>
      </c>
      <c r="AA1763" s="12" t="str">
        <f>_xlfn.XLOOKUP(HsgLista[[#This Row],[Lakó-népesség]],hsgméret[limit],hsgméret[név],,-1)</f>
        <v>mikro</v>
      </c>
      <c r="AB1763" s="12" t="str">
        <f>IFERROR(_xlfn.XLOOKUP(HsgLista[[#This Row],[Vármegye]],Régiók[Vármegye],Régiók[Régió]),"")</f>
        <v>Nyugat-Dunántúl</v>
      </c>
      <c r="AC1763" s="12" t="str">
        <f>IFERROR(_xlfn.XLOOKUP(HsgLista[[#This Row],[Vármegye]],Régiók[Vármegye],Régiók[NUTS2]),"")</f>
        <v>HU22</v>
      </c>
      <c r="AD1763" s="12" t="str" cm="1">
        <f t="array" ref="AD1763">_xlfn.XLOOKUP(HsgLista[[#This Row],[Helység jogállása]],_xlfn.ANCHORARRAY($AG$12),$AH$12:$AH$18)</f>
        <v>1 község</v>
      </c>
      <c r="AE1763" s="4">
        <f>HsgLista[[#This Row],[Lakó-népesség]]*HsgLista[[#This Row],[Lakó-népesség]]</f>
        <v>70756</v>
      </c>
      <c r="AF1763" s="1"/>
      <c r="AG1763" s="4"/>
      <c r="AJ1763" s="8"/>
      <c r="AK1763" s="4"/>
      <c r="AS1763" s="8"/>
      <c r="AT1763" s="4"/>
      <c r="BJ1763" s="1"/>
    </row>
    <row r="1764" spans="1:62" x14ac:dyDescent="0.3">
      <c r="A1764" s="33" t="s">
        <v>1352</v>
      </c>
      <c r="B1764" s="31">
        <v>30632</v>
      </c>
      <c r="C1764" s="1" t="s">
        <v>40</v>
      </c>
      <c r="D1764" s="1" t="s">
        <v>140</v>
      </c>
      <c r="E1764" s="1" t="s">
        <v>681</v>
      </c>
      <c r="F1764" s="1" t="s">
        <v>682</v>
      </c>
      <c r="G1764" s="1" t="s">
        <v>683</v>
      </c>
      <c r="H1764" s="1">
        <v>2</v>
      </c>
      <c r="I1764" s="1" t="s">
        <v>38</v>
      </c>
      <c r="J1764" s="4">
        <v>4227</v>
      </c>
      <c r="K1764" s="4">
        <v>1548</v>
      </c>
      <c r="L1764" s="4">
        <v>696</v>
      </c>
      <c r="R1764" s="1">
        <v>1</v>
      </c>
      <c r="X1764" s="1">
        <v>1</v>
      </c>
      <c r="AA1764" s="12" t="str">
        <f>_xlfn.XLOOKUP(HsgLista[[#This Row],[Lakó-népesség]],hsgméret[limit],hsgméret[név],,-1)</f>
        <v>apró</v>
      </c>
      <c r="AB1764" s="12" t="str">
        <f>IFERROR(_xlfn.XLOOKUP(HsgLista[[#This Row],[Vármegye]],Régiók[Vármegye],Régiók[Régió]),"")</f>
        <v>Dél-Alföld</v>
      </c>
      <c r="AC1764" s="12" t="str">
        <f>IFERROR(_xlfn.XLOOKUP(HsgLista[[#This Row],[Vármegye]],Régiók[Vármegye],Régiók[NUTS2]),"")</f>
        <v>HU33</v>
      </c>
      <c r="AD1764" s="12" t="str" cm="1">
        <f t="array" ref="AD1764">_xlfn.XLOOKUP(HsgLista[[#This Row],[Helység jogállása]],_xlfn.ANCHORARRAY($AG$12),$AH$12:$AH$18)</f>
        <v>1 község</v>
      </c>
      <c r="AE1764" s="4">
        <f>HsgLista[[#This Row],[Lakó-népesség]]*HsgLista[[#This Row],[Lakó-népesség]]</f>
        <v>2396304</v>
      </c>
      <c r="AF1764" s="1"/>
      <c r="AG1764" s="4"/>
      <c r="AJ1764" s="8"/>
      <c r="AK1764" s="4"/>
      <c r="AS1764" s="8"/>
      <c r="AT1764" s="4"/>
      <c r="BJ1764" s="1"/>
    </row>
    <row r="1765" spans="1:62" x14ac:dyDescent="0.3">
      <c r="A1765" s="33" t="s">
        <v>315</v>
      </c>
      <c r="B1765" s="31">
        <v>30456</v>
      </c>
      <c r="C1765" s="1" t="s">
        <v>719</v>
      </c>
      <c r="D1765" s="1" t="s">
        <v>52</v>
      </c>
      <c r="E1765" s="1" t="s">
        <v>2554</v>
      </c>
      <c r="F1765" s="1" t="s">
        <v>314</v>
      </c>
      <c r="G1765" s="1" t="s">
        <v>315</v>
      </c>
      <c r="H1765" s="1">
        <v>1</v>
      </c>
      <c r="I1765" s="1" t="s">
        <v>32</v>
      </c>
      <c r="J1765" s="4">
        <v>23667</v>
      </c>
      <c r="K1765" s="4">
        <v>143502</v>
      </c>
      <c r="L1765" s="4">
        <v>79213</v>
      </c>
      <c r="N1765" s="1">
        <v>1</v>
      </c>
      <c r="O1765" s="1">
        <v>1</v>
      </c>
      <c r="Q1765" s="1">
        <v>1</v>
      </c>
      <c r="R1765" s="1">
        <v>1</v>
      </c>
      <c r="S1765" s="1">
        <v>1</v>
      </c>
      <c r="T1765" s="1">
        <v>1</v>
      </c>
      <c r="V1765" s="1">
        <v>1</v>
      </c>
      <c r="X1765" s="1">
        <v>1</v>
      </c>
      <c r="Z1765" s="1">
        <v>1</v>
      </c>
      <c r="AA1765" s="12" t="str">
        <f>_xlfn.XLOOKUP(HsgLista[[#This Row],[Lakó-népesség]],hsgméret[limit],hsgméret[név],,-1)</f>
        <v>nagy</v>
      </c>
      <c r="AB1765" s="12" t="str">
        <f>IFERROR(_xlfn.XLOOKUP(HsgLista[[#This Row],[Vármegye]],Régiók[Vármegye],Régiók[Régió]),"")</f>
        <v>Észak-Magyarország</v>
      </c>
      <c r="AC1765" s="12" t="str">
        <f>IFERROR(_xlfn.XLOOKUP(HsgLista[[#This Row],[Vármegye]],Régiók[Vármegye],Régiók[NUTS2]),"")</f>
        <v>HU31</v>
      </c>
      <c r="AD1765" s="12" t="str" cm="1">
        <f t="array" ref="AD1765">_xlfn.XLOOKUP(HsgLista[[#This Row],[Helység jogállása]],_xlfn.ANCHORARRAY($AG$12),$AH$12:$AH$18)</f>
        <v>3 m.j.város</v>
      </c>
      <c r="AE1765" s="4">
        <f>HsgLista[[#This Row],[Lakó-népesség]]*HsgLista[[#This Row],[Lakó-népesség]]</f>
        <v>20592824004</v>
      </c>
      <c r="AF1765" s="1"/>
      <c r="AG1765" s="4"/>
      <c r="AJ1765" s="8"/>
      <c r="AK1765" s="4"/>
      <c r="AS1765" s="8"/>
      <c r="AT1765" s="4"/>
      <c r="BJ1765" s="1"/>
    </row>
    <row r="1766" spans="1:62" x14ac:dyDescent="0.3">
      <c r="A1766" s="33" t="s">
        <v>2555</v>
      </c>
      <c r="B1766" s="32">
        <v>2811</v>
      </c>
      <c r="C1766" s="1" t="s">
        <v>40</v>
      </c>
      <c r="D1766" s="1" t="s">
        <v>251</v>
      </c>
      <c r="E1766" s="1" t="s">
        <v>734</v>
      </c>
      <c r="F1766" s="1" t="s">
        <v>735</v>
      </c>
      <c r="G1766" s="1" t="s">
        <v>735</v>
      </c>
      <c r="H1766" s="1">
        <v>5</v>
      </c>
      <c r="I1766" s="1" t="s">
        <v>1742</v>
      </c>
      <c r="J1766" s="4">
        <v>3472</v>
      </c>
      <c r="K1766" s="4">
        <v>252</v>
      </c>
      <c r="L1766" s="4">
        <v>176</v>
      </c>
      <c r="AA1766" s="12" t="str">
        <f>_xlfn.XLOOKUP(HsgLista[[#This Row],[Lakó-népesség]],hsgméret[limit],hsgméret[név],,-1)</f>
        <v>mikro</v>
      </c>
      <c r="AB1766" s="12" t="str">
        <f>IFERROR(_xlfn.XLOOKUP(HsgLista[[#This Row],[Vármegye]],Régiók[Vármegye],Régiók[Régió]),"")</f>
        <v>Dél-Dunántúl</v>
      </c>
      <c r="AC1766" s="12" t="str">
        <f>IFERROR(_xlfn.XLOOKUP(HsgLista[[#This Row],[Vármegye]],Régiók[Vármegye],Régiók[NUTS2]),"")</f>
        <v>HU23</v>
      </c>
      <c r="AD1766" s="12" t="str" cm="1">
        <f t="array" ref="AD1766">_xlfn.XLOOKUP(HsgLista[[#This Row],[Helység jogállása]],_xlfn.ANCHORARRAY($AG$12),$AH$12:$AH$18)</f>
        <v>1 község</v>
      </c>
      <c r="AE1766" s="4">
        <f>HsgLista[[#This Row],[Lakó-népesség]]*HsgLista[[#This Row],[Lakó-népesség]]</f>
        <v>63504</v>
      </c>
      <c r="AF1766" s="1"/>
      <c r="AG1766" s="4"/>
      <c r="AJ1766" s="8"/>
      <c r="AK1766" s="4"/>
      <c r="AS1766" s="8"/>
      <c r="AT1766" s="4"/>
      <c r="BJ1766" s="1"/>
    </row>
    <row r="1767" spans="1:62" x14ac:dyDescent="0.3">
      <c r="A1767" s="33" t="s">
        <v>2182</v>
      </c>
      <c r="B1767" s="31">
        <v>26930</v>
      </c>
      <c r="C1767" s="1" t="s">
        <v>40</v>
      </c>
      <c r="D1767" s="1" t="s">
        <v>86</v>
      </c>
      <c r="E1767" s="1" t="s">
        <v>87</v>
      </c>
      <c r="F1767" s="1" t="s">
        <v>88</v>
      </c>
      <c r="G1767" s="1" t="s">
        <v>89</v>
      </c>
      <c r="H1767" s="1">
        <v>2</v>
      </c>
      <c r="I1767" s="1" t="s">
        <v>38</v>
      </c>
      <c r="J1767" s="4">
        <v>6719</v>
      </c>
      <c r="K1767" s="4">
        <v>2121</v>
      </c>
      <c r="L1767" s="4">
        <v>826</v>
      </c>
      <c r="AA1767" s="12" t="str">
        <f>_xlfn.XLOOKUP(HsgLista[[#This Row],[Lakó-népesség]],hsgméret[limit],hsgméret[név],,-1)</f>
        <v>kicsi</v>
      </c>
      <c r="AB1767" s="12" t="str">
        <f>IFERROR(_xlfn.XLOOKUP(HsgLista[[#This Row],[Vármegye]],Régiók[Vármegye],Régiók[Régió]),"")</f>
        <v>Közép-Dunántúl</v>
      </c>
      <c r="AC1767" s="12" t="str">
        <f>IFERROR(_xlfn.XLOOKUP(HsgLista[[#This Row],[Vármegye]],Régiók[Vármegye],Régiók[NUTS2]),"")</f>
        <v>HU21</v>
      </c>
      <c r="AD1767" s="12" t="str" cm="1">
        <f t="array" ref="AD1767">_xlfn.XLOOKUP(HsgLista[[#This Row],[Helység jogállása]],_xlfn.ANCHORARRAY($AG$12),$AH$12:$AH$18)</f>
        <v>1 község</v>
      </c>
      <c r="AE1767" s="4">
        <f>HsgLista[[#This Row],[Lakó-népesség]]*HsgLista[[#This Row],[Lakó-népesség]]</f>
        <v>4498641</v>
      </c>
      <c r="AF1767" s="1"/>
      <c r="AG1767" s="4"/>
      <c r="AJ1767" s="8"/>
      <c r="AK1767" s="4"/>
      <c r="AS1767" s="8"/>
      <c r="AT1767" s="4"/>
      <c r="BJ1767" s="1"/>
    </row>
    <row r="1768" spans="1:62" x14ac:dyDescent="0.3">
      <c r="A1768" s="33" t="s">
        <v>2556</v>
      </c>
      <c r="B1768" s="31">
        <v>17783</v>
      </c>
      <c r="C1768" s="1" t="s">
        <v>196</v>
      </c>
      <c r="D1768" s="1" t="s">
        <v>75</v>
      </c>
      <c r="E1768" s="1" t="s">
        <v>1236</v>
      </c>
      <c r="F1768" s="1" t="s">
        <v>1237</v>
      </c>
      <c r="G1768" s="1" t="s">
        <v>1238</v>
      </c>
      <c r="H1768" s="1">
        <v>1</v>
      </c>
      <c r="I1768" s="1" t="s">
        <v>32</v>
      </c>
      <c r="J1768" s="4">
        <v>3449</v>
      </c>
      <c r="K1768" s="4">
        <v>8164</v>
      </c>
      <c r="L1768" s="4">
        <v>3280</v>
      </c>
      <c r="T1768" s="1">
        <v>1</v>
      </c>
      <c r="U1768" s="1">
        <v>1</v>
      </c>
      <c r="AA1768" s="12" t="str">
        <f>_xlfn.XLOOKUP(HsgLista[[#This Row],[Lakó-népesség]],hsgméret[limit],hsgméret[név],,-1)</f>
        <v>kicsi</v>
      </c>
      <c r="AB1768" s="12" t="str">
        <f>IFERROR(_xlfn.XLOOKUP(HsgLista[[#This Row],[Vármegye]],Régiók[Vármegye],Régiók[Régió]),"")</f>
        <v>Pest</v>
      </c>
      <c r="AC1768" s="12" t="str">
        <f>IFERROR(_xlfn.XLOOKUP(HsgLista[[#This Row],[Vármegye]],Régiók[Vármegye],Régiók[NUTS2]),"")</f>
        <v>HU12</v>
      </c>
      <c r="AD1768" s="12" t="str" cm="1">
        <f t="array" ref="AD1768">_xlfn.XLOOKUP(HsgLista[[#This Row],[Helység jogállása]],_xlfn.ANCHORARRAY($AG$12),$AH$12:$AH$18)</f>
        <v>1 község</v>
      </c>
      <c r="AE1768" s="4">
        <f>HsgLista[[#This Row],[Lakó-népesség]]*HsgLista[[#This Row],[Lakó-népesség]]</f>
        <v>66650896</v>
      </c>
      <c r="AF1768" s="1"/>
      <c r="AG1768" s="4"/>
      <c r="AJ1768" s="8"/>
      <c r="AK1768" s="4"/>
      <c r="AS1768" s="8"/>
      <c r="AT1768" s="4"/>
      <c r="BJ1768" s="1"/>
    </row>
    <row r="1769" spans="1:62" x14ac:dyDescent="0.3">
      <c r="A1769" s="33" t="s">
        <v>2557</v>
      </c>
      <c r="B1769" s="31">
        <v>28255</v>
      </c>
      <c r="C1769" s="1" t="s">
        <v>40</v>
      </c>
      <c r="D1769" s="1" t="s">
        <v>86</v>
      </c>
      <c r="E1769" s="1" t="s">
        <v>334</v>
      </c>
      <c r="F1769" s="1" t="s">
        <v>335</v>
      </c>
      <c r="G1769" s="1" t="s">
        <v>336</v>
      </c>
      <c r="H1769" s="1">
        <v>5</v>
      </c>
      <c r="I1769" s="1" t="s">
        <v>2558</v>
      </c>
      <c r="J1769" s="4">
        <v>732</v>
      </c>
      <c r="K1769" s="4">
        <v>856</v>
      </c>
      <c r="L1769" s="4">
        <v>331</v>
      </c>
      <c r="X1769" s="1">
        <v>1</v>
      </c>
      <c r="AA1769" s="12" t="str">
        <f>_xlfn.XLOOKUP(HsgLista[[#This Row],[Lakó-népesség]],hsgméret[limit],hsgméret[név],,-1)</f>
        <v>apró</v>
      </c>
      <c r="AB1769" s="12" t="str">
        <f>IFERROR(_xlfn.XLOOKUP(HsgLista[[#This Row],[Vármegye]],Régiók[Vármegye],Régiók[Régió]),"")</f>
        <v>Közép-Dunántúl</v>
      </c>
      <c r="AC1769" s="12" t="str">
        <f>IFERROR(_xlfn.XLOOKUP(HsgLista[[#This Row],[Vármegye]],Régiók[Vármegye],Régiók[NUTS2]),"")</f>
        <v>HU21</v>
      </c>
      <c r="AD1769" s="12" t="str" cm="1">
        <f t="array" ref="AD1769">_xlfn.XLOOKUP(HsgLista[[#This Row],[Helység jogállása]],_xlfn.ANCHORARRAY($AG$12),$AH$12:$AH$18)</f>
        <v>1 község</v>
      </c>
      <c r="AE1769" s="4">
        <f>HsgLista[[#This Row],[Lakó-népesség]]*HsgLista[[#This Row],[Lakó-népesség]]</f>
        <v>732736</v>
      </c>
      <c r="AF1769" s="1"/>
      <c r="AG1769" s="4"/>
      <c r="AJ1769" s="8"/>
      <c r="AK1769" s="4"/>
      <c r="AS1769" s="8"/>
      <c r="AT1769" s="4"/>
      <c r="BJ1769" s="1"/>
    </row>
    <row r="1770" spans="1:62" x14ac:dyDescent="0.3">
      <c r="A1770" s="33" t="s">
        <v>2559</v>
      </c>
      <c r="B1770" s="31">
        <v>10968</v>
      </c>
      <c r="C1770" s="1" t="s">
        <v>40</v>
      </c>
      <c r="D1770" s="1" t="s">
        <v>52</v>
      </c>
      <c r="E1770" s="1" t="s">
        <v>53</v>
      </c>
      <c r="F1770" s="1" t="s">
        <v>54</v>
      </c>
      <c r="G1770" s="1" t="s">
        <v>55</v>
      </c>
      <c r="H1770" s="1">
        <v>5</v>
      </c>
      <c r="I1770" s="1" t="s">
        <v>1582</v>
      </c>
      <c r="J1770" s="4">
        <v>1917</v>
      </c>
      <c r="K1770" s="4">
        <v>78</v>
      </c>
      <c r="L1770" s="4">
        <v>113</v>
      </c>
      <c r="AA1770" s="12" t="str">
        <f>_xlfn.XLOOKUP(HsgLista[[#This Row],[Lakó-népesség]],hsgméret[limit],hsgméret[név],,-1)</f>
        <v>mikro</v>
      </c>
      <c r="AB1770" s="12" t="str">
        <f>IFERROR(_xlfn.XLOOKUP(HsgLista[[#This Row],[Vármegye]],Régiók[Vármegye],Régiók[Régió]),"")</f>
        <v>Észak-Magyarország</v>
      </c>
      <c r="AC1770" s="12" t="str">
        <f>IFERROR(_xlfn.XLOOKUP(HsgLista[[#This Row],[Vármegye]],Régiók[Vármegye],Régiók[NUTS2]),"")</f>
        <v>HU31</v>
      </c>
      <c r="AD1770" s="12" t="str" cm="1">
        <f t="array" ref="AD1770">_xlfn.XLOOKUP(HsgLista[[#This Row],[Helység jogállása]],_xlfn.ANCHORARRAY($AG$12),$AH$12:$AH$18)</f>
        <v>1 község</v>
      </c>
      <c r="AE1770" s="4">
        <f>HsgLista[[#This Row],[Lakó-népesség]]*HsgLista[[#This Row],[Lakó-népesség]]</f>
        <v>6084</v>
      </c>
      <c r="AF1770" s="1"/>
      <c r="AG1770" s="4"/>
      <c r="AJ1770" s="8"/>
      <c r="AK1770" s="4"/>
      <c r="AS1770" s="8"/>
      <c r="AT1770" s="4"/>
      <c r="BJ1770" s="1"/>
    </row>
    <row r="1771" spans="1:62" x14ac:dyDescent="0.3">
      <c r="A1771" s="33" t="s">
        <v>2560</v>
      </c>
      <c r="B1771" s="31">
        <v>25715</v>
      </c>
      <c r="C1771" s="1" t="s">
        <v>40</v>
      </c>
      <c r="D1771" s="1" t="s">
        <v>28</v>
      </c>
      <c r="E1771" s="1" t="s">
        <v>29</v>
      </c>
      <c r="F1771" s="1" t="s">
        <v>30</v>
      </c>
      <c r="G1771" s="1" t="s">
        <v>31</v>
      </c>
      <c r="H1771" s="1">
        <v>5</v>
      </c>
      <c r="I1771" s="1" t="s">
        <v>2561</v>
      </c>
      <c r="J1771" s="4">
        <v>988</v>
      </c>
      <c r="K1771" s="4">
        <v>559</v>
      </c>
      <c r="L1771" s="4">
        <v>259</v>
      </c>
      <c r="AA1771" s="12" t="str">
        <f>_xlfn.XLOOKUP(HsgLista[[#This Row],[Lakó-népesség]],hsgméret[limit],hsgméret[név],,-1)</f>
        <v>apró</v>
      </c>
      <c r="AB1771" s="12" t="str">
        <f>IFERROR(_xlfn.XLOOKUP(HsgLista[[#This Row],[Vármegye]],Régiók[Vármegye],Régiók[Régió]),"")</f>
        <v>Közép-Dunántúl</v>
      </c>
      <c r="AC1771" s="12" t="str">
        <f>IFERROR(_xlfn.XLOOKUP(HsgLista[[#This Row],[Vármegye]],Régiók[Vármegye],Régiók[NUTS2]),"")</f>
        <v>HU21</v>
      </c>
      <c r="AD1771" s="12" t="str" cm="1">
        <f t="array" ref="AD1771">_xlfn.XLOOKUP(HsgLista[[#This Row],[Helység jogállása]],_xlfn.ANCHORARRAY($AG$12),$AH$12:$AH$18)</f>
        <v>1 község</v>
      </c>
      <c r="AE1771" s="4">
        <f>HsgLista[[#This Row],[Lakó-népesség]]*HsgLista[[#This Row],[Lakó-népesség]]</f>
        <v>312481</v>
      </c>
      <c r="AF1771" s="1"/>
      <c r="AG1771" s="4"/>
      <c r="AJ1771" s="8"/>
      <c r="AK1771" s="4"/>
      <c r="AS1771" s="8"/>
      <c r="AT1771" s="4"/>
      <c r="BJ1771" s="1"/>
    </row>
    <row r="1772" spans="1:62" x14ac:dyDescent="0.3">
      <c r="A1772" s="33" t="s">
        <v>629</v>
      </c>
      <c r="B1772" s="31">
        <v>23959</v>
      </c>
      <c r="C1772" s="1" t="s">
        <v>27</v>
      </c>
      <c r="D1772" s="1" t="s">
        <v>41</v>
      </c>
      <c r="E1772" s="1" t="s">
        <v>2562</v>
      </c>
      <c r="F1772" s="1" t="s">
        <v>628</v>
      </c>
      <c r="G1772" s="1" t="s">
        <v>629</v>
      </c>
      <c r="H1772" s="1">
        <v>1</v>
      </c>
      <c r="I1772" s="1" t="s">
        <v>32</v>
      </c>
      <c r="J1772" s="4">
        <v>11223</v>
      </c>
      <c r="K1772" s="4">
        <v>17200</v>
      </c>
      <c r="L1772" s="4">
        <v>8536</v>
      </c>
      <c r="P1772" s="1">
        <v>1</v>
      </c>
      <c r="R1772" s="1">
        <v>1</v>
      </c>
      <c r="T1772" s="1">
        <v>1</v>
      </c>
      <c r="W1772" s="1">
        <v>1</v>
      </c>
      <c r="AA1772" s="12" t="str">
        <f>_xlfn.XLOOKUP(HsgLista[[#This Row],[Lakó-népesség]],hsgméret[limit],hsgméret[név],,-1)</f>
        <v>közép</v>
      </c>
      <c r="AB1772" s="12" t="str">
        <f>IFERROR(_xlfn.XLOOKUP(HsgLista[[#This Row],[Vármegye]],Régiók[Vármegye],Régiók[Régió]),"")</f>
        <v>Dél-Dunántúl</v>
      </c>
      <c r="AC1772" s="12" t="str">
        <f>IFERROR(_xlfn.XLOOKUP(HsgLista[[#This Row],[Vármegye]],Régiók[Vármegye],Régiók[NUTS2]),"")</f>
        <v>HU23</v>
      </c>
      <c r="AD1772" s="12" t="str" cm="1">
        <f t="array" ref="AD1772">_xlfn.XLOOKUP(HsgLista[[#This Row],[Helység jogállása]],_xlfn.ANCHORARRAY($AG$12),$AH$12:$AH$18)</f>
        <v>2 város</v>
      </c>
      <c r="AE1772" s="4">
        <f>HsgLista[[#This Row],[Lakó-népesség]]*HsgLista[[#This Row],[Lakó-népesség]]</f>
        <v>295840000</v>
      </c>
      <c r="AF1772" s="1"/>
      <c r="AG1772" s="4"/>
      <c r="AJ1772" s="8"/>
      <c r="AK1772" s="4"/>
      <c r="AS1772" s="8"/>
      <c r="AT1772" s="4"/>
      <c r="BJ1772" s="1"/>
    </row>
    <row r="1773" spans="1:62" x14ac:dyDescent="0.3">
      <c r="A1773" s="33" t="s">
        <v>2563</v>
      </c>
      <c r="B1773" s="31">
        <v>27915</v>
      </c>
      <c r="C1773" s="1" t="s">
        <v>40</v>
      </c>
      <c r="D1773" s="1" t="s">
        <v>272</v>
      </c>
      <c r="E1773" s="1" t="s">
        <v>698</v>
      </c>
      <c r="F1773" s="1" t="s">
        <v>536</v>
      </c>
      <c r="G1773" s="1" t="s">
        <v>534</v>
      </c>
      <c r="H1773" s="1">
        <v>5</v>
      </c>
      <c r="I1773" s="1" t="s">
        <v>1181</v>
      </c>
      <c r="J1773" s="4">
        <v>1595</v>
      </c>
      <c r="K1773" s="4">
        <v>923</v>
      </c>
      <c r="L1773" s="4">
        <v>367</v>
      </c>
      <c r="T1773" s="1">
        <v>1</v>
      </c>
      <c r="AA1773" s="12" t="str">
        <f>_xlfn.XLOOKUP(HsgLista[[#This Row],[Lakó-népesség]],hsgméret[limit],hsgméret[név],,-1)</f>
        <v>apró</v>
      </c>
      <c r="AB1773" s="12" t="str">
        <f>IFERROR(_xlfn.XLOOKUP(HsgLista[[#This Row],[Vármegye]],Régiók[Vármegye],Régiók[Régió]),"")</f>
        <v>Észak-Magyarország</v>
      </c>
      <c r="AC1773" s="12" t="str">
        <f>IFERROR(_xlfn.XLOOKUP(HsgLista[[#This Row],[Vármegye]],Régiók[Vármegye],Régiók[NUTS2]),"")</f>
        <v>HU31</v>
      </c>
      <c r="AD1773" s="12" t="str" cm="1">
        <f t="array" ref="AD1773">_xlfn.XLOOKUP(HsgLista[[#This Row],[Helység jogállása]],_xlfn.ANCHORARRAY($AG$12),$AH$12:$AH$18)</f>
        <v>1 község</v>
      </c>
      <c r="AE1773" s="4">
        <f>HsgLista[[#This Row],[Lakó-népesség]]*HsgLista[[#This Row],[Lakó-népesség]]</f>
        <v>851929</v>
      </c>
      <c r="AF1773" s="1"/>
      <c r="AG1773" s="4"/>
      <c r="AJ1773" s="8"/>
      <c r="AK1773" s="4"/>
      <c r="AS1773" s="8"/>
      <c r="AT1773" s="4"/>
      <c r="BJ1773" s="1"/>
    </row>
    <row r="1774" spans="1:62" x14ac:dyDescent="0.3">
      <c r="A1774" s="33" t="s">
        <v>2564</v>
      </c>
      <c r="B1774" s="31">
        <v>21014</v>
      </c>
      <c r="C1774" s="1" t="s">
        <v>40</v>
      </c>
      <c r="D1774" s="1" t="s">
        <v>202</v>
      </c>
      <c r="E1774" s="1" t="s">
        <v>621</v>
      </c>
      <c r="F1774" s="1" t="s">
        <v>622</v>
      </c>
      <c r="G1774" s="1" t="s">
        <v>623</v>
      </c>
      <c r="H1774" s="1">
        <v>5</v>
      </c>
      <c r="I1774" s="1" t="s">
        <v>2565</v>
      </c>
      <c r="J1774" s="4">
        <v>1286</v>
      </c>
      <c r="K1774" s="4">
        <v>589</v>
      </c>
      <c r="L1774" s="4">
        <v>264</v>
      </c>
      <c r="P1774" s="1">
        <v>1</v>
      </c>
      <c r="AA1774" s="12" t="str">
        <f>_xlfn.XLOOKUP(HsgLista[[#This Row],[Lakó-népesség]],hsgméret[limit],hsgméret[név],,-1)</f>
        <v>apró</v>
      </c>
      <c r="AB1774" s="12" t="str">
        <f>IFERROR(_xlfn.XLOOKUP(HsgLista[[#This Row],[Vármegye]],Régiók[Vármegye],Régiók[Régió]),"")</f>
        <v>Nyugat-Dunántúl</v>
      </c>
      <c r="AC1774" s="12" t="str">
        <f>IFERROR(_xlfn.XLOOKUP(HsgLista[[#This Row],[Vármegye]],Régiók[Vármegye],Régiók[NUTS2]),"")</f>
        <v>HU22</v>
      </c>
      <c r="AD1774" s="12" t="str" cm="1">
        <f t="array" ref="AD1774">_xlfn.XLOOKUP(HsgLista[[#This Row],[Helység jogállása]],_xlfn.ANCHORARRAY($AG$12),$AH$12:$AH$18)</f>
        <v>1 község</v>
      </c>
      <c r="AE1774" s="4">
        <f>HsgLista[[#This Row],[Lakó-népesség]]*HsgLista[[#This Row],[Lakó-népesség]]</f>
        <v>346921</v>
      </c>
      <c r="AF1774" s="1"/>
      <c r="AG1774" s="4"/>
      <c r="AJ1774" s="8"/>
      <c r="AK1774" s="4"/>
      <c r="AS1774" s="8"/>
      <c r="AT1774" s="4"/>
      <c r="BJ1774" s="1"/>
    </row>
    <row r="1775" spans="1:62" x14ac:dyDescent="0.3">
      <c r="A1775" s="33" t="s">
        <v>1336</v>
      </c>
      <c r="B1775" s="32">
        <v>3294</v>
      </c>
      <c r="C1775" s="1" t="s">
        <v>40</v>
      </c>
      <c r="D1775" s="1" t="s">
        <v>95</v>
      </c>
      <c r="E1775" s="1" t="s">
        <v>471</v>
      </c>
      <c r="F1775" s="1" t="s">
        <v>472</v>
      </c>
      <c r="G1775" s="1" t="s">
        <v>473</v>
      </c>
      <c r="H1775" s="1">
        <v>2</v>
      </c>
      <c r="I1775" s="1" t="s">
        <v>38</v>
      </c>
      <c r="J1775" s="4">
        <v>1169</v>
      </c>
      <c r="K1775" s="4">
        <v>417</v>
      </c>
      <c r="L1775" s="4">
        <v>183</v>
      </c>
      <c r="AA1775" s="12" t="str">
        <f>_xlfn.XLOOKUP(HsgLista[[#This Row],[Lakó-népesség]],hsgméret[limit],hsgméret[név],,-1)</f>
        <v>mikro</v>
      </c>
      <c r="AB1775" s="12" t="str">
        <f>IFERROR(_xlfn.XLOOKUP(HsgLista[[#This Row],[Vármegye]],Régiók[Vármegye],Régiók[Régió]),"")</f>
        <v>Nyugat-Dunántúl</v>
      </c>
      <c r="AC1775" s="12" t="str">
        <f>IFERROR(_xlfn.XLOOKUP(HsgLista[[#This Row],[Vármegye]],Régiók[Vármegye],Régiók[NUTS2]),"")</f>
        <v>HU22</v>
      </c>
      <c r="AD1775" s="12" t="str" cm="1">
        <f t="array" ref="AD1775">_xlfn.XLOOKUP(HsgLista[[#This Row],[Helység jogállása]],_xlfn.ANCHORARRAY($AG$12),$AH$12:$AH$18)</f>
        <v>1 község</v>
      </c>
      <c r="AE1775" s="4">
        <f>HsgLista[[#This Row],[Lakó-népesség]]*HsgLista[[#This Row],[Lakó-népesség]]</f>
        <v>173889</v>
      </c>
      <c r="AF1775" s="1"/>
      <c r="AG1775" s="4"/>
      <c r="AJ1775" s="8"/>
      <c r="AK1775" s="4"/>
      <c r="AS1775" s="8"/>
      <c r="AT1775" s="4"/>
      <c r="BJ1775" s="1"/>
    </row>
    <row r="1776" spans="1:62" x14ac:dyDescent="0.3">
      <c r="A1776" s="33" t="s">
        <v>2566</v>
      </c>
      <c r="B1776" s="31">
        <v>29522</v>
      </c>
      <c r="C1776" s="1" t="s">
        <v>40</v>
      </c>
      <c r="D1776" s="1" t="s">
        <v>41</v>
      </c>
      <c r="E1776" s="1" t="s">
        <v>208</v>
      </c>
      <c r="F1776" s="1" t="s">
        <v>209</v>
      </c>
      <c r="G1776" s="1" t="s">
        <v>210</v>
      </c>
      <c r="H1776" s="1">
        <v>5</v>
      </c>
      <c r="I1776" s="1" t="s">
        <v>2223</v>
      </c>
      <c r="J1776" s="4">
        <v>1376</v>
      </c>
      <c r="K1776" s="4">
        <v>158</v>
      </c>
      <c r="L1776" s="4">
        <v>82</v>
      </c>
      <c r="AA1776" s="12" t="str">
        <f>_xlfn.XLOOKUP(HsgLista[[#This Row],[Lakó-népesség]],hsgméret[limit],hsgméret[név],,-1)</f>
        <v>mikro</v>
      </c>
      <c r="AB1776" s="12" t="str">
        <f>IFERROR(_xlfn.XLOOKUP(HsgLista[[#This Row],[Vármegye]],Régiók[Vármegye],Régiók[Régió]),"")</f>
        <v>Dél-Dunántúl</v>
      </c>
      <c r="AC1776" s="12" t="str">
        <f>IFERROR(_xlfn.XLOOKUP(HsgLista[[#This Row],[Vármegye]],Régiók[Vármegye],Régiók[NUTS2]),"")</f>
        <v>HU23</v>
      </c>
      <c r="AD1776" s="12" t="str" cm="1">
        <f t="array" ref="AD1776">_xlfn.XLOOKUP(HsgLista[[#This Row],[Helység jogállása]],_xlfn.ANCHORARRAY($AG$12),$AH$12:$AH$18)</f>
        <v>1 község</v>
      </c>
      <c r="AE1776" s="4">
        <f>HsgLista[[#This Row],[Lakó-népesség]]*HsgLista[[#This Row],[Lakó-népesség]]</f>
        <v>24964</v>
      </c>
      <c r="AF1776" s="1"/>
      <c r="AG1776" s="4"/>
      <c r="AJ1776" s="8"/>
      <c r="AK1776" s="4"/>
      <c r="AS1776" s="8"/>
      <c r="AT1776" s="4"/>
      <c r="BJ1776" s="1"/>
    </row>
    <row r="1777" spans="1:62" x14ac:dyDescent="0.3">
      <c r="A1777" s="33" t="s">
        <v>2567</v>
      </c>
      <c r="B1777" s="32">
        <v>9016</v>
      </c>
      <c r="C1777" s="1" t="s">
        <v>40</v>
      </c>
      <c r="D1777" s="1" t="s">
        <v>52</v>
      </c>
      <c r="E1777" s="1" t="s">
        <v>58</v>
      </c>
      <c r="F1777" s="1" t="s">
        <v>59</v>
      </c>
      <c r="G1777" s="1" t="s">
        <v>60</v>
      </c>
      <c r="H1777" s="1">
        <v>5</v>
      </c>
      <c r="I1777" s="1" t="s">
        <v>1557</v>
      </c>
      <c r="J1777" s="4">
        <v>1153</v>
      </c>
      <c r="K1777" s="4">
        <v>242</v>
      </c>
      <c r="L1777" s="4">
        <v>99</v>
      </c>
      <c r="T1777" s="1">
        <v>1</v>
      </c>
      <c r="AA1777" s="12" t="str">
        <f>_xlfn.XLOOKUP(HsgLista[[#This Row],[Lakó-népesség]],hsgméret[limit],hsgméret[név],,-1)</f>
        <v>mikro</v>
      </c>
      <c r="AB1777" s="12" t="str">
        <f>IFERROR(_xlfn.XLOOKUP(HsgLista[[#This Row],[Vármegye]],Régiók[Vármegye],Régiók[Régió]),"")</f>
        <v>Észak-Magyarország</v>
      </c>
      <c r="AC1777" s="12" t="str">
        <f>IFERROR(_xlfn.XLOOKUP(HsgLista[[#This Row],[Vármegye]],Régiók[Vármegye],Régiók[NUTS2]),"")</f>
        <v>HU31</v>
      </c>
      <c r="AD1777" s="12" t="str" cm="1">
        <f t="array" ref="AD1777">_xlfn.XLOOKUP(HsgLista[[#This Row],[Helység jogállása]],_xlfn.ANCHORARRAY($AG$12),$AH$12:$AH$18)</f>
        <v>1 község</v>
      </c>
      <c r="AE1777" s="4">
        <f>HsgLista[[#This Row],[Lakó-népesség]]*HsgLista[[#This Row],[Lakó-népesség]]</f>
        <v>58564</v>
      </c>
      <c r="AF1777" s="1"/>
      <c r="AG1777" s="4"/>
      <c r="AJ1777" s="8"/>
      <c r="AK1777" s="4"/>
      <c r="AS1777" s="8"/>
      <c r="AT1777" s="4"/>
      <c r="BJ1777" s="1"/>
    </row>
    <row r="1778" spans="1:62" x14ac:dyDescent="0.3">
      <c r="A1778" s="33" t="s">
        <v>2568</v>
      </c>
      <c r="B1778" s="32">
        <v>7825</v>
      </c>
      <c r="C1778" s="1" t="s">
        <v>40</v>
      </c>
      <c r="D1778" s="1" t="s">
        <v>52</v>
      </c>
      <c r="E1778" s="1" t="s">
        <v>239</v>
      </c>
      <c r="F1778" s="1" t="s">
        <v>240</v>
      </c>
      <c r="G1778" s="1" t="s">
        <v>241</v>
      </c>
      <c r="H1778" s="1">
        <v>5</v>
      </c>
      <c r="I1778" s="1" t="s">
        <v>2569</v>
      </c>
      <c r="J1778" s="4">
        <v>4196</v>
      </c>
      <c r="K1778" s="4">
        <v>1407</v>
      </c>
      <c r="L1778" s="4">
        <v>766</v>
      </c>
      <c r="T1778" s="1">
        <v>1</v>
      </c>
      <c r="AA1778" s="12" t="str">
        <f>_xlfn.XLOOKUP(HsgLista[[#This Row],[Lakó-népesség]],hsgméret[limit],hsgméret[név],,-1)</f>
        <v>apró</v>
      </c>
      <c r="AB1778" s="12" t="str">
        <f>IFERROR(_xlfn.XLOOKUP(HsgLista[[#This Row],[Vármegye]],Régiók[Vármegye],Régiók[Régió]),"")</f>
        <v>Észak-Magyarország</v>
      </c>
      <c r="AC1778" s="12" t="str">
        <f>IFERROR(_xlfn.XLOOKUP(HsgLista[[#This Row],[Vármegye]],Régiók[Vármegye],Régiók[NUTS2]),"")</f>
        <v>HU31</v>
      </c>
      <c r="AD1778" s="12" t="str" cm="1">
        <f t="array" ref="AD1778">_xlfn.XLOOKUP(HsgLista[[#This Row],[Helység jogállása]],_xlfn.ANCHORARRAY($AG$12),$AH$12:$AH$18)</f>
        <v>1 község</v>
      </c>
      <c r="AE1778" s="4">
        <f>HsgLista[[#This Row],[Lakó-népesség]]*HsgLista[[#This Row],[Lakó-népesség]]</f>
        <v>1979649</v>
      </c>
      <c r="AF1778" s="1"/>
      <c r="AG1778" s="4"/>
      <c r="AJ1778" s="8"/>
      <c r="AK1778" s="4"/>
      <c r="AS1778" s="8"/>
      <c r="AT1778" s="4"/>
      <c r="BJ1778" s="1"/>
    </row>
    <row r="1779" spans="1:62" x14ac:dyDescent="0.3">
      <c r="A1779" s="33" t="s">
        <v>757</v>
      </c>
      <c r="B1779" s="31">
        <v>10551</v>
      </c>
      <c r="C1779" s="1" t="s">
        <v>27</v>
      </c>
      <c r="D1779" s="1" t="s">
        <v>75</v>
      </c>
      <c r="E1779" s="1" t="s">
        <v>2570</v>
      </c>
      <c r="F1779" s="1" t="s">
        <v>756</v>
      </c>
      <c r="G1779" s="1" t="s">
        <v>757</v>
      </c>
      <c r="H1779" s="1">
        <v>1</v>
      </c>
      <c r="I1779" s="1" t="s">
        <v>32</v>
      </c>
      <c r="J1779" s="4">
        <v>4679</v>
      </c>
      <c r="K1779" s="4">
        <v>19743</v>
      </c>
      <c r="L1779" s="4">
        <v>7021</v>
      </c>
      <c r="T1779" s="1">
        <v>1</v>
      </c>
      <c r="U1779" s="1">
        <v>1</v>
      </c>
      <c r="AA1779" s="12" t="str">
        <f>_xlfn.XLOOKUP(HsgLista[[#This Row],[Lakó-népesség]],hsgméret[limit],hsgméret[név],,-1)</f>
        <v>közép</v>
      </c>
      <c r="AB1779" s="12" t="str">
        <f>IFERROR(_xlfn.XLOOKUP(HsgLista[[#This Row],[Vármegye]],Régiók[Vármegye],Régiók[Régió]),"")</f>
        <v>Pest</v>
      </c>
      <c r="AC1779" s="12" t="str">
        <f>IFERROR(_xlfn.XLOOKUP(HsgLista[[#This Row],[Vármegye]],Régiók[Vármegye],Régiók[NUTS2]),"")</f>
        <v>HU12</v>
      </c>
      <c r="AD1779" s="12" t="str" cm="1">
        <f t="array" ref="AD1779">_xlfn.XLOOKUP(HsgLista[[#This Row],[Helység jogállása]],_xlfn.ANCHORARRAY($AG$12),$AH$12:$AH$18)</f>
        <v>2 város</v>
      </c>
      <c r="AE1779" s="4">
        <f>HsgLista[[#This Row],[Lakó-népesség]]*HsgLista[[#This Row],[Lakó-népesség]]</f>
        <v>389786049</v>
      </c>
      <c r="AF1779" s="1"/>
      <c r="AG1779" s="4"/>
      <c r="AJ1779" s="8"/>
      <c r="AK1779" s="4"/>
      <c r="AS1779" s="8"/>
      <c r="AT1779" s="4"/>
      <c r="BJ1779" s="1"/>
    </row>
    <row r="1780" spans="1:62" x14ac:dyDescent="0.3">
      <c r="A1780" s="33" t="s">
        <v>2571</v>
      </c>
      <c r="B1780" s="31">
        <v>34397</v>
      </c>
      <c r="C1780" s="1" t="s">
        <v>40</v>
      </c>
      <c r="D1780" s="1" t="s">
        <v>75</v>
      </c>
      <c r="E1780" s="1" t="s">
        <v>755</v>
      </c>
      <c r="F1780" s="1" t="s">
        <v>756</v>
      </c>
      <c r="G1780" s="1" t="s">
        <v>757</v>
      </c>
      <c r="H1780" s="1">
        <v>1</v>
      </c>
      <c r="I1780" s="1" t="s">
        <v>32</v>
      </c>
      <c r="J1780" s="4">
        <v>1507</v>
      </c>
      <c r="K1780" s="4">
        <v>5137</v>
      </c>
      <c r="L1780" s="4">
        <v>1909</v>
      </c>
      <c r="AA1780" s="12" t="str">
        <f>_xlfn.XLOOKUP(HsgLista[[#This Row],[Lakó-népesség]],hsgméret[limit],hsgméret[név],,-1)</f>
        <v>kicsi</v>
      </c>
      <c r="AB1780" s="12" t="str">
        <f>IFERROR(_xlfn.XLOOKUP(HsgLista[[#This Row],[Vármegye]],Régiók[Vármegye],Régiók[Régió]),"")</f>
        <v>Pest</v>
      </c>
      <c r="AC1780" s="12" t="str">
        <f>IFERROR(_xlfn.XLOOKUP(HsgLista[[#This Row],[Vármegye]],Régiók[Vármegye],Régiók[NUTS2]),"")</f>
        <v>HU12</v>
      </c>
      <c r="AD1780" s="12" t="str" cm="1">
        <f t="array" ref="AD1780">_xlfn.XLOOKUP(HsgLista[[#This Row],[Helység jogállása]],_xlfn.ANCHORARRAY($AG$12),$AH$12:$AH$18)</f>
        <v>1 község</v>
      </c>
      <c r="AE1780" s="4">
        <f>HsgLista[[#This Row],[Lakó-népesség]]*HsgLista[[#This Row],[Lakó-népesség]]</f>
        <v>26388769</v>
      </c>
      <c r="AF1780" s="1"/>
      <c r="AG1780" s="4"/>
      <c r="AJ1780" s="8"/>
      <c r="AK1780" s="4"/>
      <c r="AS1780" s="8"/>
      <c r="AT1780" s="4"/>
      <c r="BJ1780" s="1"/>
    </row>
    <row r="1781" spans="1:62" x14ac:dyDescent="0.3">
      <c r="A1781" s="33" t="s">
        <v>2572</v>
      </c>
      <c r="B1781" s="31">
        <v>31565</v>
      </c>
      <c r="C1781" s="1" t="s">
        <v>40</v>
      </c>
      <c r="D1781" s="1" t="s">
        <v>47</v>
      </c>
      <c r="E1781" s="1" t="s">
        <v>539</v>
      </c>
      <c r="F1781" s="1" t="s">
        <v>540</v>
      </c>
      <c r="G1781" s="1" t="s">
        <v>541</v>
      </c>
      <c r="H1781" s="1">
        <v>5</v>
      </c>
      <c r="I1781" s="1" t="s">
        <v>541</v>
      </c>
      <c r="J1781" s="4">
        <v>1378</v>
      </c>
      <c r="K1781" s="4">
        <v>403</v>
      </c>
      <c r="L1781" s="4">
        <v>143</v>
      </c>
      <c r="AA1781" s="12" t="str">
        <f>_xlfn.XLOOKUP(HsgLista[[#This Row],[Lakó-népesség]],hsgméret[limit],hsgméret[név],,-1)</f>
        <v>mikro</v>
      </c>
      <c r="AB1781" s="12" t="str">
        <f>IFERROR(_xlfn.XLOOKUP(HsgLista[[#This Row],[Vármegye]],Régiók[Vármegye],Régiók[Régió]),"")</f>
        <v>Észak-Magyarország</v>
      </c>
      <c r="AC1781" s="12" t="str">
        <f>IFERROR(_xlfn.XLOOKUP(HsgLista[[#This Row],[Vármegye]],Régiók[Vármegye],Régiók[NUTS2]),"")</f>
        <v>HU31</v>
      </c>
      <c r="AD1781" s="12" t="str" cm="1">
        <f t="array" ref="AD1781">_xlfn.XLOOKUP(HsgLista[[#This Row],[Helység jogállása]],_xlfn.ANCHORARRAY($AG$12),$AH$12:$AH$18)</f>
        <v>1 község</v>
      </c>
      <c r="AE1781" s="4">
        <f>HsgLista[[#This Row],[Lakó-népesség]]*HsgLista[[#This Row],[Lakó-népesség]]</f>
        <v>162409</v>
      </c>
      <c r="AF1781" s="1"/>
      <c r="AG1781" s="4"/>
      <c r="AJ1781" s="8"/>
      <c r="AK1781" s="4"/>
      <c r="AS1781" s="8"/>
      <c r="AT1781" s="4"/>
      <c r="BJ1781" s="1"/>
    </row>
    <row r="1782" spans="1:62" x14ac:dyDescent="0.3">
      <c r="A1782" s="33" t="s">
        <v>1816</v>
      </c>
      <c r="B1782" s="31">
        <v>24040</v>
      </c>
      <c r="C1782" s="1" t="s">
        <v>40</v>
      </c>
      <c r="D1782" s="1" t="s">
        <v>80</v>
      </c>
      <c r="E1782" s="1" t="s">
        <v>81</v>
      </c>
      <c r="F1782" s="1" t="s">
        <v>82</v>
      </c>
      <c r="G1782" s="1" t="s">
        <v>83</v>
      </c>
      <c r="H1782" s="1">
        <v>2</v>
      </c>
      <c r="I1782" s="1" t="s">
        <v>38</v>
      </c>
      <c r="J1782" s="4">
        <v>2554</v>
      </c>
      <c r="K1782" s="4">
        <v>1074</v>
      </c>
      <c r="L1782" s="4">
        <v>487</v>
      </c>
      <c r="T1782" s="1">
        <v>1</v>
      </c>
      <c r="AA1782" s="12" t="str">
        <f>_xlfn.XLOOKUP(HsgLista[[#This Row],[Lakó-népesség]],hsgméret[limit],hsgméret[név],,-1)</f>
        <v>apró</v>
      </c>
      <c r="AB1782" s="12" t="str">
        <f>IFERROR(_xlfn.XLOOKUP(HsgLista[[#This Row],[Vármegye]],Régiók[Vármegye],Régiók[Régió]),"")</f>
        <v>Közép-Dunántúl</v>
      </c>
      <c r="AC1782" s="12" t="str">
        <f>IFERROR(_xlfn.XLOOKUP(HsgLista[[#This Row],[Vármegye]],Régiók[Vármegye],Régiók[NUTS2]),"")</f>
        <v>HU21</v>
      </c>
      <c r="AD1782" s="12" t="str" cm="1">
        <f t="array" ref="AD1782">_xlfn.XLOOKUP(HsgLista[[#This Row],[Helység jogállása]],_xlfn.ANCHORARRAY($AG$12),$AH$12:$AH$18)</f>
        <v>1 község</v>
      </c>
      <c r="AE1782" s="4">
        <f>HsgLista[[#This Row],[Lakó-népesség]]*HsgLista[[#This Row],[Lakó-népesség]]</f>
        <v>1153476</v>
      </c>
      <c r="AF1782" s="1"/>
      <c r="AG1782" s="4"/>
      <c r="AJ1782" s="8"/>
      <c r="AK1782" s="4"/>
      <c r="AS1782" s="8"/>
      <c r="AT1782" s="4"/>
      <c r="BJ1782" s="1"/>
    </row>
    <row r="1783" spans="1:62" x14ac:dyDescent="0.3">
      <c r="A1783" s="33" t="s">
        <v>2573</v>
      </c>
      <c r="B1783" s="31">
        <v>25894</v>
      </c>
      <c r="C1783" s="1" t="s">
        <v>40</v>
      </c>
      <c r="D1783" s="1" t="s">
        <v>224</v>
      </c>
      <c r="E1783" s="1" t="s">
        <v>1483</v>
      </c>
      <c r="F1783" s="1" t="s">
        <v>1295</v>
      </c>
      <c r="G1783" s="1" t="s">
        <v>1293</v>
      </c>
      <c r="H1783" s="1">
        <v>1</v>
      </c>
      <c r="I1783" s="1" t="s">
        <v>32</v>
      </c>
      <c r="J1783" s="4">
        <v>4444</v>
      </c>
      <c r="K1783" s="4">
        <v>2114</v>
      </c>
      <c r="L1783" s="4">
        <v>943</v>
      </c>
      <c r="AA1783" s="12" t="str">
        <f>_xlfn.XLOOKUP(HsgLista[[#This Row],[Lakó-népesség]],hsgméret[limit],hsgméret[név],,-1)</f>
        <v>kicsi</v>
      </c>
      <c r="AB1783" s="12" t="str">
        <f>IFERROR(_xlfn.XLOOKUP(HsgLista[[#This Row],[Vármegye]],Régiók[Vármegye],Régiók[Régió]),"")</f>
        <v>Észak-Alföld</v>
      </c>
      <c r="AC1783" s="12" t="str">
        <f>IFERROR(_xlfn.XLOOKUP(HsgLista[[#This Row],[Vármegye]],Régiók[Vármegye],Régiók[NUTS2]),"")</f>
        <v>HU32</v>
      </c>
      <c r="AD1783" s="12" t="str" cm="1">
        <f t="array" ref="AD1783">_xlfn.XLOOKUP(HsgLista[[#This Row],[Helység jogállása]],_xlfn.ANCHORARRAY($AG$12),$AH$12:$AH$18)</f>
        <v>1 község</v>
      </c>
      <c r="AE1783" s="4">
        <f>HsgLista[[#This Row],[Lakó-népesség]]*HsgLista[[#This Row],[Lakó-népesség]]</f>
        <v>4468996</v>
      </c>
      <c r="AF1783" s="1"/>
      <c r="AG1783" s="4"/>
      <c r="AJ1783" s="8"/>
      <c r="AK1783" s="4"/>
      <c r="AS1783" s="8"/>
      <c r="AT1783" s="4"/>
      <c r="BJ1783" s="1"/>
    </row>
    <row r="1784" spans="1:62" x14ac:dyDescent="0.3">
      <c r="A1784" s="33" t="s">
        <v>2574</v>
      </c>
      <c r="B1784" s="31">
        <v>22512</v>
      </c>
      <c r="C1784" s="1" t="s">
        <v>40</v>
      </c>
      <c r="D1784" s="1" t="s">
        <v>80</v>
      </c>
      <c r="E1784" s="1" t="s">
        <v>264</v>
      </c>
      <c r="F1784" s="1" t="s">
        <v>265</v>
      </c>
      <c r="G1784" s="1" t="s">
        <v>266</v>
      </c>
      <c r="H1784" s="1">
        <v>5</v>
      </c>
      <c r="I1784" s="1" t="s">
        <v>558</v>
      </c>
      <c r="J1784" s="4">
        <v>746</v>
      </c>
      <c r="K1784" s="4">
        <v>106</v>
      </c>
      <c r="L1784" s="4">
        <v>64</v>
      </c>
      <c r="AA1784" s="12" t="str">
        <f>_xlfn.XLOOKUP(HsgLista[[#This Row],[Lakó-népesség]],hsgméret[limit],hsgméret[név],,-1)</f>
        <v>mikro</v>
      </c>
      <c r="AB1784" s="12" t="str">
        <f>IFERROR(_xlfn.XLOOKUP(HsgLista[[#This Row],[Vármegye]],Régiók[Vármegye],Régiók[Régió]),"")</f>
        <v>Közép-Dunántúl</v>
      </c>
      <c r="AC1784" s="12" t="str">
        <f>IFERROR(_xlfn.XLOOKUP(HsgLista[[#This Row],[Vármegye]],Régiók[Vármegye],Régiók[NUTS2]),"")</f>
        <v>HU21</v>
      </c>
      <c r="AD1784" s="12" t="str" cm="1">
        <f t="array" ref="AD1784">_xlfn.XLOOKUP(HsgLista[[#This Row],[Helység jogállása]],_xlfn.ANCHORARRAY($AG$12),$AH$12:$AH$18)</f>
        <v>1 község</v>
      </c>
      <c r="AE1784" s="4">
        <f>HsgLista[[#This Row],[Lakó-népesség]]*HsgLista[[#This Row],[Lakó-népesség]]</f>
        <v>11236</v>
      </c>
      <c r="AF1784" s="1"/>
      <c r="AG1784" s="4"/>
      <c r="AJ1784" s="8"/>
      <c r="AK1784" s="4"/>
      <c r="AS1784" s="8"/>
      <c r="AT1784" s="4"/>
      <c r="BJ1784" s="1"/>
    </row>
    <row r="1785" spans="1:62" x14ac:dyDescent="0.3">
      <c r="A1785" s="33" t="s">
        <v>2575</v>
      </c>
      <c r="B1785" s="31">
        <v>16027</v>
      </c>
      <c r="C1785" s="1" t="s">
        <v>40</v>
      </c>
      <c r="D1785" s="1" t="s">
        <v>41</v>
      </c>
      <c r="E1785" s="1" t="s">
        <v>425</v>
      </c>
      <c r="F1785" s="1" t="s">
        <v>426</v>
      </c>
      <c r="G1785" s="1" t="s">
        <v>427</v>
      </c>
      <c r="H1785" s="1">
        <v>5</v>
      </c>
      <c r="I1785" s="1" t="s">
        <v>748</v>
      </c>
      <c r="J1785" s="4">
        <v>712</v>
      </c>
      <c r="K1785" s="4">
        <v>169</v>
      </c>
      <c r="L1785" s="4">
        <v>93</v>
      </c>
      <c r="AA1785" s="12" t="str">
        <f>_xlfn.XLOOKUP(HsgLista[[#This Row],[Lakó-népesség]],hsgméret[limit],hsgméret[név],,-1)</f>
        <v>mikro</v>
      </c>
      <c r="AB1785" s="12" t="str">
        <f>IFERROR(_xlfn.XLOOKUP(HsgLista[[#This Row],[Vármegye]],Régiók[Vármegye],Régiók[Régió]),"")</f>
        <v>Dél-Dunántúl</v>
      </c>
      <c r="AC1785" s="12" t="str">
        <f>IFERROR(_xlfn.XLOOKUP(HsgLista[[#This Row],[Vármegye]],Régiók[Vármegye],Régiók[NUTS2]),"")</f>
        <v>HU23</v>
      </c>
      <c r="AD1785" s="12" t="str" cm="1">
        <f t="array" ref="AD1785">_xlfn.XLOOKUP(HsgLista[[#This Row],[Helység jogállása]],_xlfn.ANCHORARRAY($AG$12),$AH$12:$AH$18)</f>
        <v>1 község</v>
      </c>
      <c r="AE1785" s="4">
        <f>HsgLista[[#This Row],[Lakó-népesség]]*HsgLista[[#This Row],[Lakó-népesség]]</f>
        <v>28561</v>
      </c>
      <c r="AF1785" s="1"/>
      <c r="AG1785" s="4"/>
      <c r="AJ1785" s="8"/>
      <c r="AK1785" s="4"/>
      <c r="AS1785" s="8"/>
      <c r="AT1785" s="4"/>
      <c r="BJ1785" s="1"/>
    </row>
    <row r="1786" spans="1:62" x14ac:dyDescent="0.3">
      <c r="A1786" s="33" t="s">
        <v>497</v>
      </c>
      <c r="B1786" s="31">
        <v>18485</v>
      </c>
      <c r="C1786" s="1" t="s">
        <v>27</v>
      </c>
      <c r="D1786" s="1" t="s">
        <v>28</v>
      </c>
      <c r="E1786" s="1" t="s">
        <v>2576</v>
      </c>
      <c r="F1786" s="1" t="s">
        <v>496</v>
      </c>
      <c r="G1786" s="1" t="s">
        <v>497</v>
      </c>
      <c r="H1786" s="1">
        <v>1</v>
      </c>
      <c r="I1786" s="1" t="s">
        <v>32</v>
      </c>
      <c r="J1786" s="4">
        <v>10861</v>
      </c>
      <c r="K1786" s="4">
        <v>13509</v>
      </c>
      <c r="L1786" s="4">
        <v>5755</v>
      </c>
      <c r="R1786" s="1">
        <v>1</v>
      </c>
      <c r="T1786" s="1">
        <v>1</v>
      </c>
      <c r="AA1786" s="12" t="str">
        <f>_xlfn.XLOOKUP(HsgLista[[#This Row],[Lakó-népesség]],hsgméret[limit],hsgméret[név],,-1)</f>
        <v>közép</v>
      </c>
      <c r="AB1786" s="12" t="str">
        <f>IFERROR(_xlfn.XLOOKUP(HsgLista[[#This Row],[Vármegye]],Régiók[Vármegye],Régiók[Régió]),"")</f>
        <v>Közép-Dunántúl</v>
      </c>
      <c r="AC1786" s="12" t="str">
        <f>IFERROR(_xlfn.XLOOKUP(HsgLista[[#This Row],[Vármegye]],Régiók[Vármegye],Régiók[NUTS2]),"")</f>
        <v>HU21</v>
      </c>
      <c r="AD1786" s="12" t="str" cm="1">
        <f t="array" ref="AD1786">_xlfn.XLOOKUP(HsgLista[[#This Row],[Helység jogállása]],_xlfn.ANCHORARRAY($AG$12),$AH$12:$AH$18)</f>
        <v>2 város</v>
      </c>
      <c r="AE1786" s="4">
        <f>HsgLista[[#This Row],[Lakó-népesség]]*HsgLista[[#This Row],[Lakó-népesség]]</f>
        <v>182493081</v>
      </c>
      <c r="AF1786" s="1"/>
      <c r="AG1786" s="4"/>
      <c r="AJ1786" s="8"/>
      <c r="AK1786" s="4"/>
      <c r="AS1786" s="8"/>
      <c r="AT1786" s="4"/>
      <c r="BJ1786" s="1"/>
    </row>
    <row r="1787" spans="1:62" x14ac:dyDescent="0.3">
      <c r="A1787" s="33" t="s">
        <v>2577</v>
      </c>
      <c r="B1787" s="31">
        <v>20701</v>
      </c>
      <c r="C1787" s="1" t="s">
        <v>40</v>
      </c>
      <c r="D1787" s="1" t="s">
        <v>251</v>
      </c>
      <c r="E1787" s="1" t="s">
        <v>350</v>
      </c>
      <c r="F1787" s="1" t="s">
        <v>351</v>
      </c>
      <c r="G1787" s="1" t="s">
        <v>352</v>
      </c>
      <c r="H1787" s="1">
        <v>5</v>
      </c>
      <c r="I1787" s="1" t="s">
        <v>352</v>
      </c>
      <c r="J1787" s="4">
        <v>1761</v>
      </c>
      <c r="K1787" s="4">
        <v>649</v>
      </c>
      <c r="L1787" s="4">
        <v>296</v>
      </c>
      <c r="R1787" s="1">
        <v>1</v>
      </c>
      <c r="T1787" s="1">
        <v>1</v>
      </c>
      <c r="AA1787" s="12" t="str">
        <f>_xlfn.XLOOKUP(HsgLista[[#This Row],[Lakó-népesség]],hsgméret[limit],hsgméret[név],,-1)</f>
        <v>apró</v>
      </c>
      <c r="AB1787" s="12" t="str">
        <f>IFERROR(_xlfn.XLOOKUP(HsgLista[[#This Row],[Vármegye]],Régiók[Vármegye],Régiók[Régió]),"")</f>
        <v>Dél-Dunántúl</v>
      </c>
      <c r="AC1787" s="12" t="str">
        <f>IFERROR(_xlfn.XLOOKUP(HsgLista[[#This Row],[Vármegye]],Régiók[Vármegye],Régiók[NUTS2]),"")</f>
        <v>HU23</v>
      </c>
      <c r="AD1787" s="12" t="str" cm="1">
        <f t="array" ref="AD1787">_xlfn.XLOOKUP(HsgLista[[#This Row],[Helység jogállása]],_xlfn.ANCHORARRAY($AG$12),$AH$12:$AH$18)</f>
        <v>1 község</v>
      </c>
      <c r="AE1787" s="4">
        <f>HsgLista[[#This Row],[Lakó-népesség]]*HsgLista[[#This Row],[Lakó-népesség]]</f>
        <v>421201</v>
      </c>
      <c r="AF1787" s="1"/>
      <c r="AG1787" s="4"/>
      <c r="AJ1787" s="8"/>
      <c r="AK1787" s="4"/>
      <c r="AS1787" s="8"/>
      <c r="AT1787" s="4"/>
      <c r="BJ1787" s="1"/>
    </row>
    <row r="1788" spans="1:62" x14ac:dyDescent="0.3">
      <c r="A1788" s="33" t="s">
        <v>401</v>
      </c>
      <c r="B1788" s="32">
        <v>4349</v>
      </c>
      <c r="C1788" s="1" t="s">
        <v>27</v>
      </c>
      <c r="D1788" s="1" t="s">
        <v>197</v>
      </c>
      <c r="E1788" s="1" t="s">
        <v>2578</v>
      </c>
      <c r="F1788" s="1" t="s">
        <v>400</v>
      </c>
      <c r="G1788" s="1" t="s">
        <v>401</v>
      </c>
      <c r="H1788" s="1">
        <v>1</v>
      </c>
      <c r="I1788" s="1" t="s">
        <v>32</v>
      </c>
      <c r="J1788" s="4">
        <v>8315</v>
      </c>
      <c r="K1788" s="4">
        <v>6341</v>
      </c>
      <c r="L1788" s="4">
        <v>2842</v>
      </c>
      <c r="AA1788" s="12" t="str">
        <f>_xlfn.XLOOKUP(HsgLista[[#This Row],[Lakó-népesség]],hsgméret[limit],hsgméret[név],,-1)</f>
        <v>kicsi</v>
      </c>
      <c r="AB1788" s="12" t="str">
        <f>IFERROR(_xlfn.XLOOKUP(HsgLista[[#This Row],[Vármegye]],Régiók[Vármegye],Régiók[Régió]),"")</f>
        <v>Dél-Alföld</v>
      </c>
      <c r="AC1788" s="12" t="str">
        <f>IFERROR(_xlfn.XLOOKUP(HsgLista[[#This Row],[Vármegye]],Régiók[Vármegye],Régiók[NUTS2]),"")</f>
        <v>HU33</v>
      </c>
      <c r="AD1788" s="12" t="str" cm="1">
        <f t="array" ref="AD1788">_xlfn.XLOOKUP(HsgLista[[#This Row],[Helység jogállása]],_xlfn.ANCHORARRAY($AG$12),$AH$12:$AH$18)</f>
        <v>2 város</v>
      </c>
      <c r="AE1788" s="4">
        <f>HsgLista[[#This Row],[Lakó-népesség]]*HsgLista[[#This Row],[Lakó-népesség]]</f>
        <v>40208281</v>
      </c>
      <c r="AF1788" s="1"/>
      <c r="AG1788" s="4"/>
      <c r="AJ1788" s="8"/>
      <c r="AK1788" s="4"/>
      <c r="AS1788" s="8"/>
      <c r="AT1788" s="4"/>
      <c r="BJ1788" s="1"/>
    </row>
    <row r="1789" spans="1:62" x14ac:dyDescent="0.3">
      <c r="A1789" s="33" t="s">
        <v>2579</v>
      </c>
      <c r="B1789" s="31">
        <v>34096</v>
      </c>
      <c r="C1789" s="1" t="s">
        <v>40</v>
      </c>
      <c r="D1789" s="1" t="s">
        <v>140</v>
      </c>
      <c r="E1789" s="1" t="s">
        <v>1210</v>
      </c>
      <c r="F1789" s="1" t="s">
        <v>1211</v>
      </c>
      <c r="G1789" s="1" t="s">
        <v>1212</v>
      </c>
      <c r="H1789" s="1">
        <v>5</v>
      </c>
      <c r="I1789" s="1" t="s">
        <v>1989</v>
      </c>
      <c r="J1789" s="4">
        <v>3289</v>
      </c>
      <c r="K1789" s="4">
        <v>400</v>
      </c>
      <c r="L1789" s="4">
        <v>289</v>
      </c>
      <c r="AA1789" s="12" t="str">
        <f>_xlfn.XLOOKUP(HsgLista[[#This Row],[Lakó-népesség]],hsgméret[limit],hsgméret[név],,-1)</f>
        <v>mikro</v>
      </c>
      <c r="AB1789" s="12" t="str">
        <f>IFERROR(_xlfn.XLOOKUP(HsgLista[[#This Row],[Vármegye]],Régiók[Vármegye],Régiók[Régió]),"")</f>
        <v>Dél-Alföld</v>
      </c>
      <c r="AC1789" s="12" t="str">
        <f>IFERROR(_xlfn.XLOOKUP(HsgLista[[#This Row],[Vármegye]],Régiók[Vármegye],Régiók[NUTS2]),"")</f>
        <v>HU33</v>
      </c>
      <c r="AD1789" s="12" t="str" cm="1">
        <f t="array" ref="AD1789">_xlfn.XLOOKUP(HsgLista[[#This Row],[Helység jogállása]],_xlfn.ANCHORARRAY($AG$12),$AH$12:$AH$18)</f>
        <v>1 község</v>
      </c>
      <c r="AE1789" s="4">
        <f>HsgLista[[#This Row],[Lakó-népesség]]*HsgLista[[#This Row],[Lakó-népesség]]</f>
        <v>160000</v>
      </c>
      <c r="AF1789" s="1"/>
      <c r="AG1789" s="4"/>
      <c r="AJ1789" s="8"/>
      <c r="AK1789" s="4"/>
      <c r="AS1789" s="8"/>
      <c r="AT1789" s="4"/>
      <c r="BJ1789" s="1"/>
    </row>
    <row r="1790" spans="1:62" x14ac:dyDescent="0.3">
      <c r="A1790" s="33" t="s">
        <v>2580</v>
      </c>
      <c r="B1790" s="32">
        <v>2556</v>
      </c>
      <c r="C1790" s="1" t="s">
        <v>40</v>
      </c>
      <c r="D1790" s="1" t="s">
        <v>66</v>
      </c>
      <c r="E1790" s="1" t="s">
        <v>389</v>
      </c>
      <c r="F1790" s="1" t="s">
        <v>390</v>
      </c>
      <c r="G1790" s="1" t="s">
        <v>391</v>
      </c>
      <c r="H1790" s="1">
        <v>5</v>
      </c>
      <c r="I1790" s="1" t="s">
        <v>392</v>
      </c>
      <c r="J1790" s="4">
        <v>3230</v>
      </c>
      <c r="K1790" s="4">
        <v>807</v>
      </c>
      <c r="L1790" s="4">
        <v>351</v>
      </c>
      <c r="AA1790" s="12" t="str">
        <f>_xlfn.XLOOKUP(HsgLista[[#This Row],[Lakó-népesség]],hsgméret[limit],hsgméret[név],,-1)</f>
        <v>apró</v>
      </c>
      <c r="AB1790" s="12" t="str">
        <f>IFERROR(_xlfn.XLOOKUP(HsgLista[[#This Row],[Vármegye]],Régiók[Vármegye],Régiók[Régió]),"")</f>
        <v>Nyugat-Dunántúl</v>
      </c>
      <c r="AC1790" s="12" t="str">
        <f>IFERROR(_xlfn.XLOOKUP(HsgLista[[#This Row],[Vármegye]],Régiók[Vármegye],Régiók[NUTS2]),"")</f>
        <v>HU22</v>
      </c>
      <c r="AD1790" s="12" t="str" cm="1">
        <f t="array" ref="AD1790">_xlfn.XLOOKUP(HsgLista[[#This Row],[Helység jogállása]],_xlfn.ANCHORARRAY($AG$12),$AH$12:$AH$18)</f>
        <v>1 község</v>
      </c>
      <c r="AE1790" s="4">
        <f>HsgLista[[#This Row],[Lakó-népesség]]*HsgLista[[#This Row],[Lakó-népesség]]</f>
        <v>651249</v>
      </c>
      <c r="AF1790" s="1"/>
      <c r="AG1790" s="4"/>
      <c r="AJ1790" s="8"/>
      <c r="AK1790" s="4"/>
      <c r="AS1790" s="8"/>
      <c r="AT1790" s="4"/>
      <c r="BJ1790" s="1"/>
    </row>
    <row r="1791" spans="1:62" x14ac:dyDescent="0.3">
      <c r="A1791" s="33" t="s">
        <v>2581</v>
      </c>
      <c r="B1791" s="31">
        <v>31343</v>
      </c>
      <c r="C1791" s="1" t="s">
        <v>40</v>
      </c>
      <c r="D1791" s="1" t="s">
        <v>112</v>
      </c>
      <c r="E1791" s="1" t="s">
        <v>234</v>
      </c>
      <c r="F1791" s="1" t="s">
        <v>235</v>
      </c>
      <c r="G1791" s="1" t="s">
        <v>236</v>
      </c>
      <c r="H1791" s="1">
        <v>5</v>
      </c>
      <c r="I1791" s="1" t="s">
        <v>666</v>
      </c>
      <c r="J1791" s="4">
        <v>1695</v>
      </c>
      <c r="K1791" s="4">
        <v>862</v>
      </c>
      <c r="L1791" s="4">
        <v>324</v>
      </c>
      <c r="T1791" s="1">
        <v>1</v>
      </c>
      <c r="AA1791" s="12" t="str">
        <f>_xlfn.XLOOKUP(HsgLista[[#This Row],[Lakó-népesség]],hsgméret[limit],hsgméret[név],,-1)</f>
        <v>apró</v>
      </c>
      <c r="AB1791" s="12" t="str">
        <f>IFERROR(_xlfn.XLOOKUP(HsgLista[[#This Row],[Vármegye]],Régiók[Vármegye],Régiók[Régió]),"")</f>
        <v>Dél-Dunántúl</v>
      </c>
      <c r="AC1791" s="12" t="str">
        <f>IFERROR(_xlfn.XLOOKUP(HsgLista[[#This Row],[Vármegye]],Régiók[Vármegye],Régiók[NUTS2]),"")</f>
        <v>HU23</v>
      </c>
      <c r="AD1791" s="12" t="str" cm="1">
        <f t="array" ref="AD1791">_xlfn.XLOOKUP(HsgLista[[#This Row],[Helység jogállása]],_xlfn.ANCHORARRAY($AG$12),$AH$12:$AH$18)</f>
        <v>1 község</v>
      </c>
      <c r="AE1791" s="4">
        <f>HsgLista[[#This Row],[Lakó-népesség]]*HsgLista[[#This Row],[Lakó-népesség]]</f>
        <v>743044</v>
      </c>
      <c r="AF1791" s="1"/>
      <c r="AG1791" s="4"/>
      <c r="AJ1791" s="8"/>
      <c r="AK1791" s="4"/>
      <c r="AS1791" s="8"/>
      <c r="AT1791" s="4"/>
      <c r="BJ1791" s="1"/>
    </row>
    <row r="1792" spans="1:62" x14ac:dyDescent="0.3">
      <c r="A1792" s="33" t="s">
        <v>405</v>
      </c>
      <c r="B1792" s="32">
        <v>4783</v>
      </c>
      <c r="C1792" s="1" t="s">
        <v>27</v>
      </c>
      <c r="D1792" s="1" t="s">
        <v>66</v>
      </c>
      <c r="E1792" s="1" t="s">
        <v>2582</v>
      </c>
      <c r="F1792" s="1" t="s">
        <v>404</v>
      </c>
      <c r="G1792" s="1" t="s">
        <v>405</v>
      </c>
      <c r="H1792" s="1">
        <v>1</v>
      </c>
      <c r="I1792" s="1" t="s">
        <v>32</v>
      </c>
      <c r="J1792" s="4">
        <v>8379</v>
      </c>
      <c r="K1792" s="4">
        <v>34165</v>
      </c>
      <c r="L1792" s="4">
        <v>16575</v>
      </c>
      <c r="P1792" s="1">
        <v>1</v>
      </c>
      <c r="R1792" s="1">
        <v>1</v>
      </c>
      <c r="T1792" s="1">
        <v>1</v>
      </c>
      <c r="Y1792" s="1">
        <v>1</v>
      </c>
      <c r="AA1792" s="12" t="str">
        <f>_xlfn.XLOOKUP(HsgLista[[#This Row],[Lakó-népesség]],hsgméret[limit],hsgméret[név],,-1)</f>
        <v>közép</v>
      </c>
      <c r="AB1792" s="12" t="str">
        <f>IFERROR(_xlfn.XLOOKUP(HsgLista[[#This Row],[Vármegye]],Régiók[Vármegye],Régiók[Régió]),"")</f>
        <v>Nyugat-Dunántúl</v>
      </c>
      <c r="AC1792" s="12" t="str">
        <f>IFERROR(_xlfn.XLOOKUP(HsgLista[[#This Row],[Vármegye]],Régiók[Vármegye],Régiók[NUTS2]),"")</f>
        <v>HU22</v>
      </c>
      <c r="AD1792" s="12" t="str" cm="1">
        <f t="array" ref="AD1792">_xlfn.XLOOKUP(HsgLista[[#This Row],[Helység jogállása]],_xlfn.ANCHORARRAY($AG$12),$AH$12:$AH$18)</f>
        <v>2 város</v>
      </c>
      <c r="AE1792" s="4">
        <f>HsgLista[[#This Row],[Lakó-népesség]]*HsgLista[[#This Row],[Lakó-népesség]]</f>
        <v>1167247225</v>
      </c>
      <c r="AF1792" s="1"/>
      <c r="AG1792" s="4"/>
      <c r="AJ1792" s="8"/>
      <c r="AK1792" s="4"/>
      <c r="AS1792" s="8"/>
      <c r="AT1792" s="4"/>
      <c r="BJ1792" s="1"/>
    </row>
    <row r="1793" spans="1:62" x14ac:dyDescent="0.3">
      <c r="A1793" s="33" t="s">
        <v>2583</v>
      </c>
      <c r="B1793" s="31">
        <v>33677</v>
      </c>
      <c r="C1793" s="1" t="s">
        <v>40</v>
      </c>
      <c r="D1793" s="1" t="s">
        <v>66</v>
      </c>
      <c r="E1793" s="1" t="s">
        <v>67</v>
      </c>
      <c r="F1793" s="1" t="s">
        <v>68</v>
      </c>
      <c r="G1793" s="1" t="s">
        <v>69</v>
      </c>
      <c r="H1793" s="1">
        <v>1</v>
      </c>
      <c r="I1793" s="1" t="s">
        <v>32</v>
      </c>
      <c r="J1793" s="4">
        <v>3071</v>
      </c>
      <c r="K1793" s="4">
        <v>2637</v>
      </c>
      <c r="L1793" s="4">
        <v>1013</v>
      </c>
      <c r="AA1793" s="12" t="str">
        <f>_xlfn.XLOOKUP(HsgLista[[#This Row],[Lakó-népesség]],hsgméret[limit],hsgméret[név],,-1)</f>
        <v>kicsi</v>
      </c>
      <c r="AB1793" s="12" t="str">
        <f>IFERROR(_xlfn.XLOOKUP(HsgLista[[#This Row],[Vármegye]],Régiók[Vármegye],Régiók[Régió]),"")</f>
        <v>Nyugat-Dunántúl</v>
      </c>
      <c r="AC1793" s="12" t="str">
        <f>IFERROR(_xlfn.XLOOKUP(HsgLista[[#This Row],[Vármegye]],Régiók[Vármegye],Régiók[NUTS2]),"")</f>
        <v>HU22</v>
      </c>
      <c r="AD1793" s="12" t="str" cm="1">
        <f t="array" ref="AD1793">_xlfn.XLOOKUP(HsgLista[[#This Row],[Helység jogállása]],_xlfn.ANCHORARRAY($AG$12),$AH$12:$AH$18)</f>
        <v>1 község</v>
      </c>
      <c r="AE1793" s="4">
        <f>HsgLista[[#This Row],[Lakó-népesség]]*HsgLista[[#This Row],[Lakó-népesség]]</f>
        <v>6953769</v>
      </c>
      <c r="AF1793" s="1"/>
      <c r="AG1793" s="4"/>
      <c r="AJ1793" s="8"/>
      <c r="AK1793" s="4"/>
      <c r="AS1793" s="8"/>
      <c r="AT1793" s="4"/>
      <c r="BJ1793" s="1"/>
    </row>
    <row r="1794" spans="1:62" x14ac:dyDescent="0.3">
      <c r="A1794" s="33" t="s">
        <v>2584</v>
      </c>
      <c r="B1794" s="31">
        <v>28149</v>
      </c>
      <c r="C1794" s="1" t="s">
        <v>40</v>
      </c>
      <c r="D1794" s="1" t="s">
        <v>66</v>
      </c>
      <c r="E1794" s="1" t="s">
        <v>403</v>
      </c>
      <c r="F1794" s="1" t="s">
        <v>404</v>
      </c>
      <c r="G1794" s="1" t="s">
        <v>405</v>
      </c>
      <c r="H1794" s="1">
        <v>2</v>
      </c>
      <c r="I1794" s="1" t="s">
        <v>38</v>
      </c>
      <c r="J1794" s="4">
        <v>4392</v>
      </c>
      <c r="K1794" s="4">
        <v>1873</v>
      </c>
      <c r="L1794" s="4">
        <v>649</v>
      </c>
      <c r="AA1794" s="12" t="str">
        <f>_xlfn.XLOOKUP(HsgLista[[#This Row],[Lakó-népesség]],hsgméret[limit],hsgméret[név],,-1)</f>
        <v>apró</v>
      </c>
      <c r="AB1794" s="12" t="str">
        <f>IFERROR(_xlfn.XLOOKUP(HsgLista[[#This Row],[Vármegye]],Régiók[Vármegye],Régiók[Régió]),"")</f>
        <v>Nyugat-Dunántúl</v>
      </c>
      <c r="AC1794" s="12" t="str">
        <f>IFERROR(_xlfn.XLOOKUP(HsgLista[[#This Row],[Vármegye]],Régiók[Vármegye],Régiók[NUTS2]),"")</f>
        <v>HU22</v>
      </c>
      <c r="AD1794" s="12" t="str" cm="1">
        <f t="array" ref="AD1794">_xlfn.XLOOKUP(HsgLista[[#This Row],[Helység jogállása]],_xlfn.ANCHORARRAY($AG$12),$AH$12:$AH$18)</f>
        <v>1 község</v>
      </c>
      <c r="AE1794" s="4">
        <f>HsgLista[[#This Row],[Lakó-népesség]]*HsgLista[[#This Row],[Lakó-népesség]]</f>
        <v>3508129</v>
      </c>
      <c r="AF1794" s="1"/>
      <c r="AG1794" s="4"/>
      <c r="AJ1794" s="8"/>
      <c r="AK1794" s="4"/>
      <c r="AS1794" s="8"/>
      <c r="AT1794" s="4"/>
      <c r="BJ1794" s="1"/>
    </row>
    <row r="1795" spans="1:62" x14ac:dyDescent="0.3">
      <c r="A1795" s="33" t="s">
        <v>2585</v>
      </c>
      <c r="B1795" s="31">
        <v>34412</v>
      </c>
      <c r="C1795" s="1" t="s">
        <v>40</v>
      </c>
      <c r="D1795" s="1" t="s">
        <v>66</v>
      </c>
      <c r="E1795" s="1" t="s">
        <v>403</v>
      </c>
      <c r="F1795" s="1" t="s">
        <v>404</v>
      </c>
      <c r="G1795" s="1" t="s">
        <v>405</v>
      </c>
      <c r="H1795" s="1">
        <v>5</v>
      </c>
      <c r="I1795" s="1" t="s">
        <v>2584</v>
      </c>
      <c r="J1795" s="4">
        <v>157</v>
      </c>
      <c r="K1795" s="4">
        <v>384</v>
      </c>
      <c r="L1795" s="4">
        <v>155</v>
      </c>
      <c r="AA1795" s="12" t="str">
        <f>_xlfn.XLOOKUP(HsgLista[[#This Row],[Lakó-népesség]],hsgméret[limit],hsgméret[név],,-1)</f>
        <v>mikro</v>
      </c>
      <c r="AB1795" s="12" t="str">
        <f>IFERROR(_xlfn.XLOOKUP(HsgLista[[#This Row],[Vármegye]],Régiók[Vármegye],Régiók[Régió]),"")</f>
        <v>Nyugat-Dunántúl</v>
      </c>
      <c r="AC1795" s="12" t="str">
        <f>IFERROR(_xlfn.XLOOKUP(HsgLista[[#This Row],[Vármegye]],Régiók[Vármegye],Régiók[NUTS2]),"")</f>
        <v>HU22</v>
      </c>
      <c r="AD1795" s="12" t="str" cm="1">
        <f t="array" ref="AD1795">_xlfn.XLOOKUP(HsgLista[[#This Row],[Helység jogállása]],_xlfn.ANCHORARRAY($AG$12),$AH$12:$AH$18)</f>
        <v>1 község</v>
      </c>
      <c r="AE1795" s="4">
        <f>HsgLista[[#This Row],[Lakó-népesség]]*HsgLista[[#This Row],[Lakó-népesség]]</f>
        <v>147456</v>
      </c>
      <c r="AF1795" s="1"/>
      <c r="AG1795" s="4"/>
      <c r="AJ1795" s="8"/>
      <c r="AK1795" s="4"/>
      <c r="AS1795" s="8"/>
      <c r="AT1795" s="4"/>
      <c r="BJ1795" s="1"/>
    </row>
    <row r="1796" spans="1:62" x14ac:dyDescent="0.3">
      <c r="A1796" s="33" t="s">
        <v>222</v>
      </c>
      <c r="B1796" s="31">
        <v>29540</v>
      </c>
      <c r="C1796" s="1" t="s">
        <v>40</v>
      </c>
      <c r="D1796" s="1" t="s">
        <v>41</v>
      </c>
      <c r="E1796" s="1" t="s">
        <v>208</v>
      </c>
      <c r="F1796" s="1" t="s">
        <v>209</v>
      </c>
      <c r="G1796" s="1" t="s">
        <v>210</v>
      </c>
      <c r="H1796" s="1">
        <v>2</v>
      </c>
      <c r="I1796" s="1" t="s">
        <v>38</v>
      </c>
      <c r="J1796" s="4">
        <v>2176</v>
      </c>
      <c r="K1796" s="4">
        <v>866</v>
      </c>
      <c r="L1796" s="4">
        <v>337</v>
      </c>
      <c r="T1796" s="1">
        <v>1</v>
      </c>
      <c r="AA1796" s="12" t="str">
        <f>_xlfn.XLOOKUP(HsgLista[[#This Row],[Lakó-népesség]],hsgméret[limit],hsgméret[név],,-1)</f>
        <v>apró</v>
      </c>
      <c r="AB1796" s="12" t="str">
        <f>IFERROR(_xlfn.XLOOKUP(HsgLista[[#This Row],[Vármegye]],Régiók[Vármegye],Régiók[Régió]),"")</f>
        <v>Dél-Dunántúl</v>
      </c>
      <c r="AC1796" s="12" t="str">
        <f>IFERROR(_xlfn.XLOOKUP(HsgLista[[#This Row],[Vármegye]],Régiók[Vármegye],Régiók[NUTS2]),"")</f>
        <v>HU23</v>
      </c>
      <c r="AD1796" s="12" t="str" cm="1">
        <f t="array" ref="AD1796">_xlfn.XLOOKUP(HsgLista[[#This Row],[Helység jogállása]],_xlfn.ANCHORARRAY($AG$12),$AH$12:$AH$18)</f>
        <v>1 község</v>
      </c>
      <c r="AE1796" s="4">
        <f>HsgLista[[#This Row],[Lakó-népesség]]*HsgLista[[#This Row],[Lakó-népesség]]</f>
        <v>749956</v>
      </c>
      <c r="AF1796" s="1"/>
      <c r="AG1796" s="4"/>
      <c r="AJ1796" s="8"/>
      <c r="AK1796" s="4"/>
      <c r="AS1796" s="8"/>
      <c r="AT1796" s="4"/>
      <c r="BJ1796" s="1"/>
    </row>
    <row r="1797" spans="1:62" x14ac:dyDescent="0.3">
      <c r="A1797" s="33" t="s">
        <v>2586</v>
      </c>
      <c r="B1797" s="31">
        <v>33349</v>
      </c>
      <c r="C1797" s="1" t="s">
        <v>40</v>
      </c>
      <c r="D1797" s="1" t="s">
        <v>251</v>
      </c>
      <c r="E1797" s="1" t="s">
        <v>350</v>
      </c>
      <c r="F1797" s="1" t="s">
        <v>351</v>
      </c>
      <c r="G1797" s="1" t="s">
        <v>352</v>
      </c>
      <c r="H1797" s="1">
        <v>5</v>
      </c>
      <c r="I1797" s="1" t="s">
        <v>352</v>
      </c>
      <c r="J1797" s="4">
        <v>1214</v>
      </c>
      <c r="K1797" s="4">
        <v>327</v>
      </c>
      <c r="L1797" s="4">
        <v>143</v>
      </c>
      <c r="AA1797" s="12" t="str">
        <f>_xlfn.XLOOKUP(HsgLista[[#This Row],[Lakó-népesség]],hsgméret[limit],hsgméret[név],,-1)</f>
        <v>mikro</v>
      </c>
      <c r="AB1797" s="12" t="str">
        <f>IFERROR(_xlfn.XLOOKUP(HsgLista[[#This Row],[Vármegye]],Régiók[Vármegye],Régiók[Régió]),"")</f>
        <v>Dél-Dunántúl</v>
      </c>
      <c r="AC1797" s="12" t="str">
        <f>IFERROR(_xlfn.XLOOKUP(HsgLista[[#This Row],[Vármegye]],Régiók[Vármegye],Régiók[NUTS2]),"")</f>
        <v>HU23</v>
      </c>
      <c r="AD1797" s="12" t="str" cm="1">
        <f t="array" ref="AD1797">_xlfn.XLOOKUP(HsgLista[[#This Row],[Helység jogállása]],_xlfn.ANCHORARRAY($AG$12),$AH$12:$AH$18)</f>
        <v>1 község</v>
      </c>
      <c r="AE1797" s="4">
        <f>HsgLista[[#This Row],[Lakó-népesség]]*HsgLista[[#This Row],[Lakó-népesség]]</f>
        <v>106929</v>
      </c>
      <c r="AF1797" s="1"/>
      <c r="AG1797" s="4"/>
      <c r="AJ1797" s="8"/>
      <c r="AK1797" s="4"/>
      <c r="AS1797" s="8"/>
      <c r="AT1797" s="4"/>
      <c r="BJ1797" s="1"/>
    </row>
    <row r="1798" spans="1:62" x14ac:dyDescent="0.3">
      <c r="A1798" s="33" t="s">
        <v>2587</v>
      </c>
      <c r="B1798" s="31">
        <v>13620</v>
      </c>
      <c r="C1798" s="1" t="s">
        <v>40</v>
      </c>
      <c r="D1798" s="1" t="s">
        <v>251</v>
      </c>
      <c r="E1798" s="1" t="s">
        <v>350</v>
      </c>
      <c r="F1798" s="1" t="s">
        <v>351</v>
      </c>
      <c r="G1798" s="1" t="s">
        <v>352</v>
      </c>
      <c r="H1798" s="1">
        <v>5</v>
      </c>
      <c r="I1798" s="1" t="s">
        <v>349</v>
      </c>
      <c r="J1798" s="4">
        <v>1275</v>
      </c>
      <c r="K1798" s="4">
        <v>289</v>
      </c>
      <c r="L1798" s="4">
        <v>148</v>
      </c>
      <c r="AA1798" s="12" t="str">
        <f>_xlfn.XLOOKUP(HsgLista[[#This Row],[Lakó-népesség]],hsgméret[limit],hsgméret[név],,-1)</f>
        <v>mikro</v>
      </c>
      <c r="AB1798" s="12" t="str">
        <f>IFERROR(_xlfn.XLOOKUP(HsgLista[[#This Row],[Vármegye]],Régiók[Vármegye],Régiók[Régió]),"")</f>
        <v>Dél-Dunántúl</v>
      </c>
      <c r="AC1798" s="12" t="str">
        <f>IFERROR(_xlfn.XLOOKUP(HsgLista[[#This Row],[Vármegye]],Régiók[Vármegye],Régiók[NUTS2]),"")</f>
        <v>HU23</v>
      </c>
      <c r="AD1798" s="12" t="str" cm="1">
        <f t="array" ref="AD1798">_xlfn.XLOOKUP(HsgLista[[#This Row],[Helység jogállása]],_xlfn.ANCHORARRAY($AG$12),$AH$12:$AH$18)</f>
        <v>1 község</v>
      </c>
      <c r="AE1798" s="4">
        <f>HsgLista[[#This Row],[Lakó-népesség]]*HsgLista[[#This Row],[Lakó-népesség]]</f>
        <v>83521</v>
      </c>
      <c r="AF1798" s="1"/>
      <c r="AG1798" s="4"/>
      <c r="AJ1798" s="8"/>
      <c r="AK1798" s="4"/>
      <c r="AS1798" s="8"/>
      <c r="AT1798" s="4"/>
      <c r="BJ1798" s="1"/>
    </row>
    <row r="1799" spans="1:62" x14ac:dyDescent="0.3">
      <c r="A1799" s="33" t="s">
        <v>2588</v>
      </c>
      <c r="B1799" s="32">
        <v>7029</v>
      </c>
      <c r="C1799" s="1" t="s">
        <v>40</v>
      </c>
      <c r="D1799" s="1" t="s">
        <v>251</v>
      </c>
      <c r="E1799" s="1" t="s">
        <v>734</v>
      </c>
      <c r="F1799" s="1" t="s">
        <v>735</v>
      </c>
      <c r="G1799" s="1" t="s">
        <v>735</v>
      </c>
      <c r="H1799" s="1">
        <v>5</v>
      </c>
      <c r="I1799" s="1" t="s">
        <v>1394</v>
      </c>
      <c r="J1799" s="4">
        <v>2476</v>
      </c>
      <c r="K1799" s="4">
        <v>419</v>
      </c>
      <c r="L1799" s="4">
        <v>199</v>
      </c>
      <c r="AA1799" s="12" t="str">
        <f>_xlfn.XLOOKUP(HsgLista[[#This Row],[Lakó-népesség]],hsgméret[limit],hsgméret[név],,-1)</f>
        <v>mikro</v>
      </c>
      <c r="AB1799" s="12" t="str">
        <f>IFERROR(_xlfn.XLOOKUP(HsgLista[[#This Row],[Vármegye]],Régiók[Vármegye],Régiók[Régió]),"")</f>
        <v>Dél-Dunántúl</v>
      </c>
      <c r="AC1799" s="12" t="str">
        <f>IFERROR(_xlfn.XLOOKUP(HsgLista[[#This Row],[Vármegye]],Régiók[Vármegye],Régiók[NUTS2]),"")</f>
        <v>HU23</v>
      </c>
      <c r="AD1799" s="12" t="str" cm="1">
        <f t="array" ref="AD1799">_xlfn.XLOOKUP(HsgLista[[#This Row],[Helység jogállása]],_xlfn.ANCHORARRAY($AG$12),$AH$12:$AH$18)</f>
        <v>1 község</v>
      </c>
      <c r="AE1799" s="4">
        <f>HsgLista[[#This Row],[Lakó-népesség]]*HsgLista[[#This Row],[Lakó-népesség]]</f>
        <v>175561</v>
      </c>
      <c r="AF1799" s="1"/>
      <c r="AG1799" s="4"/>
      <c r="AJ1799" s="8"/>
      <c r="AK1799" s="4"/>
      <c r="AS1799" s="8"/>
      <c r="AT1799" s="4"/>
      <c r="BJ1799" s="1"/>
    </row>
    <row r="1800" spans="1:62" x14ac:dyDescent="0.3">
      <c r="A1800" s="33" t="s">
        <v>2333</v>
      </c>
      <c r="B1800" s="31">
        <v>21546</v>
      </c>
      <c r="C1800" s="1" t="s">
        <v>196</v>
      </c>
      <c r="D1800" s="1" t="s">
        <v>52</v>
      </c>
      <c r="E1800" s="1" t="s">
        <v>173</v>
      </c>
      <c r="F1800" s="1" t="s">
        <v>174</v>
      </c>
      <c r="G1800" s="1" t="s">
        <v>175</v>
      </c>
      <c r="H1800" s="1">
        <v>2</v>
      </c>
      <c r="I1800" s="1" t="s">
        <v>38</v>
      </c>
      <c r="J1800" s="4">
        <v>1755</v>
      </c>
      <c r="K1800" s="4">
        <v>2685</v>
      </c>
      <c r="L1800" s="4">
        <v>1186</v>
      </c>
      <c r="Q1800" s="1">
        <v>1</v>
      </c>
      <c r="T1800" s="1">
        <v>1</v>
      </c>
      <c r="U1800" s="1">
        <v>1</v>
      </c>
      <c r="V1800" s="1">
        <v>1</v>
      </c>
      <c r="AA1800" s="12" t="str">
        <f>_xlfn.XLOOKUP(HsgLista[[#This Row],[Lakó-népesség]],hsgméret[limit],hsgméret[név],,-1)</f>
        <v>kicsi</v>
      </c>
      <c r="AB1800" s="12" t="str">
        <f>IFERROR(_xlfn.XLOOKUP(HsgLista[[#This Row],[Vármegye]],Régiók[Vármegye],Régiók[Régió]),"")</f>
        <v>Észak-Magyarország</v>
      </c>
      <c r="AC1800" s="12" t="str">
        <f>IFERROR(_xlfn.XLOOKUP(HsgLista[[#This Row],[Vármegye]],Régiók[Vármegye],Régiók[NUTS2]),"")</f>
        <v>HU31</v>
      </c>
      <c r="AD1800" s="12" t="str" cm="1">
        <f t="array" ref="AD1800">_xlfn.XLOOKUP(HsgLista[[#This Row],[Helység jogállása]],_xlfn.ANCHORARRAY($AG$12),$AH$12:$AH$18)</f>
        <v>1 község</v>
      </c>
      <c r="AE1800" s="4">
        <f>HsgLista[[#This Row],[Lakó-népesség]]*HsgLista[[#This Row],[Lakó-népesség]]</f>
        <v>7209225</v>
      </c>
      <c r="AF1800" s="1"/>
      <c r="AG1800" s="4"/>
      <c r="AJ1800" s="8"/>
      <c r="AK1800" s="4"/>
      <c r="AS1800" s="8"/>
      <c r="AT1800" s="4"/>
      <c r="BJ1800" s="1"/>
    </row>
    <row r="1801" spans="1:62" x14ac:dyDescent="0.3">
      <c r="A1801" s="33" t="s">
        <v>2589</v>
      </c>
      <c r="B1801" s="32">
        <v>2158</v>
      </c>
      <c r="C1801" s="1" t="s">
        <v>40</v>
      </c>
      <c r="D1801" s="1" t="s">
        <v>52</v>
      </c>
      <c r="E1801" s="1" t="s">
        <v>1682</v>
      </c>
      <c r="F1801" s="1" t="s">
        <v>1683</v>
      </c>
      <c r="G1801" s="1" t="s">
        <v>1684</v>
      </c>
      <c r="H1801" s="1">
        <v>5</v>
      </c>
      <c r="I1801" s="1" t="s">
        <v>1685</v>
      </c>
      <c r="J1801" s="4">
        <v>962</v>
      </c>
      <c r="K1801" s="4">
        <v>481</v>
      </c>
      <c r="L1801" s="4">
        <v>206</v>
      </c>
      <c r="AA1801" s="12" t="str">
        <f>_xlfn.XLOOKUP(HsgLista[[#This Row],[Lakó-népesség]],hsgméret[limit],hsgméret[név],,-1)</f>
        <v>mikro</v>
      </c>
      <c r="AB1801" s="12" t="str">
        <f>IFERROR(_xlfn.XLOOKUP(HsgLista[[#This Row],[Vármegye]],Régiók[Vármegye],Régiók[Régió]),"")</f>
        <v>Észak-Magyarország</v>
      </c>
      <c r="AC1801" s="12" t="str">
        <f>IFERROR(_xlfn.XLOOKUP(HsgLista[[#This Row],[Vármegye]],Régiók[Vármegye],Régiók[NUTS2]),"")</f>
        <v>HU31</v>
      </c>
      <c r="AD1801" s="12" t="str" cm="1">
        <f t="array" ref="AD1801">_xlfn.XLOOKUP(HsgLista[[#This Row],[Helység jogállása]],_xlfn.ANCHORARRAY($AG$12),$AH$12:$AH$18)</f>
        <v>1 község</v>
      </c>
      <c r="AE1801" s="4">
        <f>HsgLista[[#This Row],[Lakó-népesség]]*HsgLista[[#This Row],[Lakó-népesség]]</f>
        <v>231361</v>
      </c>
      <c r="AF1801" s="1"/>
      <c r="AG1801" s="4"/>
      <c r="AJ1801" s="8"/>
      <c r="AK1801" s="4"/>
      <c r="AS1801" s="8"/>
      <c r="AT1801" s="4"/>
      <c r="BJ1801" s="1"/>
    </row>
    <row r="1802" spans="1:62" x14ac:dyDescent="0.3">
      <c r="A1802" s="33" t="s">
        <v>1485</v>
      </c>
      <c r="B1802" s="31">
        <v>25210</v>
      </c>
      <c r="C1802" s="1" t="s">
        <v>40</v>
      </c>
      <c r="D1802" s="1" t="s">
        <v>202</v>
      </c>
      <c r="E1802" s="1" t="s">
        <v>278</v>
      </c>
      <c r="F1802" s="1" t="s">
        <v>279</v>
      </c>
      <c r="G1802" s="1" t="s">
        <v>280</v>
      </c>
      <c r="H1802" s="1">
        <v>2</v>
      </c>
      <c r="I1802" s="1" t="s">
        <v>38</v>
      </c>
      <c r="J1802" s="4">
        <v>1172</v>
      </c>
      <c r="K1802" s="4">
        <v>1511</v>
      </c>
      <c r="L1802" s="4">
        <v>686</v>
      </c>
      <c r="P1802" s="1">
        <v>1</v>
      </c>
      <c r="T1802" s="1">
        <v>1</v>
      </c>
      <c r="AA1802" s="12" t="str">
        <f>_xlfn.XLOOKUP(HsgLista[[#This Row],[Lakó-népesség]],hsgméret[limit],hsgméret[név],,-1)</f>
        <v>apró</v>
      </c>
      <c r="AB1802" s="12" t="str">
        <f>IFERROR(_xlfn.XLOOKUP(HsgLista[[#This Row],[Vármegye]],Régiók[Vármegye],Régiók[Régió]),"")</f>
        <v>Nyugat-Dunántúl</v>
      </c>
      <c r="AC1802" s="12" t="str">
        <f>IFERROR(_xlfn.XLOOKUP(HsgLista[[#This Row],[Vármegye]],Régiók[Vármegye],Régiók[NUTS2]),"")</f>
        <v>HU22</v>
      </c>
      <c r="AD1802" s="12" t="str" cm="1">
        <f t="array" ref="AD1802">_xlfn.XLOOKUP(HsgLista[[#This Row],[Helység jogállása]],_xlfn.ANCHORARRAY($AG$12),$AH$12:$AH$18)</f>
        <v>1 község</v>
      </c>
      <c r="AE1802" s="4">
        <f>HsgLista[[#This Row],[Lakó-népesség]]*HsgLista[[#This Row],[Lakó-népesség]]</f>
        <v>2283121</v>
      </c>
      <c r="AF1802" s="1"/>
      <c r="AG1802" s="4"/>
      <c r="AJ1802" s="8"/>
      <c r="AK1802" s="4"/>
      <c r="AS1802" s="8"/>
      <c r="AT1802" s="4"/>
      <c r="BJ1802" s="1"/>
    </row>
    <row r="1803" spans="1:62" x14ac:dyDescent="0.3">
      <c r="A1803" s="33" t="s">
        <v>2590</v>
      </c>
      <c r="B1803" s="32">
        <v>7968</v>
      </c>
      <c r="C1803" s="1" t="s">
        <v>40</v>
      </c>
      <c r="D1803" s="1" t="s">
        <v>202</v>
      </c>
      <c r="E1803" s="1" t="s">
        <v>621</v>
      </c>
      <c r="F1803" s="1" t="s">
        <v>622</v>
      </c>
      <c r="G1803" s="1" t="s">
        <v>623</v>
      </c>
      <c r="H1803" s="1">
        <v>5</v>
      </c>
      <c r="I1803" s="1" t="s">
        <v>623</v>
      </c>
      <c r="J1803" s="4">
        <v>1204</v>
      </c>
      <c r="K1803" s="4">
        <v>229</v>
      </c>
      <c r="L1803" s="4">
        <v>128</v>
      </c>
      <c r="T1803" s="1">
        <v>1</v>
      </c>
      <c r="AA1803" s="12" t="str">
        <f>_xlfn.XLOOKUP(HsgLista[[#This Row],[Lakó-népesség]],hsgméret[limit],hsgméret[név],,-1)</f>
        <v>mikro</v>
      </c>
      <c r="AB1803" s="12" t="str">
        <f>IFERROR(_xlfn.XLOOKUP(HsgLista[[#This Row],[Vármegye]],Régiók[Vármegye],Régiók[Régió]),"")</f>
        <v>Nyugat-Dunántúl</v>
      </c>
      <c r="AC1803" s="12" t="str">
        <f>IFERROR(_xlfn.XLOOKUP(HsgLista[[#This Row],[Vármegye]],Régiók[Vármegye],Régiók[NUTS2]),"")</f>
        <v>HU22</v>
      </c>
      <c r="AD1803" s="12" t="str" cm="1">
        <f t="array" ref="AD1803">_xlfn.XLOOKUP(HsgLista[[#This Row],[Helység jogállása]],_xlfn.ANCHORARRAY($AG$12),$AH$12:$AH$18)</f>
        <v>1 község</v>
      </c>
      <c r="AE1803" s="4">
        <f>HsgLista[[#This Row],[Lakó-népesség]]*HsgLista[[#This Row],[Lakó-népesség]]</f>
        <v>52441</v>
      </c>
      <c r="AF1803" s="1"/>
      <c r="AG1803" s="4"/>
      <c r="AJ1803" s="8"/>
      <c r="AK1803" s="4"/>
      <c r="AS1803" s="8"/>
      <c r="AT1803" s="4"/>
      <c r="BJ1803" s="1"/>
    </row>
    <row r="1804" spans="1:62" x14ac:dyDescent="0.3">
      <c r="A1804" s="33" t="s">
        <v>2591</v>
      </c>
      <c r="B1804" s="31">
        <v>33987</v>
      </c>
      <c r="C1804" s="1" t="s">
        <v>40</v>
      </c>
      <c r="D1804" s="1" t="s">
        <v>202</v>
      </c>
      <c r="E1804" s="1" t="s">
        <v>621</v>
      </c>
      <c r="F1804" s="1" t="s">
        <v>622</v>
      </c>
      <c r="G1804" s="1" t="s">
        <v>623</v>
      </c>
      <c r="H1804" s="1">
        <v>5</v>
      </c>
      <c r="I1804" s="1" t="s">
        <v>689</v>
      </c>
      <c r="J1804" s="4">
        <v>1615</v>
      </c>
      <c r="K1804" s="4">
        <v>488</v>
      </c>
      <c r="L1804" s="4">
        <v>271</v>
      </c>
      <c r="AA1804" s="12" t="str">
        <f>_xlfn.XLOOKUP(HsgLista[[#This Row],[Lakó-népesség]],hsgméret[limit],hsgméret[név],,-1)</f>
        <v>mikro</v>
      </c>
      <c r="AB1804" s="12" t="str">
        <f>IFERROR(_xlfn.XLOOKUP(HsgLista[[#This Row],[Vármegye]],Régiók[Vármegye],Régiók[Régió]),"")</f>
        <v>Nyugat-Dunántúl</v>
      </c>
      <c r="AC1804" s="12" t="str">
        <f>IFERROR(_xlfn.XLOOKUP(HsgLista[[#This Row],[Vármegye]],Régiók[Vármegye],Régiók[NUTS2]),"")</f>
        <v>HU22</v>
      </c>
      <c r="AD1804" s="12" t="str" cm="1">
        <f t="array" ref="AD1804">_xlfn.XLOOKUP(HsgLista[[#This Row],[Helység jogállása]],_xlfn.ANCHORARRAY($AG$12),$AH$12:$AH$18)</f>
        <v>1 község</v>
      </c>
      <c r="AE1804" s="4">
        <f>HsgLista[[#This Row],[Lakó-népesség]]*HsgLista[[#This Row],[Lakó-népesség]]</f>
        <v>238144</v>
      </c>
      <c r="AF1804" s="1"/>
      <c r="AG1804" s="4"/>
      <c r="AJ1804" s="8"/>
      <c r="AK1804" s="4"/>
      <c r="AS1804" s="8"/>
      <c r="AT1804" s="4"/>
      <c r="BJ1804" s="1"/>
    </row>
    <row r="1805" spans="1:62" x14ac:dyDescent="0.3">
      <c r="A1805" s="33" t="s">
        <v>2592</v>
      </c>
      <c r="B1805" s="31">
        <v>18917</v>
      </c>
      <c r="C1805" s="1" t="s">
        <v>40</v>
      </c>
      <c r="D1805" s="1" t="s">
        <v>251</v>
      </c>
      <c r="E1805" s="1" t="s">
        <v>350</v>
      </c>
      <c r="F1805" s="1" t="s">
        <v>351</v>
      </c>
      <c r="G1805" s="1" t="s">
        <v>352</v>
      </c>
      <c r="H1805" s="1">
        <v>5</v>
      </c>
      <c r="I1805" s="1" t="s">
        <v>1538</v>
      </c>
      <c r="J1805" s="4">
        <v>659</v>
      </c>
      <c r="K1805" s="4">
        <v>41</v>
      </c>
      <c r="L1805" s="4">
        <v>49</v>
      </c>
      <c r="AA1805" s="12" t="str">
        <f>_xlfn.XLOOKUP(HsgLista[[#This Row],[Lakó-népesség]],hsgméret[limit],hsgméret[név],,-1)</f>
        <v>mikro</v>
      </c>
      <c r="AB1805" s="12" t="str">
        <f>IFERROR(_xlfn.XLOOKUP(HsgLista[[#This Row],[Vármegye]],Régiók[Vármegye],Régiók[Régió]),"")</f>
        <v>Dél-Dunántúl</v>
      </c>
      <c r="AC1805" s="12" t="str">
        <f>IFERROR(_xlfn.XLOOKUP(HsgLista[[#This Row],[Vármegye]],Régiók[Vármegye],Régiók[NUTS2]),"")</f>
        <v>HU23</v>
      </c>
      <c r="AD1805" s="12" t="str" cm="1">
        <f t="array" ref="AD1805">_xlfn.XLOOKUP(HsgLista[[#This Row],[Helység jogállása]],_xlfn.ANCHORARRAY($AG$12),$AH$12:$AH$18)</f>
        <v>1 község</v>
      </c>
      <c r="AE1805" s="4">
        <f>HsgLista[[#This Row],[Lakó-népesség]]*HsgLista[[#This Row],[Lakó-népesség]]</f>
        <v>1681</v>
      </c>
      <c r="AF1805" s="1"/>
      <c r="AG1805" s="4"/>
      <c r="AJ1805" s="8"/>
      <c r="AK1805" s="4"/>
      <c r="AS1805" s="8"/>
      <c r="AT1805" s="4"/>
      <c r="BJ1805" s="1"/>
    </row>
    <row r="1806" spans="1:62" x14ac:dyDescent="0.3">
      <c r="A1806" s="33" t="s">
        <v>744</v>
      </c>
      <c r="B1806" s="31">
        <v>11989</v>
      </c>
      <c r="C1806" s="1" t="s">
        <v>40</v>
      </c>
      <c r="D1806" s="1" t="s">
        <v>216</v>
      </c>
      <c r="E1806" s="1" t="s">
        <v>743</v>
      </c>
      <c r="F1806" s="1" t="s">
        <v>717</v>
      </c>
      <c r="G1806" s="1" t="s">
        <v>216</v>
      </c>
      <c r="H1806" s="1">
        <v>2</v>
      </c>
      <c r="I1806" s="1" t="s">
        <v>38</v>
      </c>
      <c r="J1806" s="4">
        <v>3568</v>
      </c>
      <c r="K1806" s="4">
        <v>1094</v>
      </c>
      <c r="L1806" s="4">
        <v>546</v>
      </c>
      <c r="AA1806" s="12" t="str">
        <f>_xlfn.XLOOKUP(HsgLista[[#This Row],[Lakó-népesség]],hsgméret[limit],hsgméret[név],,-1)</f>
        <v>apró</v>
      </c>
      <c r="AB1806" s="12" t="str">
        <f>IFERROR(_xlfn.XLOOKUP(HsgLista[[#This Row],[Vármegye]],Régiók[Vármegye],Régiók[Régió]),"")</f>
        <v>Dél-Alföld</v>
      </c>
      <c r="AC1806" s="12" t="str">
        <f>IFERROR(_xlfn.XLOOKUP(HsgLista[[#This Row],[Vármegye]],Régiók[Vármegye],Régiók[NUTS2]),"")</f>
        <v>HU33</v>
      </c>
      <c r="AD1806" s="12" t="str" cm="1">
        <f t="array" ref="AD1806">_xlfn.XLOOKUP(HsgLista[[#This Row],[Helység jogállása]],_xlfn.ANCHORARRAY($AG$12),$AH$12:$AH$18)</f>
        <v>1 község</v>
      </c>
      <c r="AE1806" s="4">
        <f>HsgLista[[#This Row],[Lakó-népesség]]*HsgLista[[#This Row],[Lakó-népesség]]</f>
        <v>1196836</v>
      </c>
      <c r="AF1806" s="1"/>
      <c r="AG1806" s="4"/>
      <c r="AJ1806" s="8"/>
      <c r="AK1806" s="4"/>
      <c r="AS1806" s="8"/>
      <c r="AT1806" s="4"/>
      <c r="BJ1806" s="1"/>
    </row>
    <row r="1807" spans="1:62" x14ac:dyDescent="0.3">
      <c r="A1807" s="33" t="s">
        <v>2123</v>
      </c>
      <c r="B1807" s="31">
        <v>19211</v>
      </c>
      <c r="C1807" s="1" t="s">
        <v>40</v>
      </c>
      <c r="D1807" s="1" t="s">
        <v>159</v>
      </c>
      <c r="E1807" s="1" t="s">
        <v>950</v>
      </c>
      <c r="F1807" s="1" t="s">
        <v>951</v>
      </c>
      <c r="G1807" s="1" t="s">
        <v>952</v>
      </c>
      <c r="H1807" s="1">
        <v>2</v>
      </c>
      <c r="I1807" s="1" t="s">
        <v>38</v>
      </c>
      <c r="J1807" s="4">
        <v>1763</v>
      </c>
      <c r="K1807" s="4">
        <v>859</v>
      </c>
      <c r="L1807" s="4">
        <v>366</v>
      </c>
      <c r="AA1807" s="12" t="str">
        <f>_xlfn.XLOOKUP(HsgLista[[#This Row],[Lakó-népesség]],hsgméret[limit],hsgméret[név],,-1)</f>
        <v>apró</v>
      </c>
      <c r="AB1807" s="12" t="str">
        <f>IFERROR(_xlfn.XLOOKUP(HsgLista[[#This Row],[Vármegye]],Régiók[Vármegye],Régiók[Régió]),"")</f>
        <v>Észak-Alföld</v>
      </c>
      <c r="AC1807" s="12" t="str">
        <f>IFERROR(_xlfn.XLOOKUP(HsgLista[[#This Row],[Vármegye]],Régiók[Vármegye],Régiók[NUTS2]),"")</f>
        <v>HU32</v>
      </c>
      <c r="AD1807" s="12" t="str" cm="1">
        <f t="array" ref="AD1807">_xlfn.XLOOKUP(HsgLista[[#This Row],[Helység jogállása]],_xlfn.ANCHORARRAY($AG$12),$AH$12:$AH$18)</f>
        <v>1 község</v>
      </c>
      <c r="AE1807" s="4">
        <f>HsgLista[[#This Row],[Lakó-népesség]]*HsgLista[[#This Row],[Lakó-népesség]]</f>
        <v>737881</v>
      </c>
      <c r="AF1807" s="1"/>
      <c r="AG1807" s="4"/>
      <c r="AJ1807" s="8"/>
      <c r="AK1807" s="4"/>
      <c r="AS1807" s="8"/>
      <c r="AT1807" s="4"/>
      <c r="BJ1807" s="1"/>
    </row>
    <row r="1808" spans="1:62" x14ac:dyDescent="0.3">
      <c r="A1808" s="33" t="s">
        <v>2593</v>
      </c>
      <c r="B1808" s="31">
        <v>27599</v>
      </c>
      <c r="C1808" s="1" t="s">
        <v>40</v>
      </c>
      <c r="D1808" s="1" t="s">
        <v>28</v>
      </c>
      <c r="E1808" s="1" t="s">
        <v>2028</v>
      </c>
      <c r="F1808" s="1" t="s">
        <v>1643</v>
      </c>
      <c r="G1808" s="1" t="s">
        <v>1641</v>
      </c>
      <c r="H1808" s="1">
        <v>5</v>
      </c>
      <c r="I1808" s="1" t="s">
        <v>2027</v>
      </c>
      <c r="J1808" s="4">
        <v>693</v>
      </c>
      <c r="K1808" s="4">
        <v>797</v>
      </c>
      <c r="L1808" s="4">
        <v>320</v>
      </c>
      <c r="AA1808" s="12" t="str">
        <f>_xlfn.XLOOKUP(HsgLista[[#This Row],[Lakó-népesség]],hsgméret[limit],hsgméret[név],,-1)</f>
        <v>apró</v>
      </c>
      <c r="AB1808" s="12" t="str">
        <f>IFERROR(_xlfn.XLOOKUP(HsgLista[[#This Row],[Vármegye]],Régiók[Vármegye],Régiók[Régió]),"")</f>
        <v>Közép-Dunántúl</v>
      </c>
      <c r="AC1808" s="12" t="str">
        <f>IFERROR(_xlfn.XLOOKUP(HsgLista[[#This Row],[Vármegye]],Régiók[Vármegye],Régiók[NUTS2]),"")</f>
        <v>HU21</v>
      </c>
      <c r="AD1808" s="12" t="str" cm="1">
        <f t="array" ref="AD1808">_xlfn.XLOOKUP(HsgLista[[#This Row],[Helység jogállása]],_xlfn.ANCHORARRAY($AG$12),$AH$12:$AH$18)</f>
        <v>1 község</v>
      </c>
      <c r="AE1808" s="4">
        <f>HsgLista[[#This Row],[Lakó-népesség]]*HsgLista[[#This Row],[Lakó-népesség]]</f>
        <v>635209</v>
      </c>
      <c r="AF1808" s="1"/>
      <c r="AG1808" s="4"/>
      <c r="AJ1808" s="8"/>
      <c r="AK1808" s="4"/>
      <c r="AS1808" s="8"/>
      <c r="AT1808" s="4"/>
      <c r="BJ1808" s="1"/>
    </row>
    <row r="1809" spans="1:62" x14ac:dyDescent="0.3">
      <c r="A1809" s="33" t="s">
        <v>1262</v>
      </c>
      <c r="B1809" s="32">
        <v>6716</v>
      </c>
      <c r="C1809" s="1" t="s">
        <v>40</v>
      </c>
      <c r="D1809" s="1" t="s">
        <v>95</v>
      </c>
      <c r="E1809" s="1" t="s">
        <v>471</v>
      </c>
      <c r="F1809" s="1" t="s">
        <v>472</v>
      </c>
      <c r="G1809" s="1" t="s">
        <v>473</v>
      </c>
      <c r="H1809" s="1">
        <v>2</v>
      </c>
      <c r="I1809" s="1" t="s">
        <v>38</v>
      </c>
      <c r="J1809" s="4">
        <v>3560</v>
      </c>
      <c r="K1809" s="4">
        <v>1310</v>
      </c>
      <c r="L1809" s="4">
        <v>599</v>
      </c>
      <c r="AA1809" s="12" t="str">
        <f>_xlfn.XLOOKUP(HsgLista[[#This Row],[Lakó-népesség]],hsgméret[limit],hsgméret[név],,-1)</f>
        <v>apró</v>
      </c>
      <c r="AB1809" s="12" t="str">
        <f>IFERROR(_xlfn.XLOOKUP(HsgLista[[#This Row],[Vármegye]],Régiók[Vármegye],Régiók[Régió]),"")</f>
        <v>Nyugat-Dunántúl</v>
      </c>
      <c r="AC1809" s="12" t="str">
        <f>IFERROR(_xlfn.XLOOKUP(HsgLista[[#This Row],[Vármegye]],Régiók[Vármegye],Régiók[NUTS2]),"")</f>
        <v>HU22</v>
      </c>
      <c r="AD1809" s="12" t="str" cm="1">
        <f t="array" ref="AD1809">_xlfn.XLOOKUP(HsgLista[[#This Row],[Helység jogállása]],_xlfn.ANCHORARRAY($AG$12),$AH$12:$AH$18)</f>
        <v>1 község</v>
      </c>
      <c r="AE1809" s="4">
        <f>HsgLista[[#This Row],[Lakó-népesség]]*HsgLista[[#This Row],[Lakó-népesség]]</f>
        <v>1716100</v>
      </c>
      <c r="AF1809" s="1"/>
      <c r="AG1809" s="4"/>
      <c r="AJ1809" s="8"/>
      <c r="AK1809" s="4"/>
      <c r="AS1809" s="8"/>
      <c r="AT1809" s="4"/>
      <c r="BJ1809" s="1"/>
    </row>
    <row r="1810" spans="1:62" x14ac:dyDescent="0.3">
      <c r="A1810" s="33" t="s">
        <v>2594</v>
      </c>
      <c r="B1810" s="31">
        <v>13903</v>
      </c>
      <c r="C1810" s="1" t="s">
        <v>40</v>
      </c>
      <c r="D1810" s="1" t="s">
        <v>28</v>
      </c>
      <c r="E1810" s="1" t="s">
        <v>29</v>
      </c>
      <c r="F1810" s="1" t="s">
        <v>30</v>
      </c>
      <c r="G1810" s="1" t="s">
        <v>31</v>
      </c>
      <c r="H1810" s="1">
        <v>5</v>
      </c>
      <c r="I1810" s="1" t="s">
        <v>2595</v>
      </c>
      <c r="J1810" s="4">
        <v>2635</v>
      </c>
      <c r="K1810" s="4">
        <v>1652</v>
      </c>
      <c r="L1810" s="4">
        <v>625</v>
      </c>
      <c r="AA1810" s="12" t="str">
        <f>_xlfn.XLOOKUP(HsgLista[[#This Row],[Lakó-népesség]],hsgméret[limit],hsgméret[név],,-1)</f>
        <v>apró</v>
      </c>
      <c r="AB1810" s="12" t="str">
        <f>IFERROR(_xlfn.XLOOKUP(HsgLista[[#This Row],[Vármegye]],Régiók[Vármegye],Régiók[Régió]),"")</f>
        <v>Közép-Dunántúl</v>
      </c>
      <c r="AC1810" s="12" t="str">
        <f>IFERROR(_xlfn.XLOOKUP(HsgLista[[#This Row],[Vármegye]],Régiók[Vármegye],Régiók[NUTS2]),"")</f>
        <v>HU21</v>
      </c>
      <c r="AD1810" s="12" t="str" cm="1">
        <f t="array" ref="AD1810">_xlfn.XLOOKUP(HsgLista[[#This Row],[Helység jogállása]],_xlfn.ANCHORARRAY($AG$12),$AH$12:$AH$18)</f>
        <v>1 község</v>
      </c>
      <c r="AE1810" s="4">
        <f>HsgLista[[#This Row],[Lakó-népesség]]*HsgLista[[#This Row],[Lakó-népesség]]</f>
        <v>2729104</v>
      </c>
      <c r="AF1810" s="1"/>
      <c r="AG1810" s="4"/>
      <c r="AJ1810" s="8"/>
      <c r="AK1810" s="4"/>
      <c r="AS1810" s="8"/>
      <c r="AT1810" s="4"/>
      <c r="BJ1810" s="1"/>
    </row>
    <row r="1811" spans="1:62" x14ac:dyDescent="0.3">
      <c r="A1811" s="33" t="s">
        <v>2596</v>
      </c>
      <c r="B1811" s="31">
        <v>28103</v>
      </c>
      <c r="C1811" s="1" t="s">
        <v>27</v>
      </c>
      <c r="D1811" s="1" t="s">
        <v>224</v>
      </c>
      <c r="E1811" s="1" t="s">
        <v>1398</v>
      </c>
      <c r="F1811" s="1" t="s">
        <v>1399</v>
      </c>
      <c r="G1811" s="1" t="s">
        <v>1400</v>
      </c>
      <c r="H1811" s="1">
        <v>1</v>
      </c>
      <c r="I1811" s="1" t="s">
        <v>32</v>
      </c>
      <c r="J1811" s="4">
        <v>22591</v>
      </c>
      <c r="K1811" s="4">
        <v>8066</v>
      </c>
      <c r="L1811" s="4">
        <v>3626</v>
      </c>
      <c r="T1811" s="1">
        <v>1</v>
      </c>
      <c r="AA1811" s="12" t="str">
        <f>_xlfn.XLOOKUP(HsgLista[[#This Row],[Lakó-népesség]],hsgméret[limit],hsgméret[név],,-1)</f>
        <v>kicsi</v>
      </c>
      <c r="AB1811" s="12" t="str">
        <f>IFERROR(_xlfn.XLOOKUP(HsgLista[[#This Row],[Vármegye]],Régiók[Vármegye],Régiók[Régió]),"")</f>
        <v>Észak-Alföld</v>
      </c>
      <c r="AC1811" s="12" t="str">
        <f>IFERROR(_xlfn.XLOOKUP(HsgLista[[#This Row],[Vármegye]],Régiók[Vármegye],Régiók[NUTS2]),"")</f>
        <v>HU32</v>
      </c>
      <c r="AD1811" s="12" t="str" cm="1">
        <f t="array" ref="AD1811">_xlfn.XLOOKUP(HsgLista[[#This Row],[Helység jogállása]],_xlfn.ANCHORARRAY($AG$12),$AH$12:$AH$18)</f>
        <v>2 város</v>
      </c>
      <c r="AE1811" s="4">
        <f>HsgLista[[#This Row],[Lakó-népesség]]*HsgLista[[#This Row],[Lakó-népesség]]</f>
        <v>65060356</v>
      </c>
      <c r="AF1811" s="1"/>
      <c r="AG1811" s="4"/>
      <c r="AJ1811" s="8"/>
      <c r="AK1811" s="4"/>
      <c r="AS1811" s="8"/>
      <c r="AT1811" s="4"/>
      <c r="BJ1811" s="1"/>
    </row>
    <row r="1812" spans="1:62" x14ac:dyDescent="0.3">
      <c r="A1812" s="33" t="s">
        <v>2597</v>
      </c>
      <c r="B1812" s="31">
        <v>15909</v>
      </c>
      <c r="C1812" s="1" t="s">
        <v>40</v>
      </c>
      <c r="D1812" s="1" t="s">
        <v>112</v>
      </c>
      <c r="E1812" s="1" t="s">
        <v>324</v>
      </c>
      <c r="F1812" s="1" t="s">
        <v>325</v>
      </c>
      <c r="G1812" s="1" t="s">
        <v>326</v>
      </c>
      <c r="H1812" s="1">
        <v>5</v>
      </c>
      <c r="I1812" s="1" t="s">
        <v>323</v>
      </c>
      <c r="J1812" s="4">
        <v>2226</v>
      </c>
      <c r="K1812" s="4">
        <v>587</v>
      </c>
      <c r="L1812" s="4">
        <v>263</v>
      </c>
      <c r="AA1812" s="12" t="str">
        <f>_xlfn.XLOOKUP(HsgLista[[#This Row],[Lakó-népesség]],hsgméret[limit],hsgméret[név],,-1)</f>
        <v>apró</v>
      </c>
      <c r="AB1812" s="12" t="str">
        <f>IFERROR(_xlfn.XLOOKUP(HsgLista[[#This Row],[Vármegye]],Régiók[Vármegye],Régiók[Régió]),"")</f>
        <v>Dél-Dunántúl</v>
      </c>
      <c r="AC1812" s="12" t="str">
        <f>IFERROR(_xlfn.XLOOKUP(HsgLista[[#This Row],[Vármegye]],Régiók[Vármegye],Régiók[NUTS2]),"")</f>
        <v>HU23</v>
      </c>
      <c r="AD1812" s="12" t="str" cm="1">
        <f t="array" ref="AD1812">_xlfn.XLOOKUP(HsgLista[[#This Row],[Helység jogállása]],_xlfn.ANCHORARRAY($AG$12),$AH$12:$AH$18)</f>
        <v>1 község</v>
      </c>
      <c r="AE1812" s="4">
        <f>HsgLista[[#This Row],[Lakó-népesség]]*HsgLista[[#This Row],[Lakó-népesség]]</f>
        <v>344569</v>
      </c>
      <c r="AF1812" s="1"/>
      <c r="AG1812" s="4"/>
      <c r="AJ1812" s="8"/>
      <c r="AK1812" s="4"/>
      <c r="AS1812" s="8"/>
      <c r="AT1812" s="4"/>
      <c r="BJ1812" s="1"/>
    </row>
    <row r="1813" spans="1:62" x14ac:dyDescent="0.3">
      <c r="A1813" s="33" t="s">
        <v>2598</v>
      </c>
      <c r="B1813" s="31">
        <v>23551</v>
      </c>
      <c r="C1813" s="1" t="s">
        <v>40</v>
      </c>
      <c r="D1813" s="1" t="s">
        <v>80</v>
      </c>
      <c r="E1813" s="1" t="s">
        <v>117</v>
      </c>
      <c r="F1813" s="1" t="s">
        <v>118</v>
      </c>
      <c r="G1813" s="1" t="s">
        <v>119</v>
      </c>
      <c r="H1813" s="1">
        <v>5</v>
      </c>
      <c r="I1813" s="1" t="s">
        <v>714</v>
      </c>
      <c r="J1813" s="4">
        <v>1395</v>
      </c>
      <c r="K1813" s="4">
        <v>594</v>
      </c>
      <c r="L1813" s="4">
        <v>251</v>
      </c>
      <c r="AA1813" s="12" t="str">
        <f>_xlfn.XLOOKUP(HsgLista[[#This Row],[Lakó-népesség]],hsgméret[limit],hsgméret[név],,-1)</f>
        <v>apró</v>
      </c>
      <c r="AB1813" s="12" t="str">
        <f>IFERROR(_xlfn.XLOOKUP(HsgLista[[#This Row],[Vármegye]],Régiók[Vármegye],Régiók[Régió]),"")</f>
        <v>Közép-Dunántúl</v>
      </c>
      <c r="AC1813" s="12" t="str">
        <f>IFERROR(_xlfn.XLOOKUP(HsgLista[[#This Row],[Vármegye]],Régiók[Vármegye],Régiók[NUTS2]),"")</f>
        <v>HU21</v>
      </c>
      <c r="AD1813" s="12" t="str" cm="1">
        <f t="array" ref="AD1813">_xlfn.XLOOKUP(HsgLista[[#This Row],[Helység jogállása]],_xlfn.ANCHORARRAY($AG$12),$AH$12:$AH$18)</f>
        <v>1 község</v>
      </c>
      <c r="AE1813" s="4">
        <f>HsgLista[[#This Row],[Lakó-népesség]]*HsgLista[[#This Row],[Lakó-népesség]]</f>
        <v>352836</v>
      </c>
      <c r="AF1813" s="1"/>
      <c r="AG1813" s="4"/>
      <c r="AJ1813" s="8"/>
      <c r="AK1813" s="4"/>
      <c r="AS1813" s="8"/>
      <c r="AT1813" s="4"/>
      <c r="BJ1813" s="1"/>
    </row>
    <row r="1814" spans="1:62" x14ac:dyDescent="0.3">
      <c r="A1814" s="33" t="s">
        <v>2599</v>
      </c>
      <c r="B1814" s="31">
        <v>27979</v>
      </c>
      <c r="C1814" s="1" t="s">
        <v>40</v>
      </c>
      <c r="D1814" s="1" t="s">
        <v>80</v>
      </c>
      <c r="E1814" s="1" t="s">
        <v>125</v>
      </c>
      <c r="F1814" s="1" t="s">
        <v>126</v>
      </c>
      <c r="G1814" s="1" t="s">
        <v>127</v>
      </c>
      <c r="H1814" s="1">
        <v>5</v>
      </c>
      <c r="I1814" s="1" t="s">
        <v>339</v>
      </c>
      <c r="J1814" s="4">
        <v>1401</v>
      </c>
      <c r="K1814" s="4">
        <v>495</v>
      </c>
      <c r="L1814" s="4">
        <v>203</v>
      </c>
      <c r="AA1814" s="12" t="str">
        <f>_xlfn.XLOOKUP(HsgLista[[#This Row],[Lakó-népesség]],hsgméret[limit],hsgméret[név],,-1)</f>
        <v>mikro</v>
      </c>
      <c r="AB1814" s="12" t="str">
        <f>IFERROR(_xlfn.XLOOKUP(HsgLista[[#This Row],[Vármegye]],Régiók[Vármegye],Régiók[Régió]),"")</f>
        <v>Közép-Dunántúl</v>
      </c>
      <c r="AC1814" s="12" t="str">
        <f>IFERROR(_xlfn.XLOOKUP(HsgLista[[#This Row],[Vármegye]],Régiók[Vármegye],Régiók[NUTS2]),"")</f>
        <v>HU21</v>
      </c>
      <c r="AD1814" s="12" t="str" cm="1">
        <f t="array" ref="AD1814">_xlfn.XLOOKUP(HsgLista[[#This Row],[Helység jogállása]],_xlfn.ANCHORARRAY($AG$12),$AH$12:$AH$18)</f>
        <v>1 község</v>
      </c>
      <c r="AE1814" s="4">
        <f>HsgLista[[#This Row],[Lakó-népesség]]*HsgLista[[#This Row],[Lakó-népesség]]</f>
        <v>245025</v>
      </c>
      <c r="AF1814" s="1"/>
      <c r="AG1814" s="4"/>
      <c r="AJ1814" s="8"/>
      <c r="AK1814" s="4"/>
      <c r="AS1814" s="8"/>
      <c r="AT1814" s="4"/>
      <c r="BJ1814" s="1"/>
    </row>
    <row r="1815" spans="1:62" x14ac:dyDescent="0.3">
      <c r="A1815" s="33" t="s">
        <v>2600</v>
      </c>
      <c r="B1815" s="32">
        <v>4710</v>
      </c>
      <c r="C1815" s="1" t="s">
        <v>40</v>
      </c>
      <c r="D1815" s="1" t="s">
        <v>159</v>
      </c>
      <c r="E1815" s="1" t="s">
        <v>950</v>
      </c>
      <c r="F1815" s="1" t="s">
        <v>951</v>
      </c>
      <c r="G1815" s="1" t="s">
        <v>952</v>
      </c>
      <c r="H1815" s="1">
        <v>5</v>
      </c>
      <c r="I1815" s="1" t="s">
        <v>2601</v>
      </c>
      <c r="J1815" s="4">
        <v>1599</v>
      </c>
      <c r="K1815" s="4">
        <v>613</v>
      </c>
      <c r="L1815" s="4">
        <v>279</v>
      </c>
      <c r="T1815" s="1">
        <v>1</v>
      </c>
      <c r="AA1815" s="12" t="str">
        <f>_xlfn.XLOOKUP(HsgLista[[#This Row],[Lakó-népesség]],hsgméret[limit],hsgméret[név],,-1)</f>
        <v>apró</v>
      </c>
      <c r="AB1815" s="12" t="str">
        <f>IFERROR(_xlfn.XLOOKUP(HsgLista[[#This Row],[Vármegye]],Régiók[Vármegye],Régiók[Régió]),"")</f>
        <v>Észak-Alföld</v>
      </c>
      <c r="AC1815" s="12" t="str">
        <f>IFERROR(_xlfn.XLOOKUP(HsgLista[[#This Row],[Vármegye]],Régiók[Vármegye],Régiók[NUTS2]),"")</f>
        <v>HU32</v>
      </c>
      <c r="AD1815" s="12" t="str" cm="1">
        <f t="array" ref="AD1815">_xlfn.XLOOKUP(HsgLista[[#This Row],[Helység jogállása]],_xlfn.ANCHORARRAY($AG$12),$AH$12:$AH$18)</f>
        <v>1 község</v>
      </c>
      <c r="AE1815" s="4">
        <f>HsgLista[[#This Row],[Lakó-népesség]]*HsgLista[[#This Row],[Lakó-népesség]]</f>
        <v>375769</v>
      </c>
      <c r="AF1815" s="1"/>
      <c r="AG1815" s="4"/>
      <c r="AJ1815" s="8"/>
      <c r="AK1815" s="4"/>
      <c r="AS1815" s="8"/>
      <c r="AT1815" s="4"/>
      <c r="BJ1815" s="1"/>
    </row>
    <row r="1816" spans="1:62" x14ac:dyDescent="0.3">
      <c r="A1816" s="33" t="s">
        <v>481</v>
      </c>
      <c r="B1816" s="31">
        <v>17941</v>
      </c>
      <c r="C1816" s="1" t="s">
        <v>27</v>
      </c>
      <c r="D1816" s="1" t="s">
        <v>112</v>
      </c>
      <c r="E1816" s="1" t="s">
        <v>2602</v>
      </c>
      <c r="F1816" s="1" t="s">
        <v>480</v>
      </c>
      <c r="G1816" s="1" t="s">
        <v>481</v>
      </c>
      <c r="H1816" s="1">
        <v>1</v>
      </c>
      <c r="I1816" s="1" t="s">
        <v>32</v>
      </c>
      <c r="J1816" s="4">
        <v>7060</v>
      </c>
      <c r="K1816" s="4">
        <v>9333</v>
      </c>
      <c r="L1816" s="4">
        <v>4868</v>
      </c>
      <c r="P1816" s="1">
        <v>1</v>
      </c>
      <c r="T1816" s="1">
        <v>1</v>
      </c>
      <c r="AA1816" s="12" t="str">
        <f>_xlfn.XLOOKUP(HsgLista[[#This Row],[Lakó-népesség]],hsgméret[limit],hsgméret[név],,-1)</f>
        <v>kicsi</v>
      </c>
      <c r="AB1816" s="12" t="str">
        <f>IFERROR(_xlfn.XLOOKUP(HsgLista[[#This Row],[Vármegye]],Régiók[Vármegye],Régiók[Régió]),"")</f>
        <v>Dél-Dunántúl</v>
      </c>
      <c r="AC1816" s="12" t="str">
        <f>IFERROR(_xlfn.XLOOKUP(HsgLista[[#This Row],[Vármegye]],Régiók[Vármegye],Régiók[NUTS2]),"")</f>
        <v>HU23</v>
      </c>
      <c r="AD1816" s="12" t="str" cm="1">
        <f t="array" ref="AD1816">_xlfn.XLOOKUP(HsgLista[[#This Row],[Helység jogállása]],_xlfn.ANCHORARRAY($AG$12),$AH$12:$AH$18)</f>
        <v>2 város</v>
      </c>
      <c r="AE1816" s="4">
        <f>HsgLista[[#This Row],[Lakó-népesség]]*HsgLista[[#This Row],[Lakó-népesség]]</f>
        <v>87104889</v>
      </c>
      <c r="AF1816" s="1"/>
      <c r="AG1816" s="4"/>
      <c r="AJ1816" s="8"/>
      <c r="AK1816" s="4"/>
      <c r="AS1816" s="8"/>
      <c r="AT1816" s="4"/>
      <c r="BJ1816" s="1"/>
    </row>
    <row r="1817" spans="1:62" x14ac:dyDescent="0.3">
      <c r="A1817" s="33" t="s">
        <v>2603</v>
      </c>
      <c r="B1817" s="32">
        <v>2361</v>
      </c>
      <c r="C1817" s="1" t="s">
        <v>40</v>
      </c>
      <c r="D1817" s="1" t="s">
        <v>66</v>
      </c>
      <c r="E1817" s="1" t="s">
        <v>67</v>
      </c>
      <c r="F1817" s="1" t="s">
        <v>68</v>
      </c>
      <c r="G1817" s="1" t="s">
        <v>69</v>
      </c>
      <c r="H1817" s="1">
        <v>5</v>
      </c>
      <c r="I1817" s="1" t="s">
        <v>2151</v>
      </c>
      <c r="J1817" s="4">
        <v>765</v>
      </c>
      <c r="K1817" s="4">
        <v>1228</v>
      </c>
      <c r="L1817" s="4">
        <v>468</v>
      </c>
      <c r="AA1817" s="12" t="str">
        <f>_xlfn.XLOOKUP(HsgLista[[#This Row],[Lakó-népesség]],hsgméret[limit],hsgméret[név],,-1)</f>
        <v>apró</v>
      </c>
      <c r="AB1817" s="12" t="str">
        <f>IFERROR(_xlfn.XLOOKUP(HsgLista[[#This Row],[Vármegye]],Régiók[Vármegye],Régiók[Régió]),"")</f>
        <v>Nyugat-Dunántúl</v>
      </c>
      <c r="AC1817" s="12" t="str">
        <f>IFERROR(_xlfn.XLOOKUP(HsgLista[[#This Row],[Vármegye]],Régiók[Vármegye],Régiók[NUTS2]),"")</f>
        <v>HU22</v>
      </c>
      <c r="AD1817" s="12" t="str" cm="1">
        <f t="array" ref="AD1817">_xlfn.XLOOKUP(HsgLista[[#This Row],[Helység jogállása]],_xlfn.ANCHORARRAY($AG$12),$AH$12:$AH$18)</f>
        <v>1 község</v>
      </c>
      <c r="AE1817" s="4">
        <f>HsgLista[[#This Row],[Lakó-népesség]]*HsgLista[[#This Row],[Lakó-népesség]]</f>
        <v>1507984</v>
      </c>
      <c r="AF1817" s="1"/>
      <c r="AG1817" s="4"/>
      <c r="AJ1817" s="8"/>
      <c r="AK1817" s="4"/>
      <c r="AS1817" s="8"/>
      <c r="AT1817" s="4"/>
      <c r="BJ1817" s="1"/>
    </row>
    <row r="1818" spans="1:62" x14ac:dyDescent="0.3">
      <c r="A1818" s="33" t="s">
        <v>2604</v>
      </c>
      <c r="B1818" s="31">
        <v>21652</v>
      </c>
      <c r="C1818" s="1" t="s">
        <v>27</v>
      </c>
      <c r="D1818" s="1" t="s">
        <v>112</v>
      </c>
      <c r="E1818" s="1" t="s">
        <v>234</v>
      </c>
      <c r="F1818" s="1" t="s">
        <v>235</v>
      </c>
      <c r="G1818" s="1" t="s">
        <v>236</v>
      </c>
      <c r="H1818" s="1">
        <v>2</v>
      </c>
      <c r="I1818" s="1" t="s">
        <v>38</v>
      </c>
      <c r="J1818" s="4">
        <v>10806</v>
      </c>
      <c r="K1818" s="4">
        <v>3176</v>
      </c>
      <c r="L1818" s="4">
        <v>1128</v>
      </c>
      <c r="T1818" s="1">
        <v>1</v>
      </c>
      <c r="AA1818" s="12" t="str">
        <f>_xlfn.XLOOKUP(HsgLista[[#This Row],[Lakó-népesség]],hsgméret[limit],hsgméret[név],,-1)</f>
        <v>kicsi</v>
      </c>
      <c r="AB1818" s="12" t="str">
        <f>IFERROR(_xlfn.XLOOKUP(HsgLista[[#This Row],[Vármegye]],Régiók[Vármegye],Régiók[Régió]),"")</f>
        <v>Dél-Dunántúl</v>
      </c>
      <c r="AC1818" s="12" t="str">
        <f>IFERROR(_xlfn.XLOOKUP(HsgLista[[#This Row],[Vármegye]],Régiók[Vármegye],Régiók[NUTS2]),"")</f>
        <v>HU23</v>
      </c>
      <c r="AD1818" s="12" t="str" cm="1">
        <f t="array" ref="AD1818">_xlfn.XLOOKUP(HsgLista[[#This Row],[Helység jogállása]],_xlfn.ANCHORARRAY($AG$12),$AH$12:$AH$18)</f>
        <v>2 város</v>
      </c>
      <c r="AE1818" s="4">
        <f>HsgLista[[#This Row],[Lakó-népesség]]*HsgLista[[#This Row],[Lakó-népesség]]</f>
        <v>10086976</v>
      </c>
      <c r="AF1818" s="1"/>
      <c r="AG1818" s="4"/>
      <c r="AJ1818" s="8"/>
      <c r="AK1818" s="4"/>
      <c r="AS1818" s="8"/>
      <c r="AT1818" s="4"/>
      <c r="BJ1818" s="1"/>
    </row>
    <row r="1819" spans="1:62" x14ac:dyDescent="0.3">
      <c r="A1819" s="33" t="s">
        <v>2605</v>
      </c>
      <c r="B1819" s="31">
        <v>12760</v>
      </c>
      <c r="C1819" s="1" t="s">
        <v>40</v>
      </c>
      <c r="D1819" s="1" t="s">
        <v>202</v>
      </c>
      <c r="E1819" s="1" t="s">
        <v>278</v>
      </c>
      <c r="F1819" s="1" t="s">
        <v>279</v>
      </c>
      <c r="G1819" s="1" t="s">
        <v>280</v>
      </c>
      <c r="H1819" s="1">
        <v>5</v>
      </c>
      <c r="I1819" s="1" t="s">
        <v>1123</v>
      </c>
      <c r="J1819" s="4">
        <v>1794</v>
      </c>
      <c r="K1819" s="4">
        <v>374</v>
      </c>
      <c r="L1819" s="4">
        <v>213</v>
      </c>
      <c r="AA1819" s="12" t="str">
        <f>_xlfn.XLOOKUP(HsgLista[[#This Row],[Lakó-népesség]],hsgméret[limit],hsgméret[név],,-1)</f>
        <v>mikro</v>
      </c>
      <c r="AB1819" s="12" t="str">
        <f>IFERROR(_xlfn.XLOOKUP(HsgLista[[#This Row],[Vármegye]],Régiók[Vármegye],Régiók[Régió]),"")</f>
        <v>Nyugat-Dunántúl</v>
      </c>
      <c r="AC1819" s="12" t="str">
        <f>IFERROR(_xlfn.XLOOKUP(HsgLista[[#This Row],[Vármegye]],Régiók[Vármegye],Régiók[NUTS2]),"")</f>
        <v>HU22</v>
      </c>
      <c r="AD1819" s="12" t="str" cm="1">
        <f t="array" ref="AD1819">_xlfn.XLOOKUP(HsgLista[[#This Row],[Helység jogállása]],_xlfn.ANCHORARRAY($AG$12),$AH$12:$AH$18)</f>
        <v>1 község</v>
      </c>
      <c r="AE1819" s="4">
        <f>HsgLista[[#This Row],[Lakó-népesség]]*HsgLista[[#This Row],[Lakó-népesség]]</f>
        <v>139876</v>
      </c>
      <c r="AF1819" s="1"/>
      <c r="AG1819" s="4"/>
      <c r="AJ1819" s="8"/>
      <c r="AK1819" s="4"/>
      <c r="AS1819" s="8"/>
      <c r="AT1819" s="4"/>
      <c r="BJ1819" s="1"/>
    </row>
    <row r="1820" spans="1:62" x14ac:dyDescent="0.3">
      <c r="A1820" s="33" t="s">
        <v>2606</v>
      </c>
      <c r="B1820" s="31">
        <v>26028</v>
      </c>
      <c r="C1820" s="1" t="s">
        <v>40</v>
      </c>
      <c r="D1820" s="1" t="s">
        <v>216</v>
      </c>
      <c r="E1820" s="1" t="s">
        <v>217</v>
      </c>
      <c r="F1820" s="1" t="s">
        <v>218</v>
      </c>
      <c r="G1820" s="1" t="s">
        <v>219</v>
      </c>
      <c r="H1820" s="1">
        <v>5</v>
      </c>
      <c r="I1820" s="1" t="s">
        <v>2066</v>
      </c>
      <c r="J1820" s="4">
        <v>4224</v>
      </c>
      <c r="K1820" s="4">
        <v>1021</v>
      </c>
      <c r="L1820" s="4">
        <v>778</v>
      </c>
      <c r="X1820" s="1">
        <v>1</v>
      </c>
      <c r="AA1820" s="12" t="str">
        <f>_xlfn.XLOOKUP(HsgLista[[#This Row],[Lakó-népesség]],hsgméret[limit],hsgméret[név],,-1)</f>
        <v>apró</v>
      </c>
      <c r="AB1820" s="12" t="str">
        <f>IFERROR(_xlfn.XLOOKUP(HsgLista[[#This Row],[Vármegye]],Régiók[Vármegye],Régiók[Régió]),"")</f>
        <v>Dél-Alföld</v>
      </c>
      <c r="AC1820" s="12" t="str">
        <f>IFERROR(_xlfn.XLOOKUP(HsgLista[[#This Row],[Vármegye]],Régiók[Vármegye],Régiók[NUTS2]),"")</f>
        <v>HU33</v>
      </c>
      <c r="AD1820" s="12" t="str" cm="1">
        <f t="array" ref="AD1820">_xlfn.XLOOKUP(HsgLista[[#This Row],[Helység jogállása]],_xlfn.ANCHORARRAY($AG$12),$AH$12:$AH$18)</f>
        <v>1 község</v>
      </c>
      <c r="AE1820" s="4">
        <f>HsgLista[[#This Row],[Lakó-népesség]]*HsgLista[[#This Row],[Lakó-népesség]]</f>
        <v>1042441</v>
      </c>
      <c r="AF1820" s="1"/>
      <c r="AG1820" s="4"/>
      <c r="AJ1820" s="8"/>
      <c r="AK1820" s="4"/>
      <c r="AS1820" s="8"/>
      <c r="AT1820" s="4"/>
      <c r="BJ1820" s="1"/>
    </row>
    <row r="1821" spans="1:62" x14ac:dyDescent="0.3">
      <c r="A1821" s="33" t="s">
        <v>1138</v>
      </c>
      <c r="B1821" s="31">
        <v>25955</v>
      </c>
      <c r="C1821" s="1" t="s">
        <v>40</v>
      </c>
      <c r="D1821" s="1" t="s">
        <v>140</v>
      </c>
      <c r="E1821" s="1" t="s">
        <v>449</v>
      </c>
      <c r="F1821" s="1" t="s">
        <v>450</v>
      </c>
      <c r="G1821" s="1" t="s">
        <v>451</v>
      </c>
      <c r="H1821" s="1">
        <v>2</v>
      </c>
      <c r="I1821" s="1" t="s">
        <v>38</v>
      </c>
      <c r="J1821" s="4">
        <v>3795</v>
      </c>
      <c r="K1821" s="4">
        <v>1981</v>
      </c>
      <c r="L1821" s="4">
        <v>1009</v>
      </c>
      <c r="T1821" s="1">
        <v>1</v>
      </c>
      <c r="AA1821" s="12" t="str">
        <f>_xlfn.XLOOKUP(HsgLista[[#This Row],[Lakó-népesség]],hsgméret[limit],hsgméret[név],,-1)</f>
        <v>apró</v>
      </c>
      <c r="AB1821" s="12" t="str">
        <f>IFERROR(_xlfn.XLOOKUP(HsgLista[[#This Row],[Vármegye]],Régiók[Vármegye],Régiók[Régió]),"")</f>
        <v>Dél-Alföld</v>
      </c>
      <c r="AC1821" s="12" t="str">
        <f>IFERROR(_xlfn.XLOOKUP(HsgLista[[#This Row],[Vármegye]],Régiók[Vármegye],Régiók[NUTS2]),"")</f>
        <v>HU33</v>
      </c>
      <c r="AD1821" s="12" t="str" cm="1">
        <f t="array" ref="AD1821">_xlfn.XLOOKUP(HsgLista[[#This Row],[Helység jogállása]],_xlfn.ANCHORARRAY($AG$12),$AH$12:$AH$18)</f>
        <v>1 község</v>
      </c>
      <c r="AE1821" s="4">
        <f>HsgLista[[#This Row],[Lakó-népesség]]*HsgLista[[#This Row],[Lakó-népesség]]</f>
        <v>3924361</v>
      </c>
      <c r="AF1821" s="1"/>
      <c r="AG1821" s="4"/>
      <c r="AJ1821" s="8"/>
      <c r="AK1821" s="4"/>
      <c r="AS1821" s="8"/>
      <c r="AT1821" s="4"/>
      <c r="BJ1821" s="1"/>
    </row>
    <row r="1822" spans="1:62" x14ac:dyDescent="0.3">
      <c r="A1822" s="33" t="s">
        <v>2607</v>
      </c>
      <c r="B1822" s="31">
        <v>29188</v>
      </c>
      <c r="C1822" s="1" t="s">
        <v>40</v>
      </c>
      <c r="D1822" s="1" t="s">
        <v>52</v>
      </c>
      <c r="E1822" s="1" t="s">
        <v>173</v>
      </c>
      <c r="F1822" s="1" t="s">
        <v>174</v>
      </c>
      <c r="G1822" s="1" t="s">
        <v>175</v>
      </c>
      <c r="H1822" s="1">
        <v>5</v>
      </c>
      <c r="I1822" s="1" t="s">
        <v>617</v>
      </c>
      <c r="J1822" s="4">
        <v>1439</v>
      </c>
      <c r="K1822" s="4">
        <v>865</v>
      </c>
      <c r="L1822" s="4">
        <v>354</v>
      </c>
      <c r="AA1822" s="12" t="str">
        <f>_xlfn.XLOOKUP(HsgLista[[#This Row],[Lakó-népesség]],hsgméret[limit],hsgméret[név],,-1)</f>
        <v>apró</v>
      </c>
      <c r="AB1822" s="12" t="str">
        <f>IFERROR(_xlfn.XLOOKUP(HsgLista[[#This Row],[Vármegye]],Régiók[Vármegye],Régiók[Régió]),"")</f>
        <v>Észak-Magyarország</v>
      </c>
      <c r="AC1822" s="12" t="str">
        <f>IFERROR(_xlfn.XLOOKUP(HsgLista[[#This Row],[Vármegye]],Régiók[Vármegye],Régiók[NUTS2]),"")</f>
        <v>HU31</v>
      </c>
      <c r="AD1822" s="12" t="str" cm="1">
        <f t="array" ref="AD1822">_xlfn.XLOOKUP(HsgLista[[#This Row],[Helység jogállása]],_xlfn.ANCHORARRAY($AG$12),$AH$12:$AH$18)</f>
        <v>1 község</v>
      </c>
      <c r="AE1822" s="4">
        <f>HsgLista[[#This Row],[Lakó-népesség]]*HsgLista[[#This Row],[Lakó-népesség]]</f>
        <v>748225</v>
      </c>
      <c r="AF1822" s="1"/>
      <c r="AG1822" s="4"/>
      <c r="AJ1822" s="8"/>
      <c r="AK1822" s="4"/>
      <c r="AS1822" s="8"/>
      <c r="AT1822" s="4"/>
      <c r="BJ1822" s="1"/>
    </row>
    <row r="1823" spans="1:62" x14ac:dyDescent="0.3">
      <c r="A1823" s="33" t="s">
        <v>2608</v>
      </c>
      <c r="B1823" s="31">
        <v>16391</v>
      </c>
      <c r="C1823" s="1" t="s">
        <v>40</v>
      </c>
      <c r="D1823" s="1" t="s">
        <v>272</v>
      </c>
      <c r="E1823" s="1" t="s">
        <v>653</v>
      </c>
      <c r="F1823" s="1" t="s">
        <v>654</v>
      </c>
      <c r="G1823" s="1" t="s">
        <v>655</v>
      </c>
      <c r="H1823" s="1">
        <v>5</v>
      </c>
      <c r="I1823" s="1" t="s">
        <v>2155</v>
      </c>
      <c r="J1823" s="4">
        <v>884</v>
      </c>
      <c r="K1823" s="4">
        <v>640</v>
      </c>
      <c r="L1823" s="4">
        <v>242</v>
      </c>
      <c r="T1823" s="1">
        <v>1</v>
      </c>
      <c r="AA1823" s="12" t="str">
        <f>_xlfn.XLOOKUP(HsgLista[[#This Row],[Lakó-népesség]],hsgméret[limit],hsgméret[név],,-1)</f>
        <v>apró</v>
      </c>
      <c r="AB1823" s="12" t="str">
        <f>IFERROR(_xlfn.XLOOKUP(HsgLista[[#This Row],[Vármegye]],Régiók[Vármegye],Régiók[Régió]),"")</f>
        <v>Észak-Magyarország</v>
      </c>
      <c r="AC1823" s="12" t="str">
        <f>IFERROR(_xlfn.XLOOKUP(HsgLista[[#This Row],[Vármegye]],Régiók[Vármegye],Régiók[NUTS2]),"")</f>
        <v>HU31</v>
      </c>
      <c r="AD1823" s="12" t="str" cm="1">
        <f t="array" ref="AD1823">_xlfn.XLOOKUP(HsgLista[[#This Row],[Helység jogállása]],_xlfn.ANCHORARRAY($AG$12),$AH$12:$AH$18)</f>
        <v>1 község</v>
      </c>
      <c r="AE1823" s="4">
        <f>HsgLista[[#This Row],[Lakó-népesség]]*HsgLista[[#This Row],[Lakó-népesség]]</f>
        <v>409600</v>
      </c>
      <c r="AF1823" s="1"/>
      <c r="AG1823" s="4"/>
      <c r="AJ1823" s="8"/>
      <c r="AK1823" s="4"/>
      <c r="AS1823" s="8"/>
      <c r="AT1823" s="4"/>
      <c r="BJ1823" s="1"/>
    </row>
    <row r="1824" spans="1:62" x14ac:dyDescent="0.3">
      <c r="A1824" s="33" t="s">
        <v>2609</v>
      </c>
      <c r="B1824" s="31">
        <v>29063</v>
      </c>
      <c r="C1824" s="1" t="s">
        <v>40</v>
      </c>
      <c r="D1824" s="1" t="s">
        <v>112</v>
      </c>
      <c r="E1824" s="1" t="s">
        <v>113</v>
      </c>
      <c r="F1824" s="1" t="s">
        <v>114</v>
      </c>
      <c r="G1824" s="1" t="s">
        <v>115</v>
      </c>
      <c r="H1824" s="1">
        <v>5</v>
      </c>
      <c r="I1824" s="1" t="s">
        <v>111</v>
      </c>
      <c r="J1824" s="4">
        <v>2314</v>
      </c>
      <c r="K1824" s="4">
        <v>1284</v>
      </c>
      <c r="L1824" s="4">
        <v>594</v>
      </c>
      <c r="AA1824" s="12" t="str">
        <f>_xlfn.XLOOKUP(HsgLista[[#This Row],[Lakó-népesség]],hsgméret[limit],hsgméret[név],,-1)</f>
        <v>apró</v>
      </c>
      <c r="AB1824" s="12" t="str">
        <f>IFERROR(_xlfn.XLOOKUP(HsgLista[[#This Row],[Vármegye]],Régiók[Vármegye],Régiók[Régió]),"")</f>
        <v>Dél-Dunántúl</v>
      </c>
      <c r="AC1824" s="12" t="str">
        <f>IFERROR(_xlfn.XLOOKUP(HsgLista[[#This Row],[Vármegye]],Régiók[Vármegye],Régiók[NUTS2]),"")</f>
        <v>HU23</v>
      </c>
      <c r="AD1824" s="12" t="str" cm="1">
        <f t="array" ref="AD1824">_xlfn.XLOOKUP(HsgLista[[#This Row],[Helység jogállása]],_xlfn.ANCHORARRAY($AG$12),$AH$12:$AH$18)</f>
        <v>1 község</v>
      </c>
      <c r="AE1824" s="4">
        <f>HsgLista[[#This Row],[Lakó-népesség]]*HsgLista[[#This Row],[Lakó-népesség]]</f>
        <v>1648656</v>
      </c>
      <c r="AF1824" s="1"/>
      <c r="AG1824" s="4"/>
      <c r="AJ1824" s="8"/>
      <c r="AK1824" s="4"/>
      <c r="AS1824" s="8"/>
      <c r="AT1824" s="4"/>
      <c r="BJ1824" s="1"/>
    </row>
    <row r="1825" spans="1:62" x14ac:dyDescent="0.3">
      <c r="A1825" s="33" t="s">
        <v>1214</v>
      </c>
      <c r="B1825" s="31">
        <v>21449</v>
      </c>
      <c r="C1825" s="1" t="s">
        <v>40</v>
      </c>
      <c r="D1825" s="1" t="s">
        <v>112</v>
      </c>
      <c r="E1825" s="1" t="s">
        <v>234</v>
      </c>
      <c r="F1825" s="1" t="s">
        <v>235</v>
      </c>
      <c r="G1825" s="1" t="s">
        <v>236</v>
      </c>
      <c r="H1825" s="1">
        <v>2</v>
      </c>
      <c r="I1825" s="1" t="s">
        <v>38</v>
      </c>
      <c r="J1825" s="4">
        <v>2174</v>
      </c>
      <c r="K1825" s="4">
        <v>1299</v>
      </c>
      <c r="L1825" s="4">
        <v>506</v>
      </c>
      <c r="T1825" s="1">
        <v>1</v>
      </c>
      <c r="AA1825" s="12" t="str">
        <f>_xlfn.XLOOKUP(HsgLista[[#This Row],[Lakó-népesség]],hsgméret[limit],hsgméret[név],,-1)</f>
        <v>apró</v>
      </c>
      <c r="AB1825" s="12" t="str">
        <f>IFERROR(_xlfn.XLOOKUP(HsgLista[[#This Row],[Vármegye]],Régiók[Vármegye],Régiók[Régió]),"")</f>
        <v>Dél-Dunántúl</v>
      </c>
      <c r="AC1825" s="12" t="str">
        <f>IFERROR(_xlfn.XLOOKUP(HsgLista[[#This Row],[Vármegye]],Régiók[Vármegye],Régiók[NUTS2]),"")</f>
        <v>HU23</v>
      </c>
      <c r="AD1825" s="12" t="str" cm="1">
        <f t="array" ref="AD1825">_xlfn.XLOOKUP(HsgLista[[#This Row],[Helység jogállása]],_xlfn.ANCHORARRAY($AG$12),$AH$12:$AH$18)</f>
        <v>1 község</v>
      </c>
      <c r="AE1825" s="4">
        <f>HsgLista[[#This Row],[Lakó-népesség]]*HsgLista[[#This Row],[Lakó-népesség]]</f>
        <v>1687401</v>
      </c>
      <c r="AF1825" s="1"/>
      <c r="AG1825" s="4"/>
      <c r="AJ1825" s="8"/>
      <c r="AK1825" s="4"/>
      <c r="AS1825" s="8"/>
      <c r="AT1825" s="4"/>
      <c r="BJ1825" s="1"/>
    </row>
    <row r="1826" spans="1:62" x14ac:dyDescent="0.3">
      <c r="A1826" s="33" t="s">
        <v>2610</v>
      </c>
      <c r="B1826" s="31">
        <v>14775</v>
      </c>
      <c r="C1826" s="1" t="s">
        <v>40</v>
      </c>
      <c r="D1826" s="1" t="s">
        <v>75</v>
      </c>
      <c r="E1826" s="1" t="s">
        <v>786</v>
      </c>
      <c r="F1826" s="1" t="s">
        <v>787</v>
      </c>
      <c r="G1826" s="1" t="s">
        <v>788</v>
      </c>
      <c r="H1826" s="1">
        <v>5</v>
      </c>
      <c r="I1826" s="1" t="s">
        <v>789</v>
      </c>
      <c r="J1826" s="4">
        <v>5065</v>
      </c>
      <c r="K1826" s="4">
        <v>562</v>
      </c>
      <c r="L1826" s="4">
        <v>358</v>
      </c>
      <c r="R1826" s="1">
        <v>1</v>
      </c>
      <c r="T1826" s="1">
        <v>1</v>
      </c>
      <c r="AA1826" s="12" t="str">
        <f>_xlfn.XLOOKUP(HsgLista[[#This Row],[Lakó-népesség]],hsgméret[limit],hsgméret[név],,-1)</f>
        <v>apró</v>
      </c>
      <c r="AB1826" s="12" t="str">
        <f>IFERROR(_xlfn.XLOOKUP(HsgLista[[#This Row],[Vármegye]],Régiók[Vármegye],Régiók[Régió]),"")</f>
        <v>Pest</v>
      </c>
      <c r="AC1826" s="12" t="str">
        <f>IFERROR(_xlfn.XLOOKUP(HsgLista[[#This Row],[Vármegye]],Régiók[Vármegye],Régiók[NUTS2]),"")</f>
        <v>HU12</v>
      </c>
      <c r="AD1826" s="12" t="str" cm="1">
        <f t="array" ref="AD1826">_xlfn.XLOOKUP(HsgLista[[#This Row],[Helység jogállása]],_xlfn.ANCHORARRAY($AG$12),$AH$12:$AH$18)</f>
        <v>1 község</v>
      </c>
      <c r="AE1826" s="4">
        <f>HsgLista[[#This Row],[Lakó-népesség]]*HsgLista[[#This Row],[Lakó-népesség]]</f>
        <v>315844</v>
      </c>
      <c r="AF1826" s="1"/>
      <c r="AG1826" s="4"/>
      <c r="AJ1826" s="8"/>
      <c r="AK1826" s="4"/>
      <c r="AS1826" s="8"/>
      <c r="AT1826" s="4"/>
      <c r="BJ1826" s="1"/>
    </row>
    <row r="1827" spans="1:62" x14ac:dyDescent="0.3">
      <c r="A1827" s="33" t="s">
        <v>2611</v>
      </c>
      <c r="B1827" s="32">
        <v>3984</v>
      </c>
      <c r="C1827" s="1" t="s">
        <v>40</v>
      </c>
      <c r="D1827" s="1" t="s">
        <v>41</v>
      </c>
      <c r="E1827" s="1" t="s">
        <v>425</v>
      </c>
      <c r="F1827" s="1" t="s">
        <v>426</v>
      </c>
      <c r="G1827" s="1" t="s">
        <v>427</v>
      </c>
      <c r="H1827" s="1">
        <v>5</v>
      </c>
      <c r="I1827" s="1" t="s">
        <v>427</v>
      </c>
      <c r="J1827" s="4">
        <v>1022</v>
      </c>
      <c r="K1827" s="4">
        <v>158</v>
      </c>
      <c r="L1827" s="4">
        <v>78</v>
      </c>
      <c r="R1827" s="1">
        <v>1</v>
      </c>
      <c r="AA1827" s="12" t="str">
        <f>_xlfn.XLOOKUP(HsgLista[[#This Row],[Lakó-népesség]],hsgméret[limit],hsgméret[név],,-1)</f>
        <v>mikro</v>
      </c>
      <c r="AB1827" s="12" t="str">
        <f>IFERROR(_xlfn.XLOOKUP(HsgLista[[#This Row],[Vármegye]],Régiók[Vármegye],Régiók[Régió]),"")</f>
        <v>Dél-Dunántúl</v>
      </c>
      <c r="AC1827" s="12" t="str">
        <f>IFERROR(_xlfn.XLOOKUP(HsgLista[[#This Row],[Vármegye]],Régiók[Vármegye],Régiók[NUTS2]),"")</f>
        <v>HU23</v>
      </c>
      <c r="AD1827" s="12" t="str" cm="1">
        <f t="array" ref="AD1827">_xlfn.XLOOKUP(HsgLista[[#This Row],[Helység jogállása]],_xlfn.ANCHORARRAY($AG$12),$AH$12:$AH$18)</f>
        <v>1 község</v>
      </c>
      <c r="AE1827" s="4">
        <f>HsgLista[[#This Row],[Lakó-népesség]]*HsgLista[[#This Row],[Lakó-népesség]]</f>
        <v>24964</v>
      </c>
      <c r="AF1827" s="1"/>
      <c r="AG1827" s="4"/>
      <c r="AJ1827" s="8"/>
      <c r="AK1827" s="4"/>
      <c r="AS1827" s="8"/>
      <c r="AT1827" s="4"/>
      <c r="BJ1827" s="1"/>
    </row>
    <row r="1828" spans="1:62" x14ac:dyDescent="0.3">
      <c r="A1828" s="33" t="s">
        <v>1564</v>
      </c>
      <c r="B1828" s="32">
        <v>2495</v>
      </c>
      <c r="C1828" s="1" t="s">
        <v>196</v>
      </c>
      <c r="D1828" s="1" t="s">
        <v>66</v>
      </c>
      <c r="E1828" s="1" t="s">
        <v>145</v>
      </c>
      <c r="F1828" s="1" t="s">
        <v>146</v>
      </c>
      <c r="G1828" s="1" t="s">
        <v>147</v>
      </c>
      <c r="H1828" s="1">
        <v>2</v>
      </c>
      <c r="I1828" s="1" t="s">
        <v>38</v>
      </c>
      <c r="J1828" s="4">
        <v>1945</v>
      </c>
      <c r="K1828" s="4">
        <v>2763</v>
      </c>
      <c r="L1828" s="4">
        <v>1067</v>
      </c>
      <c r="AA1828" s="12" t="str">
        <f>_xlfn.XLOOKUP(HsgLista[[#This Row],[Lakó-népesség]],hsgméret[limit],hsgméret[név],,-1)</f>
        <v>kicsi</v>
      </c>
      <c r="AB1828" s="12" t="str">
        <f>IFERROR(_xlfn.XLOOKUP(HsgLista[[#This Row],[Vármegye]],Régiók[Vármegye],Régiók[Régió]),"")</f>
        <v>Nyugat-Dunántúl</v>
      </c>
      <c r="AC1828" s="12" t="str">
        <f>IFERROR(_xlfn.XLOOKUP(HsgLista[[#This Row],[Vármegye]],Régiók[Vármegye],Régiók[NUTS2]),"")</f>
        <v>HU22</v>
      </c>
      <c r="AD1828" s="12" t="str" cm="1">
        <f t="array" ref="AD1828">_xlfn.XLOOKUP(HsgLista[[#This Row],[Helység jogállása]],_xlfn.ANCHORARRAY($AG$12),$AH$12:$AH$18)</f>
        <v>1 község</v>
      </c>
      <c r="AE1828" s="4">
        <f>HsgLista[[#This Row],[Lakó-népesség]]*HsgLista[[#This Row],[Lakó-népesség]]</f>
        <v>7634169</v>
      </c>
      <c r="AF1828" s="1"/>
      <c r="AG1828" s="4"/>
      <c r="AJ1828" s="8"/>
      <c r="AK1828" s="4"/>
      <c r="AS1828" s="8"/>
      <c r="AT1828" s="4"/>
      <c r="BJ1828" s="1"/>
    </row>
    <row r="1829" spans="1:62" x14ac:dyDescent="0.3">
      <c r="A1829" s="33" t="s">
        <v>2612</v>
      </c>
      <c r="B1829" s="31">
        <v>18111</v>
      </c>
      <c r="C1829" s="1" t="s">
        <v>40</v>
      </c>
      <c r="D1829" s="1" t="s">
        <v>41</v>
      </c>
      <c r="E1829" s="1" t="s">
        <v>130</v>
      </c>
      <c r="F1829" s="1" t="s">
        <v>131</v>
      </c>
      <c r="G1829" s="1" t="s">
        <v>132</v>
      </c>
      <c r="H1829" s="1">
        <v>5</v>
      </c>
      <c r="I1829" s="1" t="s">
        <v>797</v>
      </c>
      <c r="J1829" s="4">
        <v>565</v>
      </c>
      <c r="K1829" s="4">
        <v>130</v>
      </c>
      <c r="L1829" s="4">
        <v>43</v>
      </c>
      <c r="AA1829" s="12" t="str">
        <f>_xlfn.XLOOKUP(HsgLista[[#This Row],[Lakó-népesség]],hsgméret[limit],hsgméret[név],,-1)</f>
        <v>mikro</v>
      </c>
      <c r="AB1829" s="12" t="str">
        <f>IFERROR(_xlfn.XLOOKUP(HsgLista[[#This Row],[Vármegye]],Régiók[Vármegye],Régiók[Régió]),"")</f>
        <v>Dél-Dunántúl</v>
      </c>
      <c r="AC1829" s="12" t="str">
        <f>IFERROR(_xlfn.XLOOKUP(HsgLista[[#This Row],[Vármegye]],Régiók[Vármegye],Régiók[NUTS2]),"")</f>
        <v>HU23</v>
      </c>
      <c r="AD1829" s="12" t="str" cm="1">
        <f t="array" ref="AD1829">_xlfn.XLOOKUP(HsgLista[[#This Row],[Helység jogállása]],_xlfn.ANCHORARRAY($AG$12),$AH$12:$AH$18)</f>
        <v>1 község</v>
      </c>
      <c r="AE1829" s="4">
        <f>HsgLista[[#This Row],[Lakó-népesség]]*HsgLista[[#This Row],[Lakó-népesség]]</f>
        <v>16900</v>
      </c>
      <c r="AF1829" s="1"/>
      <c r="AG1829" s="4"/>
      <c r="AJ1829" s="8"/>
      <c r="AK1829" s="4"/>
      <c r="AS1829" s="8"/>
      <c r="AT1829" s="4"/>
      <c r="BJ1829" s="1"/>
    </row>
    <row r="1830" spans="1:62" x14ac:dyDescent="0.3">
      <c r="A1830" s="33" t="s">
        <v>2613</v>
      </c>
      <c r="B1830" s="32">
        <v>5582</v>
      </c>
      <c r="C1830" s="1" t="s">
        <v>40</v>
      </c>
      <c r="D1830" s="1" t="s">
        <v>52</v>
      </c>
      <c r="E1830" s="1" t="s">
        <v>1682</v>
      </c>
      <c r="F1830" s="1" t="s">
        <v>1683</v>
      </c>
      <c r="G1830" s="1" t="s">
        <v>1684</v>
      </c>
      <c r="H1830" s="1">
        <v>5</v>
      </c>
      <c r="I1830" s="1" t="s">
        <v>2614</v>
      </c>
      <c r="J1830" s="4">
        <v>983</v>
      </c>
      <c r="K1830" s="4">
        <v>748</v>
      </c>
      <c r="L1830" s="4">
        <v>283</v>
      </c>
      <c r="T1830" s="1">
        <v>1</v>
      </c>
      <c r="AA1830" s="12" t="str">
        <f>_xlfn.XLOOKUP(HsgLista[[#This Row],[Lakó-népesség]],hsgméret[limit],hsgméret[név],,-1)</f>
        <v>apró</v>
      </c>
      <c r="AB1830" s="12" t="str">
        <f>IFERROR(_xlfn.XLOOKUP(HsgLista[[#This Row],[Vármegye]],Régiók[Vármegye],Régiók[Régió]),"")</f>
        <v>Észak-Magyarország</v>
      </c>
      <c r="AC1830" s="12" t="str">
        <f>IFERROR(_xlfn.XLOOKUP(HsgLista[[#This Row],[Vármegye]],Régiók[Vármegye],Régiók[NUTS2]),"")</f>
        <v>HU31</v>
      </c>
      <c r="AD1830" s="12" t="str" cm="1">
        <f t="array" ref="AD1830">_xlfn.XLOOKUP(HsgLista[[#This Row],[Helység jogállása]],_xlfn.ANCHORARRAY($AG$12),$AH$12:$AH$18)</f>
        <v>1 község</v>
      </c>
      <c r="AE1830" s="4">
        <f>HsgLista[[#This Row],[Lakó-népesség]]*HsgLista[[#This Row],[Lakó-népesség]]</f>
        <v>559504</v>
      </c>
      <c r="AF1830" s="1"/>
      <c r="AG1830" s="4"/>
      <c r="AJ1830" s="8"/>
      <c r="AK1830" s="4"/>
      <c r="AS1830" s="8"/>
      <c r="AT1830" s="4"/>
      <c r="BJ1830" s="1"/>
    </row>
    <row r="1831" spans="1:62" x14ac:dyDescent="0.3">
      <c r="A1831" s="33" t="s">
        <v>2615</v>
      </c>
      <c r="B1831" s="31">
        <v>20598</v>
      </c>
      <c r="C1831" s="1" t="s">
        <v>40</v>
      </c>
      <c r="D1831" s="1" t="s">
        <v>112</v>
      </c>
      <c r="E1831" s="1" t="s">
        <v>113</v>
      </c>
      <c r="F1831" s="1" t="s">
        <v>114</v>
      </c>
      <c r="G1831" s="1" t="s">
        <v>115</v>
      </c>
      <c r="H1831" s="1">
        <v>5</v>
      </c>
      <c r="I1831" s="1" t="s">
        <v>580</v>
      </c>
      <c r="J1831" s="4">
        <v>1980</v>
      </c>
      <c r="K1831" s="4">
        <v>363</v>
      </c>
      <c r="L1831" s="4">
        <v>185</v>
      </c>
      <c r="AA1831" s="12" t="str">
        <f>_xlfn.XLOOKUP(HsgLista[[#This Row],[Lakó-népesség]],hsgméret[limit],hsgméret[név],,-1)</f>
        <v>mikro</v>
      </c>
      <c r="AB1831" s="12" t="str">
        <f>IFERROR(_xlfn.XLOOKUP(HsgLista[[#This Row],[Vármegye]],Régiók[Vármegye],Régiók[Régió]),"")</f>
        <v>Dél-Dunántúl</v>
      </c>
      <c r="AC1831" s="12" t="str">
        <f>IFERROR(_xlfn.XLOOKUP(HsgLista[[#This Row],[Vármegye]],Régiók[Vármegye],Régiók[NUTS2]),"")</f>
        <v>HU23</v>
      </c>
      <c r="AD1831" s="12" t="str" cm="1">
        <f t="array" ref="AD1831">_xlfn.XLOOKUP(HsgLista[[#This Row],[Helység jogállása]],_xlfn.ANCHORARRAY($AG$12),$AH$12:$AH$18)</f>
        <v>1 község</v>
      </c>
      <c r="AE1831" s="4">
        <f>HsgLista[[#This Row],[Lakó-népesség]]*HsgLista[[#This Row],[Lakó-népesség]]</f>
        <v>131769</v>
      </c>
      <c r="AF1831" s="1"/>
      <c r="AG1831" s="4"/>
      <c r="AJ1831" s="8"/>
      <c r="AK1831" s="4"/>
      <c r="AS1831" s="8"/>
      <c r="AT1831" s="4"/>
      <c r="BJ1831" s="1"/>
    </row>
    <row r="1832" spans="1:62" x14ac:dyDescent="0.3">
      <c r="A1832" s="33" t="s">
        <v>2616</v>
      </c>
      <c r="B1832" s="31">
        <v>22743</v>
      </c>
      <c r="C1832" s="1" t="s">
        <v>40</v>
      </c>
      <c r="D1832" s="1" t="s">
        <v>159</v>
      </c>
      <c r="E1832" s="1" t="s">
        <v>341</v>
      </c>
      <c r="F1832" s="1" t="s">
        <v>342</v>
      </c>
      <c r="G1832" s="1" t="s">
        <v>343</v>
      </c>
      <c r="H1832" s="1">
        <v>5</v>
      </c>
      <c r="I1832" s="1" t="s">
        <v>2012</v>
      </c>
      <c r="J1832" s="4">
        <v>4147</v>
      </c>
      <c r="K1832" s="4">
        <v>1530</v>
      </c>
      <c r="L1832" s="4">
        <v>642</v>
      </c>
      <c r="T1832" s="1">
        <v>1</v>
      </c>
      <c r="AA1832" s="12" t="str">
        <f>_xlfn.XLOOKUP(HsgLista[[#This Row],[Lakó-népesség]],hsgméret[limit],hsgméret[név],,-1)</f>
        <v>apró</v>
      </c>
      <c r="AB1832" s="12" t="str">
        <f>IFERROR(_xlfn.XLOOKUP(HsgLista[[#This Row],[Vármegye]],Régiók[Vármegye],Régiók[Régió]),"")</f>
        <v>Észak-Alföld</v>
      </c>
      <c r="AC1832" s="12" t="str">
        <f>IFERROR(_xlfn.XLOOKUP(HsgLista[[#This Row],[Vármegye]],Régiók[Vármegye],Régiók[NUTS2]),"")</f>
        <v>HU32</v>
      </c>
      <c r="AD1832" s="12" t="str" cm="1">
        <f t="array" ref="AD1832">_xlfn.XLOOKUP(HsgLista[[#This Row],[Helység jogállása]],_xlfn.ANCHORARRAY($AG$12),$AH$12:$AH$18)</f>
        <v>1 község</v>
      </c>
      <c r="AE1832" s="4">
        <f>HsgLista[[#This Row],[Lakó-népesség]]*HsgLista[[#This Row],[Lakó-népesség]]</f>
        <v>2340900</v>
      </c>
      <c r="AF1832" s="1"/>
      <c r="AG1832" s="4"/>
      <c r="AJ1832" s="8"/>
      <c r="AK1832" s="4"/>
      <c r="AS1832" s="8"/>
      <c r="AT1832" s="4"/>
      <c r="BJ1832" s="1"/>
    </row>
    <row r="1833" spans="1:62" x14ac:dyDescent="0.3">
      <c r="A1833" s="33" t="s">
        <v>2617</v>
      </c>
      <c r="B1833" s="31">
        <v>10001</v>
      </c>
      <c r="C1833" s="1" t="s">
        <v>40</v>
      </c>
      <c r="D1833" s="1" t="s">
        <v>80</v>
      </c>
      <c r="E1833" s="1" t="s">
        <v>117</v>
      </c>
      <c r="F1833" s="1" t="s">
        <v>118</v>
      </c>
      <c r="G1833" s="1" t="s">
        <v>119</v>
      </c>
      <c r="H1833" s="1">
        <v>5</v>
      </c>
      <c r="I1833" s="1" t="s">
        <v>521</v>
      </c>
      <c r="J1833" s="4">
        <v>1332</v>
      </c>
      <c r="K1833" s="4">
        <v>338</v>
      </c>
      <c r="L1833" s="4">
        <v>167</v>
      </c>
      <c r="AA1833" s="12" t="str">
        <f>_xlfn.XLOOKUP(HsgLista[[#This Row],[Lakó-népesség]],hsgméret[limit],hsgméret[név],,-1)</f>
        <v>mikro</v>
      </c>
      <c r="AB1833" s="12" t="str">
        <f>IFERROR(_xlfn.XLOOKUP(HsgLista[[#This Row],[Vármegye]],Régiók[Vármegye],Régiók[Régió]),"")</f>
        <v>Közép-Dunántúl</v>
      </c>
      <c r="AC1833" s="12" t="str">
        <f>IFERROR(_xlfn.XLOOKUP(HsgLista[[#This Row],[Vármegye]],Régiók[Vármegye],Régiók[NUTS2]),"")</f>
        <v>HU21</v>
      </c>
      <c r="AD1833" s="12" t="str" cm="1">
        <f t="array" ref="AD1833">_xlfn.XLOOKUP(HsgLista[[#This Row],[Helység jogállása]],_xlfn.ANCHORARRAY($AG$12),$AH$12:$AH$18)</f>
        <v>1 község</v>
      </c>
      <c r="AE1833" s="4">
        <f>HsgLista[[#This Row],[Lakó-népesség]]*HsgLista[[#This Row],[Lakó-népesség]]</f>
        <v>114244</v>
      </c>
      <c r="AF1833" s="1"/>
      <c r="AG1833" s="4"/>
      <c r="AJ1833" s="8"/>
      <c r="AK1833" s="4"/>
      <c r="AS1833" s="8"/>
      <c r="AT1833" s="4"/>
      <c r="BJ1833" s="1"/>
    </row>
    <row r="1834" spans="1:62" x14ac:dyDescent="0.3">
      <c r="A1834" s="33" t="s">
        <v>2618</v>
      </c>
      <c r="B1834" s="31">
        <v>21485</v>
      </c>
      <c r="C1834" s="1" t="s">
        <v>40</v>
      </c>
      <c r="D1834" s="1" t="s">
        <v>159</v>
      </c>
      <c r="E1834" s="1" t="s">
        <v>1492</v>
      </c>
      <c r="F1834" s="1" t="s">
        <v>1493</v>
      </c>
      <c r="G1834" s="1" t="s">
        <v>1494</v>
      </c>
      <c r="H1834" s="1">
        <v>1</v>
      </c>
      <c r="I1834" s="1" t="s">
        <v>32</v>
      </c>
      <c r="J1834" s="4">
        <v>2693</v>
      </c>
      <c r="K1834" s="4">
        <v>2053</v>
      </c>
      <c r="L1834" s="4">
        <v>735</v>
      </c>
      <c r="T1834" s="1">
        <v>1</v>
      </c>
      <c r="AA1834" s="12" t="str">
        <f>_xlfn.XLOOKUP(HsgLista[[#This Row],[Lakó-népesség]],hsgméret[limit],hsgméret[név],,-1)</f>
        <v>kicsi</v>
      </c>
      <c r="AB1834" s="12" t="str">
        <f>IFERROR(_xlfn.XLOOKUP(HsgLista[[#This Row],[Vármegye]],Régiók[Vármegye],Régiók[Régió]),"")</f>
        <v>Észak-Alföld</v>
      </c>
      <c r="AC1834" s="12" t="str">
        <f>IFERROR(_xlfn.XLOOKUP(HsgLista[[#This Row],[Vármegye]],Régiók[Vármegye],Régiók[NUTS2]),"")</f>
        <v>HU32</v>
      </c>
      <c r="AD1834" s="12" t="str" cm="1">
        <f t="array" ref="AD1834">_xlfn.XLOOKUP(HsgLista[[#This Row],[Helység jogállása]],_xlfn.ANCHORARRAY($AG$12),$AH$12:$AH$18)</f>
        <v>1 község</v>
      </c>
      <c r="AE1834" s="4">
        <f>HsgLista[[#This Row],[Lakó-népesség]]*HsgLista[[#This Row],[Lakó-népesség]]</f>
        <v>4214809</v>
      </c>
      <c r="AF1834" s="1"/>
      <c r="AG1834" s="4"/>
      <c r="AJ1834" s="8"/>
      <c r="AK1834" s="4"/>
      <c r="AS1834" s="8"/>
      <c r="AT1834" s="4"/>
      <c r="BJ1834" s="1"/>
    </row>
    <row r="1835" spans="1:62" x14ac:dyDescent="0.3">
      <c r="A1835" s="33" t="s">
        <v>2223</v>
      </c>
      <c r="B1835" s="31">
        <v>33899</v>
      </c>
      <c r="C1835" s="1" t="s">
        <v>40</v>
      </c>
      <c r="D1835" s="1" t="s">
        <v>41</v>
      </c>
      <c r="E1835" s="1" t="s">
        <v>208</v>
      </c>
      <c r="F1835" s="1" t="s">
        <v>209</v>
      </c>
      <c r="G1835" s="1" t="s">
        <v>210</v>
      </c>
      <c r="H1835" s="1">
        <v>2</v>
      </c>
      <c r="I1835" s="1" t="s">
        <v>38</v>
      </c>
      <c r="J1835" s="4">
        <v>1323</v>
      </c>
      <c r="K1835" s="4">
        <v>525</v>
      </c>
      <c r="L1835" s="4">
        <v>227</v>
      </c>
      <c r="P1835" s="1">
        <v>1</v>
      </c>
      <c r="T1835" s="1">
        <v>1</v>
      </c>
      <c r="AA1835" s="12" t="str">
        <f>_xlfn.XLOOKUP(HsgLista[[#This Row],[Lakó-népesség]],hsgméret[limit],hsgméret[név],,-1)</f>
        <v>apró</v>
      </c>
      <c r="AB1835" s="12" t="str">
        <f>IFERROR(_xlfn.XLOOKUP(HsgLista[[#This Row],[Vármegye]],Régiók[Vármegye],Régiók[Régió]),"")</f>
        <v>Dél-Dunántúl</v>
      </c>
      <c r="AC1835" s="12" t="str">
        <f>IFERROR(_xlfn.XLOOKUP(HsgLista[[#This Row],[Vármegye]],Régiók[Vármegye],Régiók[NUTS2]),"")</f>
        <v>HU23</v>
      </c>
      <c r="AD1835" s="12" t="str" cm="1">
        <f t="array" ref="AD1835">_xlfn.XLOOKUP(HsgLista[[#This Row],[Helység jogállása]],_xlfn.ANCHORARRAY($AG$12),$AH$12:$AH$18)</f>
        <v>1 község</v>
      </c>
      <c r="AE1835" s="4">
        <f>HsgLista[[#This Row],[Lakó-népesség]]*HsgLista[[#This Row],[Lakó-népesség]]</f>
        <v>275625</v>
      </c>
      <c r="AF1835" s="1"/>
      <c r="AG1835" s="4"/>
      <c r="AJ1835" s="8"/>
      <c r="AK1835" s="4"/>
      <c r="AS1835" s="8"/>
      <c r="AT1835" s="4"/>
      <c r="BJ1835" s="1"/>
    </row>
    <row r="1836" spans="1:62" x14ac:dyDescent="0.3">
      <c r="A1836" s="33" t="s">
        <v>839</v>
      </c>
      <c r="B1836" s="31">
        <v>18388</v>
      </c>
      <c r="C1836" s="1" t="s">
        <v>196</v>
      </c>
      <c r="D1836" s="1" t="s">
        <v>251</v>
      </c>
      <c r="E1836" s="1" t="s">
        <v>836</v>
      </c>
      <c r="F1836" s="1" t="s">
        <v>837</v>
      </c>
      <c r="G1836" s="1" t="s">
        <v>838</v>
      </c>
      <c r="H1836" s="1">
        <v>2</v>
      </c>
      <c r="I1836" s="1" t="s">
        <v>38</v>
      </c>
      <c r="J1836" s="4">
        <v>4144</v>
      </c>
      <c r="K1836" s="4">
        <v>2445</v>
      </c>
      <c r="L1836" s="4">
        <v>1065</v>
      </c>
      <c r="T1836" s="1">
        <v>1</v>
      </c>
      <c r="AA1836" s="12" t="str">
        <f>_xlfn.XLOOKUP(HsgLista[[#This Row],[Lakó-népesség]],hsgméret[limit],hsgméret[név],,-1)</f>
        <v>kicsi</v>
      </c>
      <c r="AB1836" s="12" t="str">
        <f>IFERROR(_xlfn.XLOOKUP(HsgLista[[#This Row],[Vármegye]],Régiók[Vármegye],Régiók[Régió]),"")</f>
        <v>Dél-Dunántúl</v>
      </c>
      <c r="AC1836" s="12" t="str">
        <f>IFERROR(_xlfn.XLOOKUP(HsgLista[[#This Row],[Vármegye]],Régiók[Vármegye],Régiók[NUTS2]),"")</f>
        <v>HU23</v>
      </c>
      <c r="AD1836" s="12" t="str" cm="1">
        <f t="array" ref="AD1836">_xlfn.XLOOKUP(HsgLista[[#This Row],[Helység jogállása]],_xlfn.ANCHORARRAY($AG$12),$AH$12:$AH$18)</f>
        <v>1 község</v>
      </c>
      <c r="AE1836" s="4">
        <f>HsgLista[[#This Row],[Lakó-népesség]]*HsgLista[[#This Row],[Lakó-népesség]]</f>
        <v>5978025</v>
      </c>
      <c r="AF1836" s="1"/>
      <c r="AG1836" s="4"/>
      <c r="AJ1836" s="8"/>
      <c r="AK1836" s="4"/>
      <c r="AS1836" s="8"/>
      <c r="AT1836" s="4"/>
      <c r="BJ1836" s="1"/>
    </row>
    <row r="1837" spans="1:62" x14ac:dyDescent="0.3">
      <c r="A1837" s="33" t="s">
        <v>1651</v>
      </c>
      <c r="B1837" s="32">
        <v>6488</v>
      </c>
      <c r="C1837" s="1" t="s">
        <v>27</v>
      </c>
      <c r="D1837" s="1" t="s">
        <v>159</v>
      </c>
      <c r="E1837" s="1" t="s">
        <v>1492</v>
      </c>
      <c r="F1837" s="1" t="s">
        <v>1493</v>
      </c>
      <c r="G1837" s="1" t="s">
        <v>1494</v>
      </c>
      <c r="H1837" s="1">
        <v>2</v>
      </c>
      <c r="I1837" s="1" t="s">
        <v>38</v>
      </c>
      <c r="J1837" s="4">
        <v>4385</v>
      </c>
      <c r="K1837" s="4">
        <v>5953</v>
      </c>
      <c r="L1837" s="4">
        <v>2291</v>
      </c>
      <c r="T1837" s="1">
        <v>1</v>
      </c>
      <c r="AA1837" s="12" t="str">
        <f>_xlfn.XLOOKUP(HsgLista[[#This Row],[Lakó-népesség]],hsgméret[limit],hsgméret[név],,-1)</f>
        <v>kicsi</v>
      </c>
      <c r="AB1837" s="12" t="str">
        <f>IFERROR(_xlfn.XLOOKUP(HsgLista[[#This Row],[Vármegye]],Régiók[Vármegye],Régiók[Régió]),"")</f>
        <v>Észak-Alföld</v>
      </c>
      <c r="AC1837" s="12" t="str">
        <f>IFERROR(_xlfn.XLOOKUP(HsgLista[[#This Row],[Vármegye]],Régiók[Vármegye],Régiók[NUTS2]),"")</f>
        <v>HU32</v>
      </c>
      <c r="AD1837" s="12" t="str" cm="1">
        <f t="array" ref="AD1837">_xlfn.XLOOKUP(HsgLista[[#This Row],[Helység jogállása]],_xlfn.ANCHORARRAY($AG$12),$AH$12:$AH$18)</f>
        <v>2 város</v>
      </c>
      <c r="AE1837" s="4">
        <f>HsgLista[[#This Row],[Lakó-népesség]]*HsgLista[[#This Row],[Lakó-népesség]]</f>
        <v>35438209</v>
      </c>
      <c r="AF1837" s="1"/>
      <c r="AG1837" s="4"/>
      <c r="AJ1837" s="8"/>
      <c r="AK1837" s="4"/>
      <c r="AS1837" s="8"/>
      <c r="AT1837" s="4"/>
      <c r="BJ1837" s="1"/>
    </row>
    <row r="1838" spans="1:62" x14ac:dyDescent="0.3">
      <c r="A1838" s="33" t="s">
        <v>2619</v>
      </c>
      <c r="B1838" s="31">
        <v>20914</v>
      </c>
      <c r="C1838" s="1" t="s">
        <v>40</v>
      </c>
      <c r="D1838" s="1" t="s">
        <v>197</v>
      </c>
      <c r="E1838" s="1" t="s">
        <v>317</v>
      </c>
      <c r="F1838" s="1" t="s">
        <v>318</v>
      </c>
      <c r="G1838" s="1" t="s">
        <v>319</v>
      </c>
      <c r="H1838" s="1">
        <v>5</v>
      </c>
      <c r="I1838" s="1" t="s">
        <v>320</v>
      </c>
      <c r="J1838" s="4">
        <v>1229</v>
      </c>
      <c r="K1838" s="4">
        <v>462</v>
      </c>
      <c r="L1838" s="4">
        <v>239</v>
      </c>
      <c r="AA1838" s="12" t="str">
        <f>_xlfn.XLOOKUP(HsgLista[[#This Row],[Lakó-népesség]],hsgméret[limit],hsgméret[név],,-1)</f>
        <v>mikro</v>
      </c>
      <c r="AB1838" s="12" t="str">
        <f>IFERROR(_xlfn.XLOOKUP(HsgLista[[#This Row],[Vármegye]],Régiók[Vármegye],Régiók[Régió]),"")</f>
        <v>Dél-Alföld</v>
      </c>
      <c r="AC1838" s="12" t="str">
        <f>IFERROR(_xlfn.XLOOKUP(HsgLista[[#This Row],[Vármegye]],Régiók[Vármegye],Régiók[NUTS2]),"")</f>
        <v>HU33</v>
      </c>
      <c r="AD1838" s="12" t="str" cm="1">
        <f t="array" ref="AD1838">_xlfn.XLOOKUP(HsgLista[[#This Row],[Helység jogállása]],_xlfn.ANCHORARRAY($AG$12),$AH$12:$AH$18)</f>
        <v>1 község</v>
      </c>
      <c r="AE1838" s="4">
        <f>HsgLista[[#This Row],[Lakó-népesség]]*HsgLista[[#This Row],[Lakó-népesség]]</f>
        <v>213444</v>
      </c>
      <c r="AF1838" s="1"/>
      <c r="AG1838" s="4"/>
      <c r="AJ1838" s="8"/>
      <c r="AK1838" s="4"/>
      <c r="AS1838" s="8"/>
      <c r="AT1838" s="4"/>
      <c r="BJ1838" s="1"/>
    </row>
    <row r="1839" spans="1:62" x14ac:dyDescent="0.3">
      <c r="A1839" s="33" t="s">
        <v>2620</v>
      </c>
      <c r="B1839" s="31">
        <v>23180</v>
      </c>
      <c r="C1839" s="1" t="s">
        <v>40</v>
      </c>
      <c r="D1839" s="1" t="s">
        <v>80</v>
      </c>
      <c r="E1839" s="1" t="s">
        <v>491</v>
      </c>
      <c r="F1839" s="1" t="s">
        <v>492</v>
      </c>
      <c r="G1839" s="1" t="s">
        <v>493</v>
      </c>
      <c r="H1839" s="1">
        <v>5</v>
      </c>
      <c r="I1839" s="1" t="s">
        <v>1366</v>
      </c>
      <c r="J1839" s="4">
        <v>1829</v>
      </c>
      <c r="K1839" s="4">
        <v>1105</v>
      </c>
      <c r="L1839" s="4">
        <v>403</v>
      </c>
      <c r="R1839" s="1">
        <v>1</v>
      </c>
      <c r="AA1839" s="12" t="str">
        <f>_xlfn.XLOOKUP(HsgLista[[#This Row],[Lakó-népesség]],hsgméret[limit],hsgméret[név],,-1)</f>
        <v>apró</v>
      </c>
      <c r="AB1839" s="12" t="str">
        <f>IFERROR(_xlfn.XLOOKUP(HsgLista[[#This Row],[Vármegye]],Régiók[Vármegye],Régiók[Régió]),"")</f>
        <v>Közép-Dunántúl</v>
      </c>
      <c r="AC1839" s="12" t="str">
        <f>IFERROR(_xlfn.XLOOKUP(HsgLista[[#This Row],[Vármegye]],Régiók[Vármegye],Régiók[NUTS2]),"")</f>
        <v>HU21</v>
      </c>
      <c r="AD1839" s="12" t="str" cm="1">
        <f t="array" ref="AD1839">_xlfn.XLOOKUP(HsgLista[[#This Row],[Helység jogállása]],_xlfn.ANCHORARRAY($AG$12),$AH$12:$AH$18)</f>
        <v>1 község</v>
      </c>
      <c r="AE1839" s="4">
        <f>HsgLista[[#This Row],[Lakó-népesség]]*HsgLista[[#This Row],[Lakó-népesség]]</f>
        <v>1221025</v>
      </c>
      <c r="AF1839" s="1"/>
      <c r="AG1839" s="4"/>
      <c r="AJ1839" s="8"/>
      <c r="AK1839" s="4"/>
      <c r="AS1839" s="8"/>
      <c r="AT1839" s="4"/>
      <c r="BJ1839" s="1"/>
    </row>
    <row r="1840" spans="1:62" x14ac:dyDescent="0.3">
      <c r="A1840" s="33" t="s">
        <v>2621</v>
      </c>
      <c r="B1840" s="31">
        <v>26879</v>
      </c>
      <c r="C1840" s="1" t="s">
        <v>40</v>
      </c>
      <c r="D1840" s="1" t="s">
        <v>47</v>
      </c>
      <c r="E1840" s="1" t="s">
        <v>48</v>
      </c>
      <c r="F1840" s="1" t="s">
        <v>49</v>
      </c>
      <c r="G1840" s="1" t="s">
        <v>50</v>
      </c>
      <c r="H1840" s="1">
        <v>5</v>
      </c>
      <c r="I1840" s="1" t="s">
        <v>2622</v>
      </c>
      <c r="J1840" s="4">
        <v>2751</v>
      </c>
      <c r="K1840" s="4">
        <v>1750</v>
      </c>
      <c r="L1840" s="4">
        <v>694</v>
      </c>
      <c r="T1840" s="1">
        <v>1</v>
      </c>
      <c r="AA1840" s="12" t="str">
        <f>_xlfn.XLOOKUP(HsgLista[[#This Row],[Lakó-népesség]],hsgméret[limit],hsgméret[név],,-1)</f>
        <v>apró</v>
      </c>
      <c r="AB1840" s="12" t="str">
        <f>IFERROR(_xlfn.XLOOKUP(HsgLista[[#This Row],[Vármegye]],Régiók[Vármegye],Régiók[Régió]),"")</f>
        <v>Észak-Magyarország</v>
      </c>
      <c r="AC1840" s="12" t="str">
        <f>IFERROR(_xlfn.XLOOKUP(HsgLista[[#This Row],[Vármegye]],Régiók[Vármegye],Régiók[NUTS2]),"")</f>
        <v>HU31</v>
      </c>
      <c r="AD1840" s="12" t="str" cm="1">
        <f t="array" ref="AD1840">_xlfn.XLOOKUP(HsgLista[[#This Row],[Helység jogállása]],_xlfn.ANCHORARRAY($AG$12),$AH$12:$AH$18)</f>
        <v>1 község</v>
      </c>
      <c r="AE1840" s="4">
        <f>HsgLista[[#This Row],[Lakó-népesség]]*HsgLista[[#This Row],[Lakó-népesség]]</f>
        <v>3062500</v>
      </c>
      <c r="AF1840" s="1"/>
      <c r="AG1840" s="4"/>
      <c r="AJ1840" s="8"/>
      <c r="AK1840" s="4"/>
      <c r="AS1840" s="8"/>
      <c r="AT1840" s="4"/>
      <c r="BJ1840" s="1"/>
    </row>
    <row r="1841" spans="1:62" x14ac:dyDescent="0.3">
      <c r="A1841" s="33" t="s">
        <v>2623</v>
      </c>
      <c r="B1841" s="32">
        <v>9283</v>
      </c>
      <c r="C1841" s="1" t="s">
        <v>40</v>
      </c>
      <c r="D1841" s="1" t="s">
        <v>95</v>
      </c>
      <c r="E1841" s="1" t="s">
        <v>709</v>
      </c>
      <c r="F1841" s="1" t="s">
        <v>710</v>
      </c>
      <c r="G1841" s="1" t="s">
        <v>711</v>
      </c>
      <c r="H1841" s="1">
        <v>5</v>
      </c>
      <c r="I1841" s="1" t="s">
        <v>2624</v>
      </c>
      <c r="J1841" s="4">
        <v>940</v>
      </c>
      <c r="K1841" s="4">
        <v>255</v>
      </c>
      <c r="L1841" s="4">
        <v>144</v>
      </c>
      <c r="AA1841" s="12" t="str">
        <f>_xlfn.XLOOKUP(HsgLista[[#This Row],[Lakó-népesség]],hsgméret[limit],hsgméret[név],,-1)</f>
        <v>mikro</v>
      </c>
      <c r="AB1841" s="12" t="str">
        <f>IFERROR(_xlfn.XLOOKUP(HsgLista[[#This Row],[Vármegye]],Régiók[Vármegye],Régiók[Régió]),"")</f>
        <v>Nyugat-Dunántúl</v>
      </c>
      <c r="AC1841" s="12" t="str">
        <f>IFERROR(_xlfn.XLOOKUP(HsgLista[[#This Row],[Vármegye]],Régiók[Vármegye],Régiók[NUTS2]),"")</f>
        <v>HU22</v>
      </c>
      <c r="AD1841" s="12" t="str" cm="1">
        <f t="array" ref="AD1841">_xlfn.XLOOKUP(HsgLista[[#This Row],[Helység jogállása]],_xlfn.ANCHORARRAY($AG$12),$AH$12:$AH$18)</f>
        <v>1 község</v>
      </c>
      <c r="AE1841" s="4">
        <f>HsgLista[[#This Row],[Lakó-népesség]]*HsgLista[[#This Row],[Lakó-népesség]]</f>
        <v>65025</v>
      </c>
      <c r="AF1841" s="1"/>
      <c r="AG1841" s="4"/>
      <c r="AJ1841" s="8"/>
      <c r="AK1841" s="4"/>
      <c r="AS1841" s="8"/>
      <c r="AT1841" s="4"/>
      <c r="BJ1841" s="1"/>
    </row>
    <row r="1842" spans="1:62" x14ac:dyDescent="0.3">
      <c r="A1842" s="33" t="s">
        <v>2625</v>
      </c>
      <c r="B1842" s="32">
        <v>5218</v>
      </c>
      <c r="C1842" s="1" t="s">
        <v>40</v>
      </c>
      <c r="D1842" s="1" t="s">
        <v>202</v>
      </c>
      <c r="E1842" s="1" t="s">
        <v>685</v>
      </c>
      <c r="F1842" s="1" t="s">
        <v>686</v>
      </c>
      <c r="G1842" s="1" t="s">
        <v>687</v>
      </c>
      <c r="H1842" s="1">
        <v>5</v>
      </c>
      <c r="I1842" s="1" t="s">
        <v>1338</v>
      </c>
      <c r="J1842" s="4">
        <v>745</v>
      </c>
      <c r="K1842" s="4">
        <v>184</v>
      </c>
      <c r="L1842" s="4">
        <v>99</v>
      </c>
      <c r="AA1842" s="12" t="str">
        <f>_xlfn.XLOOKUP(HsgLista[[#This Row],[Lakó-népesség]],hsgméret[limit],hsgméret[név],,-1)</f>
        <v>mikro</v>
      </c>
      <c r="AB1842" s="12" t="str">
        <f>IFERROR(_xlfn.XLOOKUP(HsgLista[[#This Row],[Vármegye]],Régiók[Vármegye],Régiók[Régió]),"")</f>
        <v>Nyugat-Dunántúl</v>
      </c>
      <c r="AC1842" s="12" t="str">
        <f>IFERROR(_xlfn.XLOOKUP(HsgLista[[#This Row],[Vármegye]],Régiók[Vármegye],Régiók[NUTS2]),"")</f>
        <v>HU22</v>
      </c>
      <c r="AD1842" s="12" t="str" cm="1">
        <f t="array" ref="AD1842">_xlfn.XLOOKUP(HsgLista[[#This Row],[Helység jogállása]],_xlfn.ANCHORARRAY($AG$12),$AH$12:$AH$18)</f>
        <v>1 község</v>
      </c>
      <c r="AE1842" s="4">
        <f>HsgLista[[#This Row],[Lakó-népesség]]*HsgLista[[#This Row],[Lakó-népesség]]</f>
        <v>33856</v>
      </c>
      <c r="AF1842" s="1"/>
      <c r="AG1842" s="4"/>
      <c r="AJ1842" s="8"/>
      <c r="AK1842" s="4"/>
      <c r="AS1842" s="8"/>
      <c r="AT1842" s="4"/>
      <c r="BJ1842" s="1"/>
    </row>
    <row r="1843" spans="1:62" x14ac:dyDescent="0.3">
      <c r="A1843" s="33" t="s">
        <v>2626</v>
      </c>
      <c r="B1843" s="32">
        <v>8262</v>
      </c>
      <c r="C1843" s="1" t="s">
        <v>40</v>
      </c>
      <c r="D1843" s="1" t="s">
        <v>80</v>
      </c>
      <c r="E1843" s="1" t="s">
        <v>117</v>
      </c>
      <c r="F1843" s="1" t="s">
        <v>118</v>
      </c>
      <c r="G1843" s="1" t="s">
        <v>119</v>
      </c>
      <c r="H1843" s="1">
        <v>5</v>
      </c>
      <c r="I1843" s="1" t="s">
        <v>521</v>
      </c>
      <c r="J1843" s="4">
        <v>2344</v>
      </c>
      <c r="K1843" s="4">
        <v>518</v>
      </c>
      <c r="L1843" s="4">
        <v>251</v>
      </c>
      <c r="AA1843" s="12" t="str">
        <f>_xlfn.XLOOKUP(HsgLista[[#This Row],[Lakó-népesség]],hsgméret[limit],hsgméret[név],,-1)</f>
        <v>apró</v>
      </c>
      <c r="AB1843" s="12" t="str">
        <f>IFERROR(_xlfn.XLOOKUP(HsgLista[[#This Row],[Vármegye]],Régiók[Vármegye],Régiók[Régió]),"")</f>
        <v>Közép-Dunántúl</v>
      </c>
      <c r="AC1843" s="12" t="str">
        <f>IFERROR(_xlfn.XLOOKUP(HsgLista[[#This Row],[Vármegye]],Régiók[Vármegye],Régiók[NUTS2]),"")</f>
        <v>HU21</v>
      </c>
      <c r="AD1843" s="12" t="str" cm="1">
        <f t="array" ref="AD1843">_xlfn.XLOOKUP(HsgLista[[#This Row],[Helység jogállása]],_xlfn.ANCHORARRAY($AG$12),$AH$12:$AH$18)</f>
        <v>1 község</v>
      </c>
      <c r="AE1843" s="4">
        <f>HsgLista[[#This Row],[Lakó-népesség]]*HsgLista[[#This Row],[Lakó-népesség]]</f>
        <v>268324</v>
      </c>
      <c r="AF1843" s="1"/>
      <c r="AG1843" s="4"/>
      <c r="AJ1843" s="8"/>
      <c r="AK1843" s="4"/>
      <c r="AS1843" s="8"/>
      <c r="AT1843" s="4"/>
      <c r="BJ1843" s="1"/>
    </row>
    <row r="1844" spans="1:62" x14ac:dyDescent="0.3">
      <c r="A1844" s="33" t="s">
        <v>2627</v>
      </c>
      <c r="B1844" s="31">
        <v>12858</v>
      </c>
      <c r="C1844" s="1" t="s">
        <v>40</v>
      </c>
      <c r="D1844" s="1" t="s">
        <v>41</v>
      </c>
      <c r="E1844" s="1" t="s">
        <v>135</v>
      </c>
      <c r="F1844" s="1" t="s">
        <v>136</v>
      </c>
      <c r="G1844" s="1" t="s">
        <v>137</v>
      </c>
      <c r="H1844" s="1">
        <v>5</v>
      </c>
      <c r="I1844" s="1" t="s">
        <v>249</v>
      </c>
      <c r="J1844" s="4">
        <v>1801</v>
      </c>
      <c r="K1844" s="4">
        <v>272</v>
      </c>
      <c r="L1844" s="4">
        <v>131</v>
      </c>
      <c r="R1844" s="1">
        <v>1</v>
      </c>
      <c r="T1844" s="1">
        <v>1</v>
      </c>
      <c r="AA1844" s="12" t="str">
        <f>_xlfn.XLOOKUP(HsgLista[[#This Row],[Lakó-népesség]],hsgméret[limit],hsgméret[név],,-1)</f>
        <v>mikro</v>
      </c>
      <c r="AB1844" s="12" t="str">
        <f>IFERROR(_xlfn.XLOOKUP(HsgLista[[#This Row],[Vármegye]],Régiók[Vármegye],Régiók[Régió]),"")</f>
        <v>Dél-Dunántúl</v>
      </c>
      <c r="AC1844" s="12" t="str">
        <f>IFERROR(_xlfn.XLOOKUP(HsgLista[[#This Row],[Vármegye]],Régiók[Vármegye],Régiók[NUTS2]),"")</f>
        <v>HU23</v>
      </c>
      <c r="AD1844" s="12" t="str" cm="1">
        <f t="array" ref="AD1844">_xlfn.XLOOKUP(HsgLista[[#This Row],[Helység jogállása]],_xlfn.ANCHORARRAY($AG$12),$AH$12:$AH$18)</f>
        <v>1 község</v>
      </c>
      <c r="AE1844" s="4">
        <f>HsgLista[[#This Row],[Lakó-népesség]]*HsgLista[[#This Row],[Lakó-népesség]]</f>
        <v>73984</v>
      </c>
      <c r="AF1844" s="1"/>
      <c r="AG1844" s="4"/>
      <c r="AJ1844" s="8"/>
      <c r="AK1844" s="4"/>
      <c r="AS1844" s="8"/>
      <c r="AT1844" s="4"/>
      <c r="BJ1844" s="1"/>
    </row>
    <row r="1845" spans="1:62" x14ac:dyDescent="0.3">
      <c r="A1845" s="33" t="s">
        <v>2628</v>
      </c>
      <c r="B1845" s="31">
        <v>27155</v>
      </c>
      <c r="C1845" s="1" t="s">
        <v>27</v>
      </c>
      <c r="D1845" s="1" t="s">
        <v>159</v>
      </c>
      <c r="E1845" s="1" t="s">
        <v>604</v>
      </c>
      <c r="F1845" s="1" t="s">
        <v>605</v>
      </c>
      <c r="G1845" s="1" t="s">
        <v>606</v>
      </c>
      <c r="H1845" s="1">
        <v>1</v>
      </c>
      <c r="I1845" s="1" t="s">
        <v>32</v>
      </c>
      <c r="J1845" s="4">
        <v>4430</v>
      </c>
      <c r="K1845" s="4">
        <v>5311</v>
      </c>
      <c r="L1845" s="4">
        <v>1950</v>
      </c>
      <c r="T1845" s="1">
        <v>1</v>
      </c>
      <c r="AA1845" s="12" t="str">
        <f>_xlfn.XLOOKUP(HsgLista[[#This Row],[Lakó-népesség]],hsgméret[limit],hsgméret[név],,-1)</f>
        <v>kicsi</v>
      </c>
      <c r="AB1845" s="12" t="str">
        <f>IFERROR(_xlfn.XLOOKUP(HsgLista[[#This Row],[Vármegye]],Régiók[Vármegye],Régiók[Régió]),"")</f>
        <v>Észak-Alföld</v>
      </c>
      <c r="AC1845" s="12" t="str">
        <f>IFERROR(_xlfn.XLOOKUP(HsgLista[[#This Row],[Vármegye]],Régiók[Vármegye],Régiók[NUTS2]),"")</f>
        <v>HU32</v>
      </c>
      <c r="AD1845" s="12" t="str" cm="1">
        <f t="array" ref="AD1845">_xlfn.XLOOKUP(HsgLista[[#This Row],[Helység jogállása]],_xlfn.ANCHORARRAY($AG$12),$AH$12:$AH$18)</f>
        <v>2 város</v>
      </c>
      <c r="AE1845" s="4">
        <f>HsgLista[[#This Row],[Lakó-népesség]]*HsgLista[[#This Row],[Lakó-népesség]]</f>
        <v>28206721</v>
      </c>
      <c r="AF1845" s="1"/>
      <c r="AG1845" s="4"/>
      <c r="AJ1845" s="8"/>
      <c r="AK1845" s="4"/>
      <c r="AS1845" s="8"/>
      <c r="AT1845" s="4"/>
      <c r="BJ1845" s="1"/>
    </row>
    <row r="1846" spans="1:62" x14ac:dyDescent="0.3">
      <c r="A1846" s="33" t="s">
        <v>1131</v>
      </c>
      <c r="B1846" s="32">
        <v>2653</v>
      </c>
      <c r="C1846" s="1" t="s">
        <v>40</v>
      </c>
      <c r="D1846" s="1" t="s">
        <v>41</v>
      </c>
      <c r="E1846" s="1" t="s">
        <v>289</v>
      </c>
      <c r="F1846" s="1" t="s">
        <v>290</v>
      </c>
      <c r="G1846" s="1" t="s">
        <v>291</v>
      </c>
      <c r="H1846" s="1">
        <v>2</v>
      </c>
      <c r="I1846" s="1" t="s">
        <v>38</v>
      </c>
      <c r="J1846" s="4">
        <v>2601</v>
      </c>
      <c r="K1846" s="4">
        <v>1336</v>
      </c>
      <c r="L1846" s="4">
        <v>516</v>
      </c>
      <c r="T1846" s="1">
        <v>1</v>
      </c>
      <c r="AA1846" s="12" t="str">
        <f>_xlfn.XLOOKUP(HsgLista[[#This Row],[Lakó-népesség]],hsgméret[limit],hsgméret[név],,-1)</f>
        <v>apró</v>
      </c>
      <c r="AB1846" s="12" t="str">
        <f>IFERROR(_xlfn.XLOOKUP(HsgLista[[#This Row],[Vármegye]],Régiók[Vármegye],Régiók[Régió]),"")</f>
        <v>Dél-Dunántúl</v>
      </c>
      <c r="AC1846" s="12" t="str">
        <f>IFERROR(_xlfn.XLOOKUP(HsgLista[[#This Row],[Vármegye]],Régiók[Vármegye],Régiók[NUTS2]),"")</f>
        <v>HU23</v>
      </c>
      <c r="AD1846" s="12" t="str" cm="1">
        <f t="array" ref="AD1846">_xlfn.XLOOKUP(HsgLista[[#This Row],[Helység jogállása]],_xlfn.ANCHORARRAY($AG$12),$AH$12:$AH$18)</f>
        <v>1 község</v>
      </c>
      <c r="AE1846" s="4">
        <f>HsgLista[[#This Row],[Lakó-népesség]]*HsgLista[[#This Row],[Lakó-népesség]]</f>
        <v>1784896</v>
      </c>
      <c r="AF1846" s="1"/>
      <c r="AG1846" s="4"/>
      <c r="AJ1846" s="8"/>
      <c r="AK1846" s="4"/>
      <c r="AS1846" s="8"/>
      <c r="AT1846" s="4"/>
      <c r="BJ1846" s="1"/>
    </row>
    <row r="1847" spans="1:62" x14ac:dyDescent="0.3">
      <c r="A1847" s="33" t="s">
        <v>2629</v>
      </c>
      <c r="B1847" s="32">
        <v>9478</v>
      </c>
      <c r="C1847" s="1" t="s">
        <v>40</v>
      </c>
      <c r="D1847" s="1" t="s">
        <v>224</v>
      </c>
      <c r="E1847" s="1" t="s">
        <v>1398</v>
      </c>
      <c r="F1847" s="1" t="s">
        <v>1399</v>
      </c>
      <c r="G1847" s="1" t="s">
        <v>1400</v>
      </c>
      <c r="H1847" s="1">
        <v>1</v>
      </c>
      <c r="I1847" s="1" t="s">
        <v>32</v>
      </c>
      <c r="J1847" s="4">
        <v>13277</v>
      </c>
      <c r="K1847" s="4">
        <v>2884</v>
      </c>
      <c r="L1847" s="4">
        <v>1111</v>
      </c>
      <c r="AA1847" s="12" t="str">
        <f>_xlfn.XLOOKUP(HsgLista[[#This Row],[Lakó-népesség]],hsgméret[limit],hsgméret[név],,-1)</f>
        <v>kicsi</v>
      </c>
      <c r="AB1847" s="12" t="str">
        <f>IFERROR(_xlfn.XLOOKUP(HsgLista[[#This Row],[Vármegye]],Régiók[Vármegye],Régiók[Régió]),"")</f>
        <v>Észak-Alföld</v>
      </c>
      <c r="AC1847" s="12" t="str">
        <f>IFERROR(_xlfn.XLOOKUP(HsgLista[[#This Row],[Vármegye]],Régiók[Vármegye],Régiók[NUTS2]),"")</f>
        <v>HU32</v>
      </c>
      <c r="AD1847" s="12" t="str" cm="1">
        <f t="array" ref="AD1847">_xlfn.XLOOKUP(HsgLista[[#This Row],[Helység jogállása]],_xlfn.ANCHORARRAY($AG$12),$AH$12:$AH$18)</f>
        <v>1 község</v>
      </c>
      <c r="AE1847" s="4">
        <f>HsgLista[[#This Row],[Lakó-népesség]]*HsgLista[[#This Row],[Lakó-népesség]]</f>
        <v>8317456</v>
      </c>
      <c r="AF1847" s="1"/>
      <c r="AG1847" s="4"/>
      <c r="AJ1847" s="8"/>
      <c r="AK1847" s="4"/>
      <c r="AS1847" s="8"/>
      <c r="AT1847" s="4"/>
      <c r="BJ1847" s="1"/>
    </row>
    <row r="1848" spans="1:62" x14ac:dyDescent="0.3">
      <c r="A1848" s="33" t="s">
        <v>2630</v>
      </c>
      <c r="B1848" s="31">
        <v>26976</v>
      </c>
      <c r="C1848" s="1" t="s">
        <v>40</v>
      </c>
      <c r="D1848" s="1" t="s">
        <v>159</v>
      </c>
      <c r="E1848" s="1" t="s">
        <v>950</v>
      </c>
      <c r="F1848" s="1" t="s">
        <v>951</v>
      </c>
      <c r="G1848" s="1" t="s">
        <v>952</v>
      </c>
      <c r="H1848" s="1">
        <v>5</v>
      </c>
      <c r="I1848" s="1" t="s">
        <v>1640</v>
      </c>
      <c r="J1848" s="4">
        <v>764</v>
      </c>
      <c r="K1848" s="4">
        <v>110</v>
      </c>
      <c r="L1848" s="4">
        <v>84</v>
      </c>
      <c r="AA1848" s="12" t="str">
        <f>_xlfn.XLOOKUP(HsgLista[[#This Row],[Lakó-népesség]],hsgméret[limit],hsgméret[név],,-1)</f>
        <v>mikro</v>
      </c>
      <c r="AB1848" s="12" t="str">
        <f>IFERROR(_xlfn.XLOOKUP(HsgLista[[#This Row],[Vármegye]],Régiók[Vármegye],Régiók[Régió]),"")</f>
        <v>Észak-Alföld</v>
      </c>
      <c r="AC1848" s="12" t="str">
        <f>IFERROR(_xlfn.XLOOKUP(HsgLista[[#This Row],[Vármegye]],Régiók[Vármegye],Régiók[NUTS2]),"")</f>
        <v>HU32</v>
      </c>
      <c r="AD1848" s="12" t="str" cm="1">
        <f t="array" ref="AD1848">_xlfn.XLOOKUP(HsgLista[[#This Row],[Helység jogállása]],_xlfn.ANCHORARRAY($AG$12),$AH$12:$AH$18)</f>
        <v>1 község</v>
      </c>
      <c r="AE1848" s="4">
        <f>HsgLista[[#This Row],[Lakó-népesség]]*HsgLista[[#This Row],[Lakó-népesség]]</f>
        <v>12100</v>
      </c>
      <c r="AF1848" s="1"/>
      <c r="AG1848" s="4"/>
      <c r="AJ1848" s="8"/>
      <c r="AK1848" s="4"/>
      <c r="AS1848" s="8"/>
      <c r="AT1848" s="4"/>
      <c r="BJ1848" s="1"/>
    </row>
    <row r="1849" spans="1:62" x14ac:dyDescent="0.3">
      <c r="A1849" s="33" t="s">
        <v>2631</v>
      </c>
      <c r="B1849" s="31">
        <v>15468</v>
      </c>
      <c r="C1849" s="1" t="s">
        <v>40</v>
      </c>
      <c r="D1849" s="1" t="s">
        <v>52</v>
      </c>
      <c r="E1849" s="1" t="s">
        <v>229</v>
      </c>
      <c r="F1849" s="1" t="s">
        <v>230</v>
      </c>
      <c r="G1849" s="1" t="s">
        <v>231</v>
      </c>
      <c r="H1849" s="1">
        <v>5</v>
      </c>
      <c r="I1849" s="1" t="s">
        <v>962</v>
      </c>
      <c r="J1849" s="4">
        <v>3506</v>
      </c>
      <c r="K1849" s="4">
        <v>78</v>
      </c>
      <c r="L1849" s="4">
        <v>36</v>
      </c>
      <c r="AA1849" s="12" t="str">
        <f>_xlfn.XLOOKUP(HsgLista[[#This Row],[Lakó-népesség]],hsgméret[limit],hsgméret[név],,-1)</f>
        <v>mikro</v>
      </c>
      <c r="AB1849" s="12" t="str">
        <f>IFERROR(_xlfn.XLOOKUP(HsgLista[[#This Row],[Vármegye]],Régiók[Vármegye],Régiók[Régió]),"")</f>
        <v>Észak-Magyarország</v>
      </c>
      <c r="AC1849" s="12" t="str">
        <f>IFERROR(_xlfn.XLOOKUP(HsgLista[[#This Row],[Vármegye]],Régiók[Vármegye],Régiók[NUTS2]),"")</f>
        <v>HU31</v>
      </c>
      <c r="AD1849" s="12" t="str" cm="1">
        <f t="array" ref="AD1849">_xlfn.XLOOKUP(HsgLista[[#This Row],[Helység jogállása]],_xlfn.ANCHORARRAY($AG$12),$AH$12:$AH$18)</f>
        <v>1 község</v>
      </c>
      <c r="AE1849" s="4">
        <f>HsgLista[[#This Row],[Lakó-népesség]]*HsgLista[[#This Row],[Lakó-népesség]]</f>
        <v>6084</v>
      </c>
      <c r="AF1849" s="1"/>
      <c r="AG1849" s="4"/>
      <c r="AJ1849" s="8"/>
      <c r="AK1849" s="4"/>
      <c r="AS1849" s="8"/>
      <c r="AT1849" s="4"/>
      <c r="BJ1849" s="1"/>
    </row>
    <row r="1850" spans="1:62" x14ac:dyDescent="0.3">
      <c r="A1850" s="33" t="s">
        <v>1157</v>
      </c>
      <c r="B1850" s="31">
        <v>22372</v>
      </c>
      <c r="C1850" s="1" t="s">
        <v>196</v>
      </c>
      <c r="D1850" s="1" t="s">
        <v>86</v>
      </c>
      <c r="E1850" s="1" t="s">
        <v>87</v>
      </c>
      <c r="F1850" s="1" t="s">
        <v>88</v>
      </c>
      <c r="G1850" s="1" t="s">
        <v>89</v>
      </c>
      <c r="H1850" s="1">
        <v>2</v>
      </c>
      <c r="I1850" s="1" t="s">
        <v>38</v>
      </c>
      <c r="J1850" s="4">
        <v>5135</v>
      </c>
      <c r="K1850" s="4">
        <v>2696</v>
      </c>
      <c r="L1850" s="4">
        <v>1158</v>
      </c>
      <c r="AA1850" s="12" t="str">
        <f>_xlfn.XLOOKUP(HsgLista[[#This Row],[Lakó-népesség]],hsgméret[limit],hsgméret[név],,-1)</f>
        <v>kicsi</v>
      </c>
      <c r="AB1850" s="12" t="str">
        <f>IFERROR(_xlfn.XLOOKUP(HsgLista[[#This Row],[Vármegye]],Régiók[Vármegye],Régiók[Régió]),"")</f>
        <v>Közép-Dunántúl</v>
      </c>
      <c r="AC1850" s="12" t="str">
        <f>IFERROR(_xlfn.XLOOKUP(HsgLista[[#This Row],[Vármegye]],Régiók[Vármegye],Régiók[NUTS2]),"")</f>
        <v>HU21</v>
      </c>
      <c r="AD1850" s="12" t="str" cm="1">
        <f t="array" ref="AD1850">_xlfn.XLOOKUP(HsgLista[[#This Row],[Helység jogállása]],_xlfn.ANCHORARRAY($AG$12),$AH$12:$AH$18)</f>
        <v>1 község</v>
      </c>
      <c r="AE1850" s="4">
        <f>HsgLista[[#This Row],[Lakó-népesség]]*HsgLista[[#This Row],[Lakó-népesség]]</f>
        <v>7268416</v>
      </c>
      <c r="AF1850" s="1"/>
      <c r="AG1850" s="4"/>
      <c r="AJ1850" s="8"/>
      <c r="AK1850" s="4"/>
      <c r="AS1850" s="8"/>
      <c r="AT1850" s="4"/>
      <c r="BJ1850" s="1"/>
    </row>
    <row r="1851" spans="1:62" x14ac:dyDescent="0.3">
      <c r="A1851" s="33" t="s">
        <v>2632</v>
      </c>
      <c r="B1851" s="31">
        <v>21689</v>
      </c>
      <c r="C1851" s="1" t="s">
        <v>40</v>
      </c>
      <c r="D1851" s="1" t="s">
        <v>34</v>
      </c>
      <c r="E1851" s="1" t="s">
        <v>2633</v>
      </c>
      <c r="F1851" s="1" t="s">
        <v>2634</v>
      </c>
      <c r="G1851" s="1" t="s">
        <v>2635</v>
      </c>
      <c r="H1851" s="1">
        <v>5</v>
      </c>
      <c r="I1851" s="1" t="s">
        <v>2636</v>
      </c>
      <c r="J1851" s="4">
        <v>4316</v>
      </c>
      <c r="K1851" s="4">
        <v>1018</v>
      </c>
      <c r="L1851" s="4">
        <v>493</v>
      </c>
      <c r="AA1851" s="12" t="str">
        <f>_xlfn.XLOOKUP(HsgLista[[#This Row],[Lakó-népesség]],hsgméret[limit],hsgméret[név],,-1)</f>
        <v>apró</v>
      </c>
      <c r="AB1851" s="12" t="str">
        <f>IFERROR(_xlfn.XLOOKUP(HsgLista[[#This Row],[Vármegye]],Régiók[Vármegye],Régiók[Régió]),"")</f>
        <v>Észak-Alföld</v>
      </c>
      <c r="AC1851" s="12" t="str">
        <f>IFERROR(_xlfn.XLOOKUP(HsgLista[[#This Row],[Vármegye]],Régiók[Vármegye],Régiók[NUTS2]),"")</f>
        <v>HU32</v>
      </c>
      <c r="AD1851" s="12" t="str" cm="1">
        <f t="array" ref="AD1851">_xlfn.XLOOKUP(HsgLista[[#This Row],[Helység jogállása]],_xlfn.ANCHORARRAY($AG$12),$AH$12:$AH$18)</f>
        <v>1 község</v>
      </c>
      <c r="AE1851" s="4">
        <f>HsgLista[[#This Row],[Lakó-népesség]]*HsgLista[[#This Row],[Lakó-népesség]]</f>
        <v>1036324</v>
      </c>
      <c r="AF1851" s="1"/>
      <c r="AG1851" s="4"/>
      <c r="AJ1851" s="8"/>
      <c r="AK1851" s="4"/>
      <c r="AS1851" s="8"/>
      <c r="AT1851" s="4"/>
      <c r="BJ1851" s="1"/>
    </row>
    <row r="1852" spans="1:62" x14ac:dyDescent="0.3">
      <c r="A1852" s="33" t="s">
        <v>592</v>
      </c>
      <c r="B1852" s="31">
        <v>24785</v>
      </c>
      <c r="C1852" s="1" t="s">
        <v>27</v>
      </c>
      <c r="D1852" s="1" t="s">
        <v>159</v>
      </c>
      <c r="E1852" s="1" t="s">
        <v>2637</v>
      </c>
      <c r="F1852" s="1" t="s">
        <v>591</v>
      </c>
      <c r="G1852" s="1" t="s">
        <v>592</v>
      </c>
      <c r="H1852" s="1">
        <v>1</v>
      </c>
      <c r="I1852" s="1" t="s">
        <v>32</v>
      </c>
      <c r="J1852" s="4">
        <v>6851</v>
      </c>
      <c r="K1852" s="4">
        <v>9033</v>
      </c>
      <c r="L1852" s="4">
        <v>3632</v>
      </c>
      <c r="T1852" s="1">
        <v>1</v>
      </c>
      <c r="AA1852" s="12" t="str">
        <f>_xlfn.XLOOKUP(HsgLista[[#This Row],[Lakó-népesség]],hsgméret[limit],hsgméret[név],,-1)</f>
        <v>kicsi</v>
      </c>
      <c r="AB1852" s="12" t="str">
        <f>IFERROR(_xlfn.XLOOKUP(HsgLista[[#This Row],[Vármegye]],Régiók[Vármegye],Régiók[Régió]),"")</f>
        <v>Észak-Alföld</v>
      </c>
      <c r="AC1852" s="12" t="str">
        <f>IFERROR(_xlfn.XLOOKUP(HsgLista[[#This Row],[Vármegye]],Régiók[Vármegye],Régiók[NUTS2]),"")</f>
        <v>HU32</v>
      </c>
      <c r="AD1852" s="12" t="str" cm="1">
        <f t="array" ref="AD1852">_xlfn.XLOOKUP(HsgLista[[#This Row],[Helység jogállása]],_xlfn.ANCHORARRAY($AG$12),$AH$12:$AH$18)</f>
        <v>2 város</v>
      </c>
      <c r="AE1852" s="4">
        <f>HsgLista[[#This Row],[Lakó-népesség]]*HsgLista[[#This Row],[Lakó-népesség]]</f>
        <v>81595089</v>
      </c>
      <c r="AF1852" s="1"/>
      <c r="AG1852" s="4"/>
      <c r="AJ1852" s="8"/>
      <c r="AK1852" s="4"/>
      <c r="AS1852" s="8"/>
      <c r="AT1852" s="4"/>
      <c r="BJ1852" s="1"/>
    </row>
    <row r="1853" spans="1:62" x14ac:dyDescent="0.3">
      <c r="A1853" s="33" t="s">
        <v>1322</v>
      </c>
      <c r="B1853" s="32">
        <v>4242</v>
      </c>
      <c r="C1853" s="1" t="s">
        <v>40</v>
      </c>
      <c r="D1853" s="1" t="s">
        <v>216</v>
      </c>
      <c r="E1853" s="1" t="s">
        <v>217</v>
      </c>
      <c r="F1853" s="1" t="s">
        <v>218</v>
      </c>
      <c r="G1853" s="1" t="s">
        <v>219</v>
      </c>
      <c r="H1853" s="1">
        <v>2</v>
      </c>
      <c r="I1853" s="1" t="s">
        <v>38</v>
      </c>
      <c r="J1853" s="4">
        <v>4310</v>
      </c>
      <c r="K1853" s="4">
        <v>1089</v>
      </c>
      <c r="L1853" s="4">
        <v>782</v>
      </c>
      <c r="T1853" s="1">
        <v>1</v>
      </c>
      <c r="AA1853" s="12" t="str">
        <f>_xlfn.XLOOKUP(HsgLista[[#This Row],[Lakó-népesség]],hsgméret[limit],hsgméret[név],,-1)</f>
        <v>apró</v>
      </c>
      <c r="AB1853" s="12" t="str">
        <f>IFERROR(_xlfn.XLOOKUP(HsgLista[[#This Row],[Vármegye]],Régiók[Vármegye],Régiók[Régió]),"")</f>
        <v>Dél-Alföld</v>
      </c>
      <c r="AC1853" s="12" t="str">
        <f>IFERROR(_xlfn.XLOOKUP(HsgLista[[#This Row],[Vármegye]],Régiók[Vármegye],Régiók[NUTS2]),"")</f>
        <v>HU33</v>
      </c>
      <c r="AD1853" s="12" t="str" cm="1">
        <f t="array" ref="AD1853">_xlfn.XLOOKUP(HsgLista[[#This Row],[Helység jogállása]],_xlfn.ANCHORARRAY($AG$12),$AH$12:$AH$18)</f>
        <v>1 község</v>
      </c>
      <c r="AE1853" s="4">
        <f>HsgLista[[#This Row],[Lakó-népesség]]*HsgLista[[#This Row],[Lakó-népesség]]</f>
        <v>1185921</v>
      </c>
      <c r="AF1853" s="1"/>
      <c r="AG1853" s="4"/>
      <c r="AJ1853" s="8"/>
      <c r="AK1853" s="4"/>
      <c r="AS1853" s="8"/>
      <c r="AT1853" s="4"/>
      <c r="BJ1853" s="1"/>
    </row>
    <row r="1854" spans="1:62" x14ac:dyDescent="0.3">
      <c r="A1854" s="33" t="s">
        <v>280</v>
      </c>
      <c r="B1854" s="31">
        <v>30933</v>
      </c>
      <c r="C1854" s="1" t="s">
        <v>468</v>
      </c>
      <c r="D1854" s="1" t="s">
        <v>202</v>
      </c>
      <c r="E1854" s="1" t="s">
        <v>2638</v>
      </c>
      <c r="F1854" s="1" t="s">
        <v>279</v>
      </c>
      <c r="G1854" s="1" t="s">
        <v>280</v>
      </c>
      <c r="H1854" s="1">
        <v>1</v>
      </c>
      <c r="I1854" s="1" t="s">
        <v>32</v>
      </c>
      <c r="J1854" s="4">
        <v>14840</v>
      </c>
      <c r="K1854" s="4">
        <v>42502</v>
      </c>
      <c r="L1854" s="4">
        <v>23490</v>
      </c>
      <c r="P1854" s="1">
        <v>1</v>
      </c>
      <c r="R1854" s="1">
        <v>1</v>
      </c>
      <c r="T1854" s="1">
        <v>1</v>
      </c>
      <c r="AA1854" s="12" t="str">
        <f>_xlfn.XLOOKUP(HsgLista[[#This Row],[Lakó-népesség]],hsgméret[limit],hsgméret[név],,-1)</f>
        <v>közép</v>
      </c>
      <c r="AB1854" s="12" t="str">
        <f>IFERROR(_xlfn.XLOOKUP(HsgLista[[#This Row],[Vármegye]],Régiók[Vármegye],Régiók[Régió]),"")</f>
        <v>Nyugat-Dunántúl</v>
      </c>
      <c r="AC1854" s="12" t="str">
        <f>IFERROR(_xlfn.XLOOKUP(HsgLista[[#This Row],[Vármegye]],Régiók[Vármegye],Régiók[NUTS2]),"")</f>
        <v>HU22</v>
      </c>
      <c r="AD1854" s="12" t="str" cm="1">
        <f t="array" ref="AD1854">_xlfn.XLOOKUP(HsgLista[[#This Row],[Helység jogállása]],_xlfn.ANCHORARRAY($AG$12),$AH$12:$AH$18)</f>
        <v>3 m.j.város</v>
      </c>
      <c r="AE1854" s="4">
        <f>HsgLista[[#This Row],[Lakó-népesség]]*HsgLista[[#This Row],[Lakó-népesség]]</f>
        <v>1806420004</v>
      </c>
      <c r="AF1854" s="1"/>
      <c r="AG1854" s="4"/>
      <c r="AJ1854" s="8"/>
      <c r="AK1854" s="4"/>
      <c r="AS1854" s="8"/>
      <c r="AT1854" s="4"/>
      <c r="BJ1854" s="1"/>
    </row>
    <row r="1855" spans="1:62" x14ac:dyDescent="0.3">
      <c r="A1855" s="33" t="s">
        <v>214</v>
      </c>
      <c r="B1855" s="31">
        <v>20589</v>
      </c>
      <c r="C1855" s="1" t="s">
        <v>40</v>
      </c>
      <c r="D1855" s="1" t="s">
        <v>202</v>
      </c>
      <c r="E1855" s="1" t="s">
        <v>203</v>
      </c>
      <c r="F1855" s="1" t="s">
        <v>204</v>
      </c>
      <c r="G1855" s="1" t="s">
        <v>205</v>
      </c>
      <c r="H1855" s="1">
        <v>2</v>
      </c>
      <c r="I1855" s="1" t="s">
        <v>38</v>
      </c>
      <c r="J1855" s="4">
        <v>2441</v>
      </c>
      <c r="K1855" s="4">
        <v>907</v>
      </c>
      <c r="L1855" s="4">
        <v>373</v>
      </c>
      <c r="AA1855" s="12" t="str">
        <f>_xlfn.XLOOKUP(HsgLista[[#This Row],[Lakó-népesség]],hsgméret[limit],hsgméret[név],,-1)</f>
        <v>apró</v>
      </c>
      <c r="AB1855" s="12" t="str">
        <f>IFERROR(_xlfn.XLOOKUP(HsgLista[[#This Row],[Vármegye]],Régiók[Vármegye],Régiók[Régió]),"")</f>
        <v>Nyugat-Dunántúl</v>
      </c>
      <c r="AC1855" s="12" t="str">
        <f>IFERROR(_xlfn.XLOOKUP(HsgLista[[#This Row],[Vármegye]],Régiók[Vármegye],Régiók[NUTS2]),"")</f>
        <v>HU22</v>
      </c>
      <c r="AD1855" s="12" t="str" cm="1">
        <f t="array" ref="AD1855">_xlfn.XLOOKUP(HsgLista[[#This Row],[Helység jogállása]],_xlfn.ANCHORARRAY($AG$12),$AH$12:$AH$18)</f>
        <v>1 község</v>
      </c>
      <c r="AE1855" s="4">
        <f>HsgLista[[#This Row],[Lakó-népesség]]*HsgLista[[#This Row],[Lakó-népesség]]</f>
        <v>822649</v>
      </c>
      <c r="AF1855" s="1"/>
      <c r="AG1855" s="4"/>
      <c r="AJ1855" s="8"/>
      <c r="AK1855" s="4"/>
      <c r="AS1855" s="8"/>
      <c r="AT1855" s="4"/>
      <c r="BJ1855" s="1"/>
    </row>
    <row r="1856" spans="1:62" x14ac:dyDescent="0.3">
      <c r="A1856" s="33" t="s">
        <v>2639</v>
      </c>
      <c r="B1856" s="32">
        <v>7001</v>
      </c>
      <c r="C1856" s="1" t="s">
        <v>40</v>
      </c>
      <c r="D1856" s="1" t="s">
        <v>28</v>
      </c>
      <c r="E1856" s="1" t="s">
        <v>121</v>
      </c>
      <c r="F1856" s="1" t="s">
        <v>122</v>
      </c>
      <c r="G1856" s="1" t="s">
        <v>123</v>
      </c>
      <c r="H1856" s="1">
        <v>5</v>
      </c>
      <c r="I1856" s="1" t="s">
        <v>1267</v>
      </c>
      <c r="J1856" s="4">
        <v>3046</v>
      </c>
      <c r="K1856" s="4">
        <v>1295</v>
      </c>
      <c r="L1856" s="4">
        <v>592</v>
      </c>
      <c r="AA1856" s="12" t="str">
        <f>_xlfn.XLOOKUP(HsgLista[[#This Row],[Lakó-népesség]],hsgméret[limit],hsgméret[név],,-1)</f>
        <v>apró</v>
      </c>
      <c r="AB1856" s="12" t="str">
        <f>IFERROR(_xlfn.XLOOKUP(HsgLista[[#This Row],[Vármegye]],Régiók[Vármegye],Régiók[Régió]),"")</f>
        <v>Közép-Dunántúl</v>
      </c>
      <c r="AC1856" s="12" t="str">
        <f>IFERROR(_xlfn.XLOOKUP(HsgLista[[#This Row],[Vármegye]],Régiók[Vármegye],Régiók[NUTS2]),"")</f>
        <v>HU21</v>
      </c>
      <c r="AD1856" s="12" t="str" cm="1">
        <f t="array" ref="AD1856">_xlfn.XLOOKUP(HsgLista[[#This Row],[Helység jogállása]],_xlfn.ANCHORARRAY($AG$12),$AH$12:$AH$18)</f>
        <v>1 község</v>
      </c>
      <c r="AE1856" s="4">
        <f>HsgLista[[#This Row],[Lakó-népesség]]*HsgLista[[#This Row],[Lakó-népesség]]</f>
        <v>1677025</v>
      </c>
      <c r="AF1856" s="1"/>
      <c r="AG1856" s="4"/>
      <c r="AJ1856" s="8"/>
      <c r="AK1856" s="4"/>
      <c r="AS1856" s="8"/>
      <c r="AT1856" s="4"/>
      <c r="BJ1856" s="1"/>
    </row>
    <row r="1857" spans="1:62" x14ac:dyDescent="0.3">
      <c r="A1857" s="33" t="s">
        <v>1506</v>
      </c>
      <c r="B1857" s="31">
        <v>13435</v>
      </c>
      <c r="C1857" s="1" t="s">
        <v>27</v>
      </c>
      <c r="D1857" s="1" t="s">
        <v>75</v>
      </c>
      <c r="E1857" s="1" t="s">
        <v>2640</v>
      </c>
      <c r="F1857" s="1" t="s">
        <v>1505</v>
      </c>
      <c r="G1857" s="1" t="s">
        <v>1506</v>
      </c>
      <c r="H1857" s="1">
        <v>1</v>
      </c>
      <c r="I1857" s="1" t="s">
        <v>32</v>
      </c>
      <c r="J1857" s="4">
        <v>8161</v>
      </c>
      <c r="K1857" s="4">
        <v>11855</v>
      </c>
      <c r="L1857" s="4">
        <v>4945</v>
      </c>
      <c r="T1857" s="1">
        <v>1</v>
      </c>
      <c r="AA1857" s="12" t="str">
        <f>_xlfn.XLOOKUP(HsgLista[[#This Row],[Lakó-népesség]],hsgméret[limit],hsgméret[név],,-1)</f>
        <v>közép</v>
      </c>
      <c r="AB1857" s="12" t="str">
        <f>IFERROR(_xlfn.XLOOKUP(HsgLista[[#This Row],[Vármegye]],Régiók[Vármegye],Régiók[Régió]),"")</f>
        <v>Pest</v>
      </c>
      <c r="AC1857" s="12" t="str">
        <f>IFERROR(_xlfn.XLOOKUP(HsgLista[[#This Row],[Vármegye]],Régiók[Vármegye],Régiók[NUTS2]),"")</f>
        <v>HU12</v>
      </c>
      <c r="AD1857" s="12" t="str" cm="1">
        <f t="array" ref="AD1857">_xlfn.XLOOKUP(HsgLista[[#This Row],[Helység jogállása]],_xlfn.ANCHORARRAY($AG$12),$AH$12:$AH$18)</f>
        <v>2 város</v>
      </c>
      <c r="AE1857" s="4">
        <f>HsgLista[[#This Row],[Lakó-népesség]]*HsgLista[[#This Row],[Lakó-népesség]]</f>
        <v>140541025</v>
      </c>
      <c r="AF1857" s="1"/>
      <c r="AG1857" s="4"/>
      <c r="AJ1857" s="8"/>
      <c r="AK1857" s="4"/>
      <c r="AS1857" s="8"/>
      <c r="AT1857" s="4"/>
      <c r="BJ1857" s="1"/>
    </row>
    <row r="1858" spans="1:62" x14ac:dyDescent="0.3">
      <c r="A1858" s="33" t="s">
        <v>2641</v>
      </c>
      <c r="B1858" s="32">
        <v>8907</v>
      </c>
      <c r="C1858" s="1" t="s">
        <v>40</v>
      </c>
      <c r="D1858" s="1" t="s">
        <v>224</v>
      </c>
      <c r="E1858" s="1" t="s">
        <v>394</v>
      </c>
      <c r="F1858" s="1" t="s">
        <v>395</v>
      </c>
      <c r="G1858" s="1" t="s">
        <v>396</v>
      </c>
      <c r="H1858" s="1">
        <v>5</v>
      </c>
      <c r="I1858" s="1" t="s">
        <v>397</v>
      </c>
      <c r="J1858" s="4">
        <v>3727</v>
      </c>
      <c r="K1858" s="4">
        <v>1108</v>
      </c>
      <c r="L1858" s="4">
        <v>470</v>
      </c>
      <c r="AA1858" s="12" t="str">
        <f>_xlfn.XLOOKUP(HsgLista[[#This Row],[Lakó-népesség]],hsgméret[limit],hsgméret[név],,-1)</f>
        <v>apró</v>
      </c>
      <c r="AB1858" s="12" t="str">
        <f>IFERROR(_xlfn.XLOOKUP(HsgLista[[#This Row],[Vármegye]],Régiók[Vármegye],Régiók[Régió]),"")</f>
        <v>Észak-Alföld</v>
      </c>
      <c r="AC1858" s="12" t="str">
        <f>IFERROR(_xlfn.XLOOKUP(HsgLista[[#This Row],[Vármegye]],Régiók[Vármegye],Régiók[NUTS2]),"")</f>
        <v>HU32</v>
      </c>
      <c r="AD1858" s="12" t="str" cm="1">
        <f t="array" ref="AD1858">_xlfn.XLOOKUP(HsgLista[[#This Row],[Helység jogállása]],_xlfn.ANCHORARRAY($AG$12),$AH$12:$AH$18)</f>
        <v>1 község</v>
      </c>
      <c r="AE1858" s="4">
        <f>HsgLista[[#This Row],[Lakó-népesség]]*HsgLista[[#This Row],[Lakó-népesség]]</f>
        <v>1227664</v>
      </c>
      <c r="AF1858" s="1"/>
      <c r="AG1858" s="4"/>
      <c r="AJ1858" s="8"/>
      <c r="AK1858" s="4"/>
      <c r="AS1858" s="8"/>
      <c r="AT1858" s="4"/>
      <c r="BJ1858" s="1"/>
    </row>
    <row r="1859" spans="1:62" x14ac:dyDescent="0.3">
      <c r="A1859" s="33" t="s">
        <v>2642</v>
      </c>
      <c r="B1859" s="31">
        <v>34281</v>
      </c>
      <c r="C1859" s="1" t="s">
        <v>40</v>
      </c>
      <c r="D1859" s="1" t="s">
        <v>272</v>
      </c>
      <c r="E1859" s="1" t="s">
        <v>653</v>
      </c>
      <c r="F1859" s="1" t="s">
        <v>654</v>
      </c>
      <c r="G1859" s="1" t="s">
        <v>655</v>
      </c>
      <c r="H1859" s="1">
        <v>5</v>
      </c>
      <c r="I1859" s="1" t="s">
        <v>2155</v>
      </c>
      <c r="J1859" s="4">
        <v>820</v>
      </c>
      <c r="K1859" s="4">
        <v>230</v>
      </c>
      <c r="L1859" s="4">
        <v>102</v>
      </c>
      <c r="AA1859" s="12" t="str">
        <f>_xlfn.XLOOKUP(HsgLista[[#This Row],[Lakó-népesség]],hsgméret[limit],hsgméret[név],,-1)</f>
        <v>mikro</v>
      </c>
      <c r="AB1859" s="12" t="str">
        <f>IFERROR(_xlfn.XLOOKUP(HsgLista[[#This Row],[Vármegye]],Régiók[Vármegye],Régiók[Régió]),"")</f>
        <v>Észak-Magyarország</v>
      </c>
      <c r="AC1859" s="12" t="str">
        <f>IFERROR(_xlfn.XLOOKUP(HsgLista[[#This Row],[Vármegye]],Régiók[Vármegye],Régiók[NUTS2]),"")</f>
        <v>HU31</v>
      </c>
      <c r="AD1859" s="12" t="str" cm="1">
        <f t="array" ref="AD1859">_xlfn.XLOOKUP(HsgLista[[#This Row],[Helység jogállása]],_xlfn.ANCHORARRAY($AG$12),$AH$12:$AH$18)</f>
        <v>1 község</v>
      </c>
      <c r="AE1859" s="4">
        <f>HsgLista[[#This Row],[Lakó-népesség]]*HsgLista[[#This Row],[Lakó-népesség]]</f>
        <v>52900</v>
      </c>
      <c r="AF1859" s="1"/>
      <c r="AG1859" s="4"/>
      <c r="AJ1859" s="8"/>
      <c r="AK1859" s="4"/>
      <c r="AS1859" s="8"/>
      <c r="AT1859" s="4"/>
      <c r="BJ1859" s="1"/>
    </row>
    <row r="1860" spans="1:62" x14ac:dyDescent="0.3">
      <c r="A1860" s="33" t="s">
        <v>2643</v>
      </c>
      <c r="B1860" s="31">
        <v>26505</v>
      </c>
      <c r="C1860" s="1" t="s">
        <v>40</v>
      </c>
      <c r="D1860" s="1" t="s">
        <v>52</v>
      </c>
      <c r="E1860" s="1" t="s">
        <v>58</v>
      </c>
      <c r="F1860" s="1" t="s">
        <v>59</v>
      </c>
      <c r="G1860" s="1" t="s">
        <v>60</v>
      </c>
      <c r="H1860" s="1">
        <v>5</v>
      </c>
      <c r="I1860" s="1" t="s">
        <v>60</v>
      </c>
      <c r="J1860" s="4">
        <v>658</v>
      </c>
      <c r="K1860" s="4">
        <v>304</v>
      </c>
      <c r="L1860" s="4">
        <v>122</v>
      </c>
      <c r="T1860" s="1">
        <v>1</v>
      </c>
      <c r="AA1860" s="12" t="str">
        <f>_xlfn.XLOOKUP(HsgLista[[#This Row],[Lakó-népesség]],hsgméret[limit],hsgméret[név],,-1)</f>
        <v>mikro</v>
      </c>
      <c r="AB1860" s="12" t="str">
        <f>IFERROR(_xlfn.XLOOKUP(HsgLista[[#This Row],[Vármegye]],Régiók[Vármegye],Régiók[Régió]),"")</f>
        <v>Észak-Magyarország</v>
      </c>
      <c r="AC1860" s="12" t="str">
        <f>IFERROR(_xlfn.XLOOKUP(HsgLista[[#This Row],[Vármegye]],Régiók[Vármegye],Régiók[NUTS2]),"")</f>
        <v>HU31</v>
      </c>
      <c r="AD1860" s="12" t="str" cm="1">
        <f t="array" ref="AD1860">_xlfn.XLOOKUP(HsgLista[[#This Row],[Helység jogállása]],_xlfn.ANCHORARRAY($AG$12),$AH$12:$AH$18)</f>
        <v>1 község</v>
      </c>
      <c r="AE1860" s="4">
        <f>HsgLista[[#This Row],[Lakó-népesség]]*HsgLista[[#This Row],[Lakó-népesség]]</f>
        <v>92416</v>
      </c>
      <c r="AF1860" s="1"/>
      <c r="AG1860" s="4"/>
      <c r="AJ1860" s="8"/>
      <c r="AK1860" s="4"/>
      <c r="AS1860" s="8"/>
      <c r="AT1860" s="4"/>
      <c r="BJ1860" s="1"/>
    </row>
    <row r="1861" spans="1:62" x14ac:dyDescent="0.3">
      <c r="A1861" s="33" t="s">
        <v>2276</v>
      </c>
      <c r="B1861" s="31">
        <v>27182</v>
      </c>
      <c r="C1861" s="1" t="s">
        <v>40</v>
      </c>
      <c r="D1861" s="1" t="s">
        <v>251</v>
      </c>
      <c r="E1861" s="1" t="s">
        <v>734</v>
      </c>
      <c r="F1861" s="1" t="s">
        <v>735</v>
      </c>
      <c r="G1861" s="1" t="s">
        <v>735</v>
      </c>
      <c r="H1861" s="1">
        <v>2</v>
      </c>
      <c r="I1861" s="1" t="s">
        <v>38</v>
      </c>
      <c r="J1861" s="4">
        <v>4788</v>
      </c>
      <c r="K1861" s="4">
        <v>957</v>
      </c>
      <c r="L1861" s="4">
        <v>496</v>
      </c>
      <c r="T1861" s="1">
        <v>1</v>
      </c>
      <c r="AA1861" s="12" t="str">
        <f>_xlfn.XLOOKUP(HsgLista[[#This Row],[Lakó-népesség]],hsgméret[limit],hsgméret[név],,-1)</f>
        <v>apró</v>
      </c>
      <c r="AB1861" s="12" t="str">
        <f>IFERROR(_xlfn.XLOOKUP(HsgLista[[#This Row],[Vármegye]],Régiók[Vármegye],Régiók[Régió]),"")</f>
        <v>Dél-Dunántúl</v>
      </c>
      <c r="AC1861" s="12" t="str">
        <f>IFERROR(_xlfn.XLOOKUP(HsgLista[[#This Row],[Vármegye]],Régiók[Vármegye],Régiók[NUTS2]),"")</f>
        <v>HU23</v>
      </c>
      <c r="AD1861" s="12" t="str" cm="1">
        <f t="array" ref="AD1861">_xlfn.XLOOKUP(HsgLista[[#This Row],[Helység jogállása]],_xlfn.ANCHORARRAY($AG$12),$AH$12:$AH$18)</f>
        <v>1 község</v>
      </c>
      <c r="AE1861" s="4">
        <f>HsgLista[[#This Row],[Lakó-népesség]]*HsgLista[[#This Row],[Lakó-népesség]]</f>
        <v>915849</v>
      </c>
      <c r="AF1861" s="1"/>
      <c r="AG1861" s="4"/>
      <c r="AJ1861" s="8"/>
      <c r="AK1861" s="4"/>
      <c r="AS1861" s="8"/>
      <c r="AT1861" s="4"/>
      <c r="BJ1861" s="1"/>
    </row>
    <row r="1862" spans="1:62" x14ac:dyDescent="0.3">
      <c r="A1862" s="33" t="s">
        <v>2644</v>
      </c>
      <c r="B1862" s="31">
        <v>32805</v>
      </c>
      <c r="C1862" s="1" t="s">
        <v>40</v>
      </c>
      <c r="D1862" s="1" t="s">
        <v>112</v>
      </c>
      <c r="E1862" s="1" t="s">
        <v>479</v>
      </c>
      <c r="F1862" s="1" t="s">
        <v>480</v>
      </c>
      <c r="G1862" s="1" t="s">
        <v>481</v>
      </c>
      <c r="H1862" s="1">
        <v>5</v>
      </c>
      <c r="I1862" s="1" t="s">
        <v>1707</v>
      </c>
      <c r="J1862" s="4">
        <v>3342</v>
      </c>
      <c r="K1862" s="4">
        <v>496</v>
      </c>
      <c r="L1862" s="4">
        <v>219</v>
      </c>
      <c r="T1862" s="1">
        <v>1</v>
      </c>
      <c r="AA1862" s="12" t="str">
        <f>_xlfn.XLOOKUP(HsgLista[[#This Row],[Lakó-népesség]],hsgméret[limit],hsgméret[név],,-1)</f>
        <v>mikro</v>
      </c>
      <c r="AB1862" s="12" t="str">
        <f>IFERROR(_xlfn.XLOOKUP(HsgLista[[#This Row],[Vármegye]],Régiók[Vármegye],Régiók[Régió]),"")</f>
        <v>Dél-Dunántúl</v>
      </c>
      <c r="AC1862" s="12" t="str">
        <f>IFERROR(_xlfn.XLOOKUP(HsgLista[[#This Row],[Vármegye]],Régiók[Vármegye],Régiók[NUTS2]),"")</f>
        <v>HU23</v>
      </c>
      <c r="AD1862" s="12" t="str" cm="1">
        <f t="array" ref="AD1862">_xlfn.XLOOKUP(HsgLista[[#This Row],[Helység jogállása]],_xlfn.ANCHORARRAY($AG$12),$AH$12:$AH$18)</f>
        <v>1 község</v>
      </c>
      <c r="AE1862" s="4">
        <f>HsgLista[[#This Row],[Lakó-népesség]]*HsgLista[[#This Row],[Lakó-népesség]]</f>
        <v>246016</v>
      </c>
      <c r="AF1862" s="1"/>
      <c r="AG1862" s="4"/>
      <c r="AJ1862" s="8"/>
      <c r="AK1862" s="4"/>
      <c r="AS1862" s="8"/>
      <c r="AT1862" s="4"/>
      <c r="BJ1862" s="1"/>
    </row>
    <row r="1863" spans="1:62" x14ac:dyDescent="0.3">
      <c r="A1863" s="33" t="s">
        <v>2645</v>
      </c>
      <c r="B1863" s="32">
        <v>9991</v>
      </c>
      <c r="C1863" s="1" t="s">
        <v>196</v>
      </c>
      <c r="D1863" s="1" t="s">
        <v>75</v>
      </c>
      <c r="E1863" s="1" t="s">
        <v>818</v>
      </c>
      <c r="F1863" s="1" t="s">
        <v>819</v>
      </c>
      <c r="G1863" s="1" t="s">
        <v>819</v>
      </c>
      <c r="H1863" s="1">
        <v>1</v>
      </c>
      <c r="I1863" s="1" t="s">
        <v>32</v>
      </c>
      <c r="J1863" s="4">
        <v>2767</v>
      </c>
      <c r="K1863" s="4">
        <v>8809</v>
      </c>
      <c r="L1863" s="4">
        <v>3081</v>
      </c>
      <c r="R1863" s="1">
        <v>1</v>
      </c>
      <c r="AA1863" s="12" t="str">
        <f>_xlfn.XLOOKUP(HsgLista[[#This Row],[Lakó-népesség]],hsgméret[limit],hsgméret[név],,-1)</f>
        <v>kicsi</v>
      </c>
      <c r="AB1863" s="12" t="str">
        <f>IFERROR(_xlfn.XLOOKUP(HsgLista[[#This Row],[Vármegye]],Régiók[Vármegye],Régiók[Régió]),"")</f>
        <v>Pest</v>
      </c>
      <c r="AC1863" s="12" t="str">
        <f>IFERROR(_xlfn.XLOOKUP(HsgLista[[#This Row],[Vármegye]],Régiók[Vármegye],Régiók[NUTS2]),"")</f>
        <v>HU12</v>
      </c>
      <c r="AD1863" s="12" t="str" cm="1">
        <f t="array" ref="AD1863">_xlfn.XLOOKUP(HsgLista[[#This Row],[Helység jogállása]],_xlfn.ANCHORARRAY($AG$12),$AH$12:$AH$18)</f>
        <v>1 község</v>
      </c>
      <c r="AE1863" s="4">
        <f>HsgLista[[#This Row],[Lakó-népesség]]*HsgLista[[#This Row],[Lakó-népesség]]</f>
        <v>77598481</v>
      </c>
      <c r="AF1863" s="1"/>
      <c r="AG1863" s="4"/>
      <c r="AJ1863" s="8"/>
      <c r="AK1863" s="4"/>
      <c r="AS1863" s="8"/>
      <c r="AT1863" s="4"/>
      <c r="BJ1863" s="1"/>
    </row>
    <row r="1864" spans="1:62" x14ac:dyDescent="0.3">
      <c r="A1864" s="33" t="s">
        <v>2434</v>
      </c>
      <c r="B1864" s="31">
        <v>10940</v>
      </c>
      <c r="C1864" s="1" t="s">
        <v>40</v>
      </c>
      <c r="D1864" s="1" t="s">
        <v>41</v>
      </c>
      <c r="E1864" s="1" t="s">
        <v>42</v>
      </c>
      <c r="F1864" s="1" t="s">
        <v>43</v>
      </c>
      <c r="G1864" s="1" t="s">
        <v>44</v>
      </c>
      <c r="H1864" s="1">
        <v>2</v>
      </c>
      <c r="I1864" s="1" t="s">
        <v>38</v>
      </c>
      <c r="J1864" s="4">
        <v>1146</v>
      </c>
      <c r="K1864" s="4">
        <v>1998</v>
      </c>
      <c r="L1864" s="4">
        <v>709</v>
      </c>
      <c r="P1864" s="1">
        <v>1</v>
      </c>
      <c r="R1864" s="1">
        <v>1</v>
      </c>
      <c r="AA1864" s="12" t="str">
        <f>_xlfn.XLOOKUP(HsgLista[[#This Row],[Lakó-népesség]],hsgméret[limit],hsgméret[név],,-1)</f>
        <v>apró</v>
      </c>
      <c r="AB1864" s="12" t="str">
        <f>IFERROR(_xlfn.XLOOKUP(HsgLista[[#This Row],[Vármegye]],Régiók[Vármegye],Régiók[Régió]),"")</f>
        <v>Dél-Dunántúl</v>
      </c>
      <c r="AC1864" s="12" t="str">
        <f>IFERROR(_xlfn.XLOOKUP(HsgLista[[#This Row],[Vármegye]],Régiók[Vármegye],Régiók[NUTS2]),"")</f>
        <v>HU23</v>
      </c>
      <c r="AD1864" s="12" t="str" cm="1">
        <f t="array" ref="AD1864">_xlfn.XLOOKUP(HsgLista[[#This Row],[Helység jogállása]],_xlfn.ANCHORARRAY($AG$12),$AH$12:$AH$18)</f>
        <v>1 község</v>
      </c>
      <c r="AE1864" s="4">
        <f>HsgLista[[#This Row],[Lakó-népesség]]*HsgLista[[#This Row],[Lakó-népesség]]</f>
        <v>3992004</v>
      </c>
      <c r="AF1864" s="1"/>
      <c r="AG1864" s="4"/>
      <c r="AJ1864" s="8"/>
      <c r="AK1864" s="4"/>
      <c r="AS1864" s="8"/>
      <c r="AT1864" s="4"/>
      <c r="BJ1864" s="1"/>
    </row>
    <row r="1865" spans="1:62" x14ac:dyDescent="0.3">
      <c r="A1865" s="33" t="s">
        <v>2646</v>
      </c>
      <c r="B1865" s="31">
        <v>24943</v>
      </c>
      <c r="C1865" s="1" t="s">
        <v>40</v>
      </c>
      <c r="D1865" s="1" t="s">
        <v>47</v>
      </c>
      <c r="E1865" s="1" t="s">
        <v>360</v>
      </c>
      <c r="F1865" s="1" t="s">
        <v>361</v>
      </c>
      <c r="G1865" s="1" t="s">
        <v>362</v>
      </c>
      <c r="H1865" s="1">
        <v>5</v>
      </c>
      <c r="I1865" s="1" t="s">
        <v>1842</v>
      </c>
      <c r="J1865" s="4">
        <v>1728</v>
      </c>
      <c r="K1865" s="4">
        <v>542</v>
      </c>
      <c r="L1865" s="4">
        <v>262</v>
      </c>
      <c r="AA1865" s="12" t="str">
        <f>_xlfn.XLOOKUP(HsgLista[[#This Row],[Lakó-népesség]],hsgméret[limit],hsgméret[név],,-1)</f>
        <v>apró</v>
      </c>
      <c r="AB1865" s="12" t="str">
        <f>IFERROR(_xlfn.XLOOKUP(HsgLista[[#This Row],[Vármegye]],Régiók[Vármegye],Régiók[Régió]),"")</f>
        <v>Észak-Magyarország</v>
      </c>
      <c r="AC1865" s="12" t="str">
        <f>IFERROR(_xlfn.XLOOKUP(HsgLista[[#This Row],[Vármegye]],Régiók[Vármegye],Régiók[NUTS2]),"")</f>
        <v>HU31</v>
      </c>
      <c r="AD1865" s="12" t="str" cm="1">
        <f t="array" ref="AD1865">_xlfn.XLOOKUP(HsgLista[[#This Row],[Helység jogállása]],_xlfn.ANCHORARRAY($AG$12),$AH$12:$AH$18)</f>
        <v>1 község</v>
      </c>
      <c r="AE1865" s="4">
        <f>HsgLista[[#This Row],[Lakó-népesség]]*HsgLista[[#This Row],[Lakó-népesség]]</f>
        <v>293764</v>
      </c>
      <c r="AF1865" s="1"/>
      <c r="AG1865" s="4"/>
      <c r="AJ1865" s="8"/>
      <c r="AK1865" s="4"/>
      <c r="AS1865" s="8"/>
      <c r="AT1865" s="4"/>
      <c r="BJ1865" s="1"/>
    </row>
    <row r="1866" spans="1:62" x14ac:dyDescent="0.3">
      <c r="A1866" s="33" t="s">
        <v>2647</v>
      </c>
      <c r="B1866" s="31">
        <v>32920</v>
      </c>
      <c r="C1866" s="1" t="s">
        <v>40</v>
      </c>
      <c r="D1866" s="1" t="s">
        <v>95</v>
      </c>
      <c r="E1866" s="1" t="s">
        <v>471</v>
      </c>
      <c r="F1866" s="1" t="s">
        <v>472</v>
      </c>
      <c r="G1866" s="1" t="s">
        <v>473</v>
      </c>
      <c r="H1866" s="1">
        <v>5</v>
      </c>
      <c r="I1866" s="1" t="s">
        <v>1800</v>
      </c>
      <c r="J1866" s="4">
        <v>978</v>
      </c>
      <c r="K1866" s="4">
        <v>171</v>
      </c>
      <c r="L1866" s="4">
        <v>70</v>
      </c>
      <c r="AA1866" s="12" t="str">
        <f>_xlfn.XLOOKUP(HsgLista[[#This Row],[Lakó-népesség]],hsgméret[limit],hsgméret[név],,-1)</f>
        <v>mikro</v>
      </c>
      <c r="AB1866" s="12" t="str">
        <f>IFERROR(_xlfn.XLOOKUP(HsgLista[[#This Row],[Vármegye]],Régiók[Vármegye],Régiók[Régió]),"")</f>
        <v>Nyugat-Dunántúl</v>
      </c>
      <c r="AC1866" s="12" t="str">
        <f>IFERROR(_xlfn.XLOOKUP(HsgLista[[#This Row],[Vármegye]],Régiók[Vármegye],Régiók[NUTS2]),"")</f>
        <v>HU22</v>
      </c>
      <c r="AD1866" s="12" t="str" cm="1">
        <f t="array" ref="AD1866">_xlfn.XLOOKUP(HsgLista[[#This Row],[Helység jogállása]],_xlfn.ANCHORARRAY($AG$12),$AH$12:$AH$18)</f>
        <v>1 község</v>
      </c>
      <c r="AE1866" s="4">
        <f>HsgLista[[#This Row],[Lakó-népesség]]*HsgLista[[#This Row],[Lakó-népesség]]</f>
        <v>29241</v>
      </c>
      <c r="AF1866" s="1"/>
      <c r="AG1866" s="4"/>
      <c r="AJ1866" s="8"/>
      <c r="AK1866" s="4"/>
      <c r="AS1866" s="8"/>
      <c r="AT1866" s="4"/>
      <c r="BJ1866" s="1"/>
    </row>
    <row r="1867" spans="1:62" x14ac:dyDescent="0.3">
      <c r="A1867" s="33" t="s">
        <v>2252</v>
      </c>
      <c r="B1867" s="31">
        <v>19716</v>
      </c>
      <c r="C1867" s="1" t="s">
        <v>27</v>
      </c>
      <c r="D1867" s="1" t="s">
        <v>75</v>
      </c>
      <c r="E1867" s="1" t="s">
        <v>2648</v>
      </c>
      <c r="F1867" s="1" t="s">
        <v>2251</v>
      </c>
      <c r="G1867" s="1" t="s">
        <v>2252</v>
      </c>
      <c r="H1867" s="1">
        <v>1</v>
      </c>
      <c r="I1867" s="1" t="s">
        <v>32</v>
      </c>
      <c r="J1867" s="4">
        <v>22794</v>
      </c>
      <c r="K1867" s="4">
        <v>23016</v>
      </c>
      <c r="L1867" s="4">
        <v>10730</v>
      </c>
      <c r="T1867" s="1">
        <v>1</v>
      </c>
      <c r="AA1867" s="12" t="str">
        <f>_xlfn.XLOOKUP(HsgLista[[#This Row],[Lakó-népesség]],hsgméret[limit],hsgméret[név],,-1)</f>
        <v>közép</v>
      </c>
      <c r="AB1867" s="12" t="str">
        <f>IFERROR(_xlfn.XLOOKUP(HsgLista[[#This Row],[Vármegye]],Régiók[Vármegye],Régiók[Régió]),"")</f>
        <v>Pest</v>
      </c>
      <c r="AC1867" s="12" t="str">
        <f>IFERROR(_xlfn.XLOOKUP(HsgLista[[#This Row],[Vármegye]],Régiók[Vármegye],Régiók[NUTS2]),"")</f>
        <v>HU12</v>
      </c>
      <c r="AD1867" s="12" t="str" cm="1">
        <f t="array" ref="AD1867">_xlfn.XLOOKUP(HsgLista[[#This Row],[Helység jogállása]],_xlfn.ANCHORARRAY($AG$12),$AH$12:$AH$18)</f>
        <v>2 város</v>
      </c>
      <c r="AE1867" s="4">
        <f>HsgLista[[#This Row],[Lakó-népesség]]*HsgLista[[#This Row],[Lakó-népesség]]</f>
        <v>529736256</v>
      </c>
      <c r="AF1867" s="1"/>
      <c r="AG1867" s="4"/>
      <c r="AJ1867" s="8"/>
      <c r="AK1867" s="4"/>
      <c r="AS1867" s="8"/>
      <c r="AT1867" s="4"/>
      <c r="BJ1867" s="1"/>
    </row>
    <row r="1868" spans="1:62" x14ac:dyDescent="0.3">
      <c r="A1868" s="33" t="s">
        <v>1142</v>
      </c>
      <c r="B1868" s="31">
        <v>15574</v>
      </c>
      <c r="C1868" s="1" t="s">
        <v>40</v>
      </c>
      <c r="D1868" s="1" t="s">
        <v>34</v>
      </c>
      <c r="E1868" s="1" t="s">
        <v>803</v>
      </c>
      <c r="F1868" s="1" t="s">
        <v>804</v>
      </c>
      <c r="G1868" s="1" t="s">
        <v>805</v>
      </c>
      <c r="H1868" s="1">
        <v>2</v>
      </c>
      <c r="I1868" s="1" t="s">
        <v>38</v>
      </c>
      <c r="J1868" s="4">
        <v>4281</v>
      </c>
      <c r="K1868" s="4">
        <v>1559</v>
      </c>
      <c r="L1868" s="4">
        <v>919</v>
      </c>
      <c r="T1868" s="1">
        <v>1</v>
      </c>
      <c r="AA1868" s="12" t="str">
        <f>_xlfn.XLOOKUP(HsgLista[[#This Row],[Lakó-népesség]],hsgméret[limit],hsgméret[név],,-1)</f>
        <v>apró</v>
      </c>
      <c r="AB1868" s="12" t="str">
        <f>IFERROR(_xlfn.XLOOKUP(HsgLista[[#This Row],[Vármegye]],Régiók[Vármegye],Régiók[Régió]),"")</f>
        <v>Észak-Alföld</v>
      </c>
      <c r="AC1868" s="12" t="str">
        <f>IFERROR(_xlfn.XLOOKUP(HsgLista[[#This Row],[Vármegye]],Régiók[Vármegye],Régiók[NUTS2]),"")</f>
        <v>HU32</v>
      </c>
      <c r="AD1868" s="12" t="str" cm="1">
        <f t="array" ref="AD1868">_xlfn.XLOOKUP(HsgLista[[#This Row],[Helység jogállása]],_xlfn.ANCHORARRAY($AG$12),$AH$12:$AH$18)</f>
        <v>1 község</v>
      </c>
      <c r="AE1868" s="4">
        <f>HsgLista[[#This Row],[Lakó-népesség]]*HsgLista[[#This Row],[Lakó-népesség]]</f>
        <v>2430481</v>
      </c>
      <c r="AF1868" s="1"/>
      <c r="AG1868" s="4"/>
      <c r="AJ1868" s="8"/>
      <c r="AK1868" s="4"/>
      <c r="AS1868" s="8"/>
      <c r="AT1868" s="4"/>
      <c r="BJ1868" s="1"/>
    </row>
    <row r="1869" spans="1:62" x14ac:dyDescent="0.3">
      <c r="A1869" s="33" t="s">
        <v>2649</v>
      </c>
      <c r="B1869" s="31">
        <v>22178</v>
      </c>
      <c r="C1869" s="1" t="s">
        <v>40</v>
      </c>
      <c r="D1869" s="1" t="s">
        <v>202</v>
      </c>
      <c r="E1869" s="1" t="s">
        <v>203</v>
      </c>
      <c r="F1869" s="1" t="s">
        <v>204</v>
      </c>
      <c r="G1869" s="1" t="s">
        <v>205</v>
      </c>
      <c r="H1869" s="1">
        <v>5</v>
      </c>
      <c r="I1869" s="1" t="s">
        <v>461</v>
      </c>
      <c r="J1869" s="4">
        <v>845</v>
      </c>
      <c r="K1869" s="4">
        <v>453</v>
      </c>
      <c r="L1869" s="4">
        <v>182</v>
      </c>
      <c r="AA1869" s="12" t="str">
        <f>_xlfn.XLOOKUP(HsgLista[[#This Row],[Lakó-népesség]],hsgméret[limit],hsgméret[név],,-1)</f>
        <v>mikro</v>
      </c>
      <c r="AB1869" s="12" t="str">
        <f>IFERROR(_xlfn.XLOOKUP(HsgLista[[#This Row],[Vármegye]],Régiók[Vármegye],Régiók[Régió]),"")</f>
        <v>Nyugat-Dunántúl</v>
      </c>
      <c r="AC1869" s="12" t="str">
        <f>IFERROR(_xlfn.XLOOKUP(HsgLista[[#This Row],[Vármegye]],Régiók[Vármegye],Régiók[NUTS2]),"")</f>
        <v>HU22</v>
      </c>
      <c r="AD1869" s="12" t="str" cm="1">
        <f t="array" ref="AD1869">_xlfn.XLOOKUP(HsgLista[[#This Row],[Helység jogállása]],_xlfn.ANCHORARRAY($AG$12),$AH$12:$AH$18)</f>
        <v>1 község</v>
      </c>
      <c r="AE1869" s="4">
        <f>HsgLista[[#This Row],[Lakó-népesség]]*HsgLista[[#This Row],[Lakó-népesség]]</f>
        <v>205209</v>
      </c>
      <c r="AF1869" s="1"/>
      <c r="AG1869" s="4"/>
      <c r="AJ1869" s="8"/>
      <c r="AK1869" s="4"/>
      <c r="AS1869" s="8"/>
      <c r="AT1869" s="4"/>
      <c r="BJ1869" s="1"/>
    </row>
    <row r="1870" spans="1:62" x14ac:dyDescent="0.3">
      <c r="A1870" s="33" t="s">
        <v>2650</v>
      </c>
      <c r="B1870" s="31">
        <v>12779</v>
      </c>
      <c r="C1870" s="1" t="s">
        <v>40</v>
      </c>
      <c r="D1870" s="1" t="s">
        <v>197</v>
      </c>
      <c r="E1870" s="1" t="s">
        <v>317</v>
      </c>
      <c r="F1870" s="1" t="s">
        <v>318</v>
      </c>
      <c r="G1870" s="1" t="s">
        <v>319</v>
      </c>
      <c r="H1870" s="1">
        <v>5</v>
      </c>
      <c r="I1870" s="1" t="s">
        <v>353</v>
      </c>
      <c r="J1870" s="4">
        <v>469</v>
      </c>
      <c r="K1870" s="4">
        <v>362</v>
      </c>
      <c r="L1870" s="4">
        <v>297</v>
      </c>
      <c r="U1870" s="1">
        <v>1</v>
      </c>
      <c r="AA1870" s="12" t="str">
        <f>_xlfn.XLOOKUP(HsgLista[[#This Row],[Lakó-népesség]],hsgméret[limit],hsgméret[név],,-1)</f>
        <v>mikro</v>
      </c>
      <c r="AB1870" s="12" t="str">
        <f>IFERROR(_xlfn.XLOOKUP(HsgLista[[#This Row],[Vármegye]],Régiók[Vármegye],Régiók[Régió]),"")</f>
        <v>Dél-Alföld</v>
      </c>
      <c r="AC1870" s="12" t="str">
        <f>IFERROR(_xlfn.XLOOKUP(HsgLista[[#This Row],[Vármegye]],Régiók[Vármegye],Régiók[NUTS2]),"")</f>
        <v>HU33</v>
      </c>
      <c r="AD1870" s="12" t="str" cm="1">
        <f t="array" ref="AD1870">_xlfn.XLOOKUP(HsgLista[[#This Row],[Helység jogállása]],_xlfn.ANCHORARRAY($AG$12),$AH$12:$AH$18)</f>
        <v>1 község</v>
      </c>
      <c r="AE1870" s="4">
        <f>HsgLista[[#This Row],[Lakó-népesség]]*HsgLista[[#This Row],[Lakó-népesség]]</f>
        <v>131044</v>
      </c>
      <c r="AF1870" s="1"/>
      <c r="AG1870" s="4"/>
      <c r="AJ1870" s="8"/>
      <c r="AK1870" s="4"/>
      <c r="AS1870" s="8"/>
      <c r="AT1870" s="4"/>
      <c r="BJ1870" s="1"/>
    </row>
    <row r="1871" spans="1:62" x14ac:dyDescent="0.3">
      <c r="A1871" s="33" t="s">
        <v>2651</v>
      </c>
      <c r="B1871" s="32">
        <v>4455</v>
      </c>
      <c r="C1871" s="1" t="s">
        <v>40</v>
      </c>
      <c r="D1871" s="1" t="s">
        <v>202</v>
      </c>
      <c r="E1871" s="1" t="s">
        <v>203</v>
      </c>
      <c r="F1871" s="1" t="s">
        <v>204</v>
      </c>
      <c r="G1871" s="1" t="s">
        <v>205</v>
      </c>
      <c r="H1871" s="1">
        <v>5</v>
      </c>
      <c r="I1871" s="1" t="s">
        <v>703</v>
      </c>
      <c r="J1871" s="4">
        <v>1024</v>
      </c>
      <c r="K1871" s="4">
        <v>506</v>
      </c>
      <c r="L1871" s="4">
        <v>205</v>
      </c>
      <c r="AA1871" s="12" t="str">
        <f>_xlfn.XLOOKUP(HsgLista[[#This Row],[Lakó-népesség]],hsgméret[limit],hsgméret[név],,-1)</f>
        <v>apró</v>
      </c>
      <c r="AB1871" s="12" t="str">
        <f>IFERROR(_xlfn.XLOOKUP(HsgLista[[#This Row],[Vármegye]],Régiók[Vármegye],Régiók[Régió]),"")</f>
        <v>Nyugat-Dunántúl</v>
      </c>
      <c r="AC1871" s="12" t="str">
        <f>IFERROR(_xlfn.XLOOKUP(HsgLista[[#This Row],[Vármegye]],Régiók[Vármegye],Régiók[NUTS2]),"")</f>
        <v>HU22</v>
      </c>
      <c r="AD1871" s="12" t="str" cm="1">
        <f t="array" ref="AD1871">_xlfn.XLOOKUP(HsgLista[[#This Row],[Helység jogállása]],_xlfn.ANCHORARRAY($AG$12),$AH$12:$AH$18)</f>
        <v>1 község</v>
      </c>
      <c r="AE1871" s="4">
        <f>HsgLista[[#This Row],[Lakó-népesség]]*HsgLista[[#This Row],[Lakó-népesség]]</f>
        <v>256036</v>
      </c>
      <c r="AF1871" s="1"/>
      <c r="AG1871" s="4"/>
      <c r="AJ1871" s="8"/>
      <c r="AK1871" s="4"/>
      <c r="AS1871" s="8"/>
      <c r="AT1871" s="4"/>
      <c r="BJ1871" s="1"/>
    </row>
    <row r="1872" spans="1:62" x14ac:dyDescent="0.3">
      <c r="A1872" s="33" t="s">
        <v>2652</v>
      </c>
      <c r="B1872" s="31">
        <v>21102</v>
      </c>
      <c r="C1872" s="1" t="s">
        <v>40</v>
      </c>
      <c r="D1872" s="1" t="s">
        <v>272</v>
      </c>
      <c r="E1872" s="1" t="s">
        <v>1450</v>
      </c>
      <c r="F1872" s="1" t="s">
        <v>1451</v>
      </c>
      <c r="G1872" s="1" t="s">
        <v>1452</v>
      </c>
      <c r="H1872" s="1">
        <v>5</v>
      </c>
      <c r="I1872" s="1" t="s">
        <v>2653</v>
      </c>
      <c r="J1872" s="4">
        <v>3912</v>
      </c>
      <c r="K1872" s="4">
        <v>1429</v>
      </c>
      <c r="L1872" s="4">
        <v>683</v>
      </c>
      <c r="T1872" s="1">
        <v>1</v>
      </c>
      <c r="AA1872" s="12" t="str">
        <f>_xlfn.XLOOKUP(HsgLista[[#This Row],[Lakó-népesség]],hsgméret[limit],hsgméret[név],,-1)</f>
        <v>apró</v>
      </c>
      <c r="AB1872" s="12" t="str">
        <f>IFERROR(_xlfn.XLOOKUP(HsgLista[[#This Row],[Vármegye]],Régiók[Vármegye],Régiók[Régió]),"")</f>
        <v>Észak-Magyarország</v>
      </c>
      <c r="AC1872" s="12" t="str">
        <f>IFERROR(_xlfn.XLOOKUP(HsgLista[[#This Row],[Vármegye]],Régiók[Vármegye],Régiók[NUTS2]),"")</f>
        <v>HU31</v>
      </c>
      <c r="AD1872" s="12" t="str" cm="1">
        <f t="array" ref="AD1872">_xlfn.XLOOKUP(HsgLista[[#This Row],[Helység jogállása]],_xlfn.ANCHORARRAY($AG$12),$AH$12:$AH$18)</f>
        <v>1 község</v>
      </c>
      <c r="AE1872" s="4">
        <f>HsgLista[[#This Row],[Lakó-népesség]]*HsgLista[[#This Row],[Lakó-népesség]]</f>
        <v>2042041</v>
      </c>
      <c r="AF1872" s="1"/>
      <c r="AG1872" s="4"/>
      <c r="AJ1872" s="8"/>
      <c r="AK1872" s="4"/>
      <c r="AS1872" s="8"/>
      <c r="AT1872" s="4"/>
      <c r="BJ1872" s="1"/>
    </row>
    <row r="1873" spans="1:62" x14ac:dyDescent="0.3">
      <c r="A1873" s="33" t="s">
        <v>1798</v>
      </c>
      <c r="B1873" s="31">
        <v>32364</v>
      </c>
      <c r="C1873" s="1" t="s">
        <v>40</v>
      </c>
      <c r="D1873" s="1" t="s">
        <v>28</v>
      </c>
      <c r="E1873" s="1" t="s">
        <v>178</v>
      </c>
      <c r="F1873" s="1" t="s">
        <v>179</v>
      </c>
      <c r="G1873" s="1" t="s">
        <v>180</v>
      </c>
      <c r="H1873" s="1">
        <v>2</v>
      </c>
      <c r="I1873" s="1" t="s">
        <v>38</v>
      </c>
      <c r="J1873" s="4">
        <v>3244</v>
      </c>
      <c r="K1873" s="4">
        <v>987</v>
      </c>
      <c r="L1873" s="4">
        <v>457</v>
      </c>
      <c r="AA1873" s="12" t="str">
        <f>_xlfn.XLOOKUP(HsgLista[[#This Row],[Lakó-népesség]],hsgméret[limit],hsgméret[név],,-1)</f>
        <v>apró</v>
      </c>
      <c r="AB1873" s="12" t="str">
        <f>IFERROR(_xlfn.XLOOKUP(HsgLista[[#This Row],[Vármegye]],Régiók[Vármegye],Régiók[Régió]),"")</f>
        <v>Közép-Dunántúl</v>
      </c>
      <c r="AC1873" s="12" t="str">
        <f>IFERROR(_xlfn.XLOOKUP(HsgLista[[#This Row],[Vármegye]],Régiók[Vármegye],Régiók[NUTS2]),"")</f>
        <v>HU21</v>
      </c>
      <c r="AD1873" s="12" t="str" cm="1">
        <f t="array" ref="AD1873">_xlfn.XLOOKUP(HsgLista[[#This Row],[Helység jogállása]],_xlfn.ANCHORARRAY($AG$12),$AH$12:$AH$18)</f>
        <v>1 község</v>
      </c>
      <c r="AE1873" s="4">
        <f>HsgLista[[#This Row],[Lakó-népesség]]*HsgLista[[#This Row],[Lakó-népesség]]</f>
        <v>974169</v>
      </c>
      <c r="AF1873" s="1"/>
      <c r="AG1873" s="4"/>
      <c r="AJ1873" s="8"/>
      <c r="AK1873" s="4"/>
      <c r="AS1873" s="8"/>
      <c r="AT1873" s="4"/>
      <c r="BJ1873" s="1"/>
    </row>
    <row r="1874" spans="1:62" x14ac:dyDescent="0.3">
      <c r="A1874" s="33" t="s">
        <v>2654</v>
      </c>
      <c r="B1874" s="31">
        <v>32939</v>
      </c>
      <c r="C1874" s="1" t="s">
        <v>40</v>
      </c>
      <c r="D1874" s="1" t="s">
        <v>66</v>
      </c>
      <c r="E1874" s="1" t="s">
        <v>145</v>
      </c>
      <c r="F1874" s="1" t="s">
        <v>146</v>
      </c>
      <c r="G1874" s="1" t="s">
        <v>147</v>
      </c>
      <c r="H1874" s="1">
        <v>5</v>
      </c>
      <c r="I1874" s="1" t="s">
        <v>1396</v>
      </c>
      <c r="J1874" s="4">
        <v>1924</v>
      </c>
      <c r="K1874" s="4">
        <v>952</v>
      </c>
      <c r="L1874" s="4">
        <v>324</v>
      </c>
      <c r="AA1874" s="12" t="str">
        <f>_xlfn.XLOOKUP(HsgLista[[#This Row],[Lakó-népesség]],hsgméret[limit],hsgméret[név],,-1)</f>
        <v>apró</v>
      </c>
      <c r="AB1874" s="12" t="str">
        <f>IFERROR(_xlfn.XLOOKUP(HsgLista[[#This Row],[Vármegye]],Régiók[Vármegye],Régiók[Régió]),"")</f>
        <v>Nyugat-Dunántúl</v>
      </c>
      <c r="AC1874" s="12" t="str">
        <f>IFERROR(_xlfn.XLOOKUP(HsgLista[[#This Row],[Vármegye]],Régiók[Vármegye],Régiók[NUTS2]),"")</f>
        <v>HU22</v>
      </c>
      <c r="AD1874" s="12" t="str" cm="1">
        <f t="array" ref="AD1874">_xlfn.XLOOKUP(HsgLista[[#This Row],[Helység jogállása]],_xlfn.ANCHORARRAY($AG$12),$AH$12:$AH$18)</f>
        <v>1 község</v>
      </c>
      <c r="AE1874" s="4">
        <f>HsgLista[[#This Row],[Lakó-népesség]]*HsgLista[[#This Row],[Lakó-népesség]]</f>
        <v>906304</v>
      </c>
      <c r="AF1874" s="1"/>
      <c r="AG1874" s="4"/>
      <c r="AJ1874" s="8"/>
      <c r="AK1874" s="4"/>
      <c r="AS1874" s="8"/>
      <c r="AT1874" s="4"/>
      <c r="BJ1874" s="1"/>
    </row>
    <row r="1875" spans="1:62" x14ac:dyDescent="0.3">
      <c r="A1875" s="33" t="s">
        <v>2655</v>
      </c>
      <c r="B1875" s="31">
        <v>17233</v>
      </c>
      <c r="C1875" s="1" t="s">
        <v>196</v>
      </c>
      <c r="D1875" s="1" t="s">
        <v>197</v>
      </c>
      <c r="E1875" s="1" t="s">
        <v>384</v>
      </c>
      <c r="F1875" s="1" t="s">
        <v>385</v>
      </c>
      <c r="G1875" s="1" t="s">
        <v>386</v>
      </c>
      <c r="H1875" s="1">
        <v>1</v>
      </c>
      <c r="I1875" s="1" t="s">
        <v>32</v>
      </c>
      <c r="J1875" s="4">
        <v>7509</v>
      </c>
      <c r="K1875" s="4">
        <v>2677</v>
      </c>
      <c r="L1875" s="4">
        <v>1234</v>
      </c>
      <c r="AA1875" s="12" t="str">
        <f>_xlfn.XLOOKUP(HsgLista[[#This Row],[Lakó-népesség]],hsgméret[limit],hsgméret[név],,-1)</f>
        <v>kicsi</v>
      </c>
      <c r="AB1875" s="12" t="str">
        <f>IFERROR(_xlfn.XLOOKUP(HsgLista[[#This Row],[Vármegye]],Régiók[Vármegye],Régiók[Régió]),"")</f>
        <v>Dél-Alföld</v>
      </c>
      <c r="AC1875" s="12" t="str">
        <f>IFERROR(_xlfn.XLOOKUP(HsgLista[[#This Row],[Vármegye]],Régiók[Vármegye],Régiók[NUTS2]),"")</f>
        <v>HU33</v>
      </c>
      <c r="AD1875" s="12" t="str" cm="1">
        <f t="array" ref="AD1875">_xlfn.XLOOKUP(HsgLista[[#This Row],[Helység jogállása]],_xlfn.ANCHORARRAY($AG$12),$AH$12:$AH$18)</f>
        <v>1 község</v>
      </c>
      <c r="AE1875" s="4">
        <f>HsgLista[[#This Row],[Lakó-népesség]]*HsgLista[[#This Row],[Lakó-népesség]]</f>
        <v>7166329</v>
      </c>
      <c r="AF1875" s="1"/>
      <c r="AG1875" s="4"/>
      <c r="AJ1875" s="8"/>
      <c r="AK1875" s="4"/>
      <c r="AS1875" s="8"/>
      <c r="AT1875" s="4"/>
      <c r="BJ1875" s="1"/>
    </row>
    <row r="1876" spans="1:62" x14ac:dyDescent="0.3">
      <c r="A1876" s="33" t="s">
        <v>2203</v>
      </c>
      <c r="B1876" s="31">
        <v>14030</v>
      </c>
      <c r="C1876" s="1" t="s">
        <v>27</v>
      </c>
      <c r="D1876" s="1" t="s">
        <v>251</v>
      </c>
      <c r="E1876" s="1" t="s">
        <v>350</v>
      </c>
      <c r="F1876" s="1" t="s">
        <v>351</v>
      </c>
      <c r="G1876" s="1" t="s">
        <v>352</v>
      </c>
      <c r="H1876" s="1">
        <v>2</v>
      </c>
      <c r="I1876" s="1" t="s">
        <v>38</v>
      </c>
      <c r="J1876" s="4">
        <v>1068</v>
      </c>
      <c r="K1876" s="4">
        <v>2118</v>
      </c>
      <c r="L1876" s="4">
        <v>915</v>
      </c>
      <c r="R1876" s="1">
        <v>1</v>
      </c>
      <c r="T1876" s="1">
        <v>1</v>
      </c>
      <c r="AA1876" s="12" t="str">
        <f>_xlfn.XLOOKUP(HsgLista[[#This Row],[Lakó-népesség]],hsgméret[limit],hsgméret[név],,-1)</f>
        <v>kicsi</v>
      </c>
      <c r="AB1876" s="12" t="str">
        <f>IFERROR(_xlfn.XLOOKUP(HsgLista[[#This Row],[Vármegye]],Régiók[Vármegye],Régiók[Régió]),"")</f>
        <v>Dél-Dunántúl</v>
      </c>
      <c r="AC1876" s="12" t="str">
        <f>IFERROR(_xlfn.XLOOKUP(HsgLista[[#This Row],[Vármegye]],Régiók[Vármegye],Régiók[NUTS2]),"")</f>
        <v>HU23</v>
      </c>
      <c r="AD1876" s="12" t="str" cm="1">
        <f t="array" ref="AD1876">_xlfn.XLOOKUP(HsgLista[[#This Row],[Helység jogállása]],_xlfn.ANCHORARRAY($AG$12),$AH$12:$AH$18)</f>
        <v>2 város</v>
      </c>
      <c r="AE1876" s="4">
        <f>HsgLista[[#This Row],[Lakó-népesség]]*HsgLista[[#This Row],[Lakó-népesség]]</f>
        <v>4485924</v>
      </c>
      <c r="AF1876" s="1"/>
      <c r="AG1876" s="4"/>
      <c r="AJ1876" s="8"/>
      <c r="AK1876" s="4"/>
      <c r="AS1876" s="8"/>
      <c r="AT1876" s="4"/>
      <c r="BJ1876" s="1"/>
    </row>
    <row r="1877" spans="1:62" x14ac:dyDescent="0.3">
      <c r="A1877" s="33" t="s">
        <v>2656</v>
      </c>
      <c r="B1877" s="31">
        <v>31732</v>
      </c>
      <c r="C1877" s="1" t="s">
        <v>27</v>
      </c>
      <c r="D1877" s="1" t="s">
        <v>75</v>
      </c>
      <c r="E1877" s="1" t="s">
        <v>786</v>
      </c>
      <c r="F1877" s="1" t="s">
        <v>787</v>
      </c>
      <c r="G1877" s="1" t="s">
        <v>788</v>
      </c>
      <c r="H1877" s="1">
        <v>1</v>
      </c>
      <c r="I1877" s="1" t="s">
        <v>32</v>
      </c>
      <c r="J1877" s="4">
        <v>3437</v>
      </c>
      <c r="K1877" s="4">
        <v>5052</v>
      </c>
      <c r="L1877" s="4">
        <v>2302</v>
      </c>
      <c r="R1877" s="1">
        <v>1</v>
      </c>
      <c r="AA1877" s="12" t="str">
        <f>_xlfn.XLOOKUP(HsgLista[[#This Row],[Lakó-népesség]],hsgméret[limit],hsgméret[név],,-1)</f>
        <v>kicsi</v>
      </c>
      <c r="AB1877" s="12" t="str">
        <f>IFERROR(_xlfn.XLOOKUP(HsgLista[[#This Row],[Vármegye]],Régiók[Vármegye],Régiók[Régió]),"")</f>
        <v>Pest</v>
      </c>
      <c r="AC1877" s="12" t="str">
        <f>IFERROR(_xlfn.XLOOKUP(HsgLista[[#This Row],[Vármegye]],Régiók[Vármegye],Régiók[NUTS2]),"")</f>
        <v>HU12</v>
      </c>
      <c r="AD1877" s="12" t="str" cm="1">
        <f t="array" ref="AD1877">_xlfn.XLOOKUP(HsgLista[[#This Row],[Helység jogállása]],_xlfn.ANCHORARRAY($AG$12),$AH$12:$AH$18)</f>
        <v>2 város</v>
      </c>
      <c r="AE1877" s="4">
        <f>HsgLista[[#This Row],[Lakó-népesség]]*HsgLista[[#This Row],[Lakó-népesség]]</f>
        <v>25522704</v>
      </c>
      <c r="AF1877" s="1"/>
      <c r="AG1877" s="4"/>
      <c r="AJ1877" s="8"/>
      <c r="AK1877" s="4"/>
      <c r="AS1877" s="8"/>
      <c r="AT1877" s="4"/>
      <c r="BJ1877" s="1"/>
    </row>
    <row r="1878" spans="1:62" x14ac:dyDescent="0.3">
      <c r="A1878" s="33" t="s">
        <v>2657</v>
      </c>
      <c r="B1878" s="31">
        <v>15060</v>
      </c>
      <c r="C1878" s="1" t="s">
        <v>40</v>
      </c>
      <c r="D1878" s="1" t="s">
        <v>95</v>
      </c>
      <c r="E1878" s="1" t="s">
        <v>471</v>
      </c>
      <c r="F1878" s="1" t="s">
        <v>472</v>
      </c>
      <c r="G1878" s="1" t="s">
        <v>473</v>
      </c>
      <c r="H1878" s="1">
        <v>5</v>
      </c>
      <c r="I1878" s="1" t="s">
        <v>1336</v>
      </c>
      <c r="J1878" s="4">
        <v>676</v>
      </c>
      <c r="K1878" s="4">
        <v>114</v>
      </c>
      <c r="L1878" s="4">
        <v>71</v>
      </c>
      <c r="AA1878" s="12" t="str">
        <f>_xlfn.XLOOKUP(HsgLista[[#This Row],[Lakó-népesség]],hsgméret[limit],hsgméret[név],,-1)</f>
        <v>mikro</v>
      </c>
      <c r="AB1878" s="12" t="str">
        <f>IFERROR(_xlfn.XLOOKUP(HsgLista[[#This Row],[Vármegye]],Régiók[Vármegye],Régiók[Régió]),"")</f>
        <v>Nyugat-Dunántúl</v>
      </c>
      <c r="AC1878" s="12" t="str">
        <f>IFERROR(_xlfn.XLOOKUP(HsgLista[[#This Row],[Vármegye]],Régiók[Vármegye],Régiók[NUTS2]),"")</f>
        <v>HU22</v>
      </c>
      <c r="AD1878" s="12" t="str" cm="1">
        <f t="array" ref="AD1878">_xlfn.XLOOKUP(HsgLista[[#This Row],[Helység jogállása]],_xlfn.ANCHORARRAY($AG$12),$AH$12:$AH$18)</f>
        <v>1 község</v>
      </c>
      <c r="AE1878" s="4">
        <f>HsgLista[[#This Row],[Lakó-népesség]]*HsgLista[[#This Row],[Lakó-népesség]]</f>
        <v>12996</v>
      </c>
      <c r="AF1878" s="1"/>
      <c r="AG1878" s="4"/>
      <c r="AJ1878" s="8"/>
      <c r="AK1878" s="4"/>
      <c r="AS1878" s="8"/>
      <c r="AT1878" s="4"/>
      <c r="BJ1878" s="1"/>
    </row>
    <row r="1879" spans="1:62" x14ac:dyDescent="0.3">
      <c r="A1879" s="33" t="s">
        <v>811</v>
      </c>
      <c r="B1879" s="31">
        <v>14650</v>
      </c>
      <c r="C1879" s="1" t="s">
        <v>40</v>
      </c>
      <c r="D1879" s="1" t="s">
        <v>41</v>
      </c>
      <c r="E1879" s="1" t="s">
        <v>627</v>
      </c>
      <c r="F1879" s="1" t="s">
        <v>628</v>
      </c>
      <c r="G1879" s="1" t="s">
        <v>629</v>
      </c>
      <c r="H1879" s="1">
        <v>2</v>
      </c>
      <c r="I1879" s="1" t="s">
        <v>38</v>
      </c>
      <c r="J1879" s="4">
        <v>2434</v>
      </c>
      <c r="K1879" s="4">
        <v>622</v>
      </c>
      <c r="L1879" s="4">
        <v>315</v>
      </c>
      <c r="R1879" s="1">
        <v>1</v>
      </c>
      <c r="AA1879" s="12" t="str">
        <f>_xlfn.XLOOKUP(HsgLista[[#This Row],[Lakó-népesség]],hsgméret[limit],hsgméret[név],,-1)</f>
        <v>apró</v>
      </c>
      <c r="AB1879" s="12" t="str">
        <f>IFERROR(_xlfn.XLOOKUP(HsgLista[[#This Row],[Vármegye]],Régiók[Vármegye],Régiók[Régió]),"")</f>
        <v>Dél-Dunántúl</v>
      </c>
      <c r="AC1879" s="12" t="str">
        <f>IFERROR(_xlfn.XLOOKUP(HsgLista[[#This Row],[Vármegye]],Régiók[Vármegye],Régiók[NUTS2]),"")</f>
        <v>HU23</v>
      </c>
      <c r="AD1879" s="12" t="str" cm="1">
        <f t="array" ref="AD1879">_xlfn.XLOOKUP(HsgLista[[#This Row],[Helység jogállása]],_xlfn.ANCHORARRAY($AG$12),$AH$12:$AH$18)</f>
        <v>1 község</v>
      </c>
      <c r="AE1879" s="4">
        <f>HsgLista[[#This Row],[Lakó-népesség]]*HsgLista[[#This Row],[Lakó-népesség]]</f>
        <v>386884</v>
      </c>
      <c r="AF1879" s="1"/>
      <c r="AG1879" s="4"/>
      <c r="AJ1879" s="8"/>
      <c r="AK1879" s="4"/>
      <c r="AS1879" s="8"/>
      <c r="AT1879" s="4"/>
      <c r="BJ1879" s="1"/>
    </row>
    <row r="1880" spans="1:62" x14ac:dyDescent="0.3">
      <c r="A1880" s="33" t="s">
        <v>1895</v>
      </c>
      <c r="B1880" s="31">
        <v>23986</v>
      </c>
      <c r="C1880" s="1" t="s">
        <v>40</v>
      </c>
      <c r="D1880" s="1" t="s">
        <v>272</v>
      </c>
      <c r="E1880" s="1" t="s">
        <v>273</v>
      </c>
      <c r="F1880" s="1" t="s">
        <v>274</v>
      </c>
      <c r="G1880" s="1" t="s">
        <v>275</v>
      </c>
      <c r="H1880" s="1">
        <v>2</v>
      </c>
      <c r="I1880" s="1" t="s">
        <v>38</v>
      </c>
      <c r="J1880" s="4">
        <v>4003</v>
      </c>
      <c r="K1880" s="4">
        <v>1894</v>
      </c>
      <c r="L1880" s="4">
        <v>840</v>
      </c>
      <c r="T1880" s="1">
        <v>1</v>
      </c>
      <c r="AA1880" s="12" t="str">
        <f>_xlfn.XLOOKUP(HsgLista[[#This Row],[Lakó-népesség]],hsgméret[limit],hsgméret[név],,-1)</f>
        <v>apró</v>
      </c>
      <c r="AB1880" s="12" t="str">
        <f>IFERROR(_xlfn.XLOOKUP(HsgLista[[#This Row],[Vármegye]],Régiók[Vármegye],Régiók[Régió]),"")</f>
        <v>Észak-Magyarország</v>
      </c>
      <c r="AC1880" s="12" t="str">
        <f>IFERROR(_xlfn.XLOOKUP(HsgLista[[#This Row],[Vármegye]],Régiók[Vármegye],Régiók[NUTS2]),"")</f>
        <v>HU31</v>
      </c>
      <c r="AD1880" s="12" t="str" cm="1">
        <f t="array" ref="AD1880">_xlfn.XLOOKUP(HsgLista[[#This Row],[Helység jogállása]],_xlfn.ANCHORARRAY($AG$12),$AH$12:$AH$18)</f>
        <v>1 község</v>
      </c>
      <c r="AE1880" s="4">
        <f>HsgLista[[#This Row],[Lakó-népesség]]*HsgLista[[#This Row],[Lakó-népesség]]</f>
        <v>3587236</v>
      </c>
      <c r="AF1880" s="1"/>
      <c r="AG1880" s="4"/>
      <c r="AJ1880" s="8"/>
      <c r="AK1880" s="4"/>
      <c r="AS1880" s="8"/>
      <c r="AT1880" s="4"/>
      <c r="BJ1880" s="1"/>
    </row>
    <row r="1881" spans="1:62" x14ac:dyDescent="0.3">
      <c r="A1881" s="33" t="s">
        <v>261</v>
      </c>
      <c r="B1881" s="31">
        <v>28468</v>
      </c>
      <c r="C1881" s="1" t="s">
        <v>40</v>
      </c>
      <c r="D1881" s="1" t="s">
        <v>202</v>
      </c>
      <c r="E1881" s="1" t="s">
        <v>203</v>
      </c>
      <c r="F1881" s="1" t="s">
        <v>204</v>
      </c>
      <c r="G1881" s="1" t="s">
        <v>205</v>
      </c>
      <c r="H1881" s="1">
        <v>2</v>
      </c>
      <c r="I1881" s="1" t="s">
        <v>38</v>
      </c>
      <c r="J1881" s="4">
        <v>632</v>
      </c>
      <c r="K1881" s="4">
        <v>569</v>
      </c>
      <c r="L1881" s="4">
        <v>212</v>
      </c>
      <c r="AA1881" s="12" t="str">
        <f>_xlfn.XLOOKUP(HsgLista[[#This Row],[Lakó-népesség]],hsgméret[limit],hsgméret[név],,-1)</f>
        <v>apró</v>
      </c>
      <c r="AB1881" s="12" t="str">
        <f>IFERROR(_xlfn.XLOOKUP(HsgLista[[#This Row],[Vármegye]],Régiók[Vármegye],Régiók[Régió]),"")</f>
        <v>Nyugat-Dunántúl</v>
      </c>
      <c r="AC1881" s="12" t="str">
        <f>IFERROR(_xlfn.XLOOKUP(HsgLista[[#This Row],[Vármegye]],Régiók[Vármegye],Régiók[NUTS2]),"")</f>
        <v>HU22</v>
      </c>
      <c r="AD1881" s="12" t="str" cm="1">
        <f t="array" ref="AD1881">_xlfn.XLOOKUP(HsgLista[[#This Row],[Helység jogállása]],_xlfn.ANCHORARRAY($AG$12),$AH$12:$AH$18)</f>
        <v>1 község</v>
      </c>
      <c r="AE1881" s="4">
        <f>HsgLista[[#This Row],[Lakó-népesség]]*HsgLista[[#This Row],[Lakó-népesség]]</f>
        <v>323761</v>
      </c>
      <c r="AF1881" s="1"/>
      <c r="AG1881" s="4"/>
      <c r="AJ1881" s="8"/>
      <c r="AK1881" s="4"/>
      <c r="AS1881" s="8"/>
      <c r="AT1881" s="4"/>
      <c r="BJ1881" s="1"/>
    </row>
    <row r="1882" spans="1:62" x14ac:dyDescent="0.3">
      <c r="A1882" s="33" t="s">
        <v>2658</v>
      </c>
      <c r="B1882" s="31">
        <v>19877</v>
      </c>
      <c r="C1882" s="1" t="s">
        <v>40</v>
      </c>
      <c r="D1882" s="1" t="s">
        <v>41</v>
      </c>
      <c r="E1882" s="1" t="s">
        <v>356</v>
      </c>
      <c r="F1882" s="1" t="s">
        <v>357</v>
      </c>
      <c r="G1882" s="1" t="s">
        <v>358</v>
      </c>
      <c r="H1882" s="1">
        <v>5</v>
      </c>
      <c r="I1882" s="1" t="s">
        <v>1469</v>
      </c>
      <c r="J1882" s="4">
        <v>713</v>
      </c>
      <c r="K1882" s="4">
        <v>345</v>
      </c>
      <c r="L1882" s="4">
        <v>149</v>
      </c>
      <c r="R1882" s="1">
        <v>1</v>
      </c>
      <c r="AA1882" s="12" t="str">
        <f>_xlfn.XLOOKUP(HsgLista[[#This Row],[Lakó-népesség]],hsgméret[limit],hsgméret[név],,-1)</f>
        <v>mikro</v>
      </c>
      <c r="AB1882" s="12" t="str">
        <f>IFERROR(_xlfn.XLOOKUP(HsgLista[[#This Row],[Vármegye]],Régiók[Vármegye],Régiók[Régió]),"")</f>
        <v>Dél-Dunántúl</v>
      </c>
      <c r="AC1882" s="12" t="str">
        <f>IFERROR(_xlfn.XLOOKUP(HsgLista[[#This Row],[Vármegye]],Régiók[Vármegye],Régiók[NUTS2]),"")</f>
        <v>HU23</v>
      </c>
      <c r="AD1882" s="12" t="str" cm="1">
        <f t="array" ref="AD1882">_xlfn.XLOOKUP(HsgLista[[#This Row],[Helység jogállása]],_xlfn.ANCHORARRAY($AG$12),$AH$12:$AH$18)</f>
        <v>1 község</v>
      </c>
      <c r="AE1882" s="4">
        <f>HsgLista[[#This Row],[Lakó-népesség]]*HsgLista[[#This Row],[Lakó-népesség]]</f>
        <v>119025</v>
      </c>
      <c r="AF1882" s="1"/>
      <c r="AG1882" s="4"/>
      <c r="AJ1882" s="8"/>
      <c r="AK1882" s="4"/>
      <c r="AS1882" s="8"/>
      <c r="AT1882" s="4"/>
      <c r="BJ1882" s="1"/>
    </row>
    <row r="1883" spans="1:62" x14ac:dyDescent="0.3">
      <c r="A1883" s="33" t="s">
        <v>661</v>
      </c>
      <c r="B1883" s="31">
        <v>27164</v>
      </c>
      <c r="C1883" s="1" t="s">
        <v>40</v>
      </c>
      <c r="D1883" s="1" t="s">
        <v>41</v>
      </c>
      <c r="E1883" s="1" t="s">
        <v>208</v>
      </c>
      <c r="F1883" s="1" t="s">
        <v>209</v>
      </c>
      <c r="G1883" s="1" t="s">
        <v>210</v>
      </c>
      <c r="H1883" s="1">
        <v>2</v>
      </c>
      <c r="I1883" s="1" t="s">
        <v>38</v>
      </c>
      <c r="J1883" s="4">
        <v>1163</v>
      </c>
      <c r="K1883" s="4">
        <v>644</v>
      </c>
      <c r="L1883" s="4">
        <v>249</v>
      </c>
      <c r="T1883" s="1">
        <v>1</v>
      </c>
      <c r="AA1883" s="12" t="str">
        <f>_xlfn.XLOOKUP(HsgLista[[#This Row],[Lakó-népesség]],hsgméret[limit],hsgméret[név],,-1)</f>
        <v>apró</v>
      </c>
      <c r="AB1883" s="12" t="str">
        <f>IFERROR(_xlfn.XLOOKUP(HsgLista[[#This Row],[Vármegye]],Régiók[Vármegye],Régiók[Régió]),"")</f>
        <v>Dél-Dunántúl</v>
      </c>
      <c r="AC1883" s="12" t="str">
        <f>IFERROR(_xlfn.XLOOKUP(HsgLista[[#This Row],[Vármegye]],Régiók[Vármegye],Régiók[NUTS2]),"")</f>
        <v>HU23</v>
      </c>
      <c r="AD1883" s="12" t="str" cm="1">
        <f t="array" ref="AD1883">_xlfn.XLOOKUP(HsgLista[[#This Row],[Helység jogállása]],_xlfn.ANCHORARRAY($AG$12),$AH$12:$AH$18)</f>
        <v>1 község</v>
      </c>
      <c r="AE1883" s="4">
        <f>HsgLista[[#This Row],[Lakó-népesség]]*HsgLista[[#This Row],[Lakó-népesség]]</f>
        <v>414736</v>
      </c>
      <c r="AF1883" s="1"/>
      <c r="AG1883" s="4"/>
      <c r="AJ1883" s="8"/>
      <c r="AK1883" s="4"/>
      <c r="AS1883" s="8"/>
      <c r="AT1883" s="4"/>
      <c r="BJ1883" s="1"/>
    </row>
    <row r="1884" spans="1:62" x14ac:dyDescent="0.3">
      <c r="A1884" s="33" t="s">
        <v>2659</v>
      </c>
      <c r="B1884" s="31">
        <v>21403</v>
      </c>
      <c r="C1884" s="1" t="s">
        <v>40</v>
      </c>
      <c r="D1884" s="1" t="s">
        <v>80</v>
      </c>
      <c r="E1884" s="1" t="s">
        <v>125</v>
      </c>
      <c r="F1884" s="1" t="s">
        <v>126</v>
      </c>
      <c r="G1884" s="1" t="s">
        <v>127</v>
      </c>
      <c r="H1884" s="1">
        <v>5</v>
      </c>
      <c r="I1884" s="1" t="s">
        <v>339</v>
      </c>
      <c r="J1884" s="4">
        <v>1016</v>
      </c>
      <c r="K1884" s="4">
        <v>221</v>
      </c>
      <c r="L1884" s="4">
        <v>153</v>
      </c>
      <c r="AA1884" s="12" t="str">
        <f>_xlfn.XLOOKUP(HsgLista[[#This Row],[Lakó-népesség]],hsgméret[limit],hsgméret[név],,-1)</f>
        <v>mikro</v>
      </c>
      <c r="AB1884" s="12" t="str">
        <f>IFERROR(_xlfn.XLOOKUP(HsgLista[[#This Row],[Vármegye]],Régiók[Vármegye],Régiók[Régió]),"")</f>
        <v>Közép-Dunántúl</v>
      </c>
      <c r="AC1884" s="12" t="str">
        <f>IFERROR(_xlfn.XLOOKUP(HsgLista[[#This Row],[Vármegye]],Régiók[Vármegye],Régiók[NUTS2]),"")</f>
        <v>HU21</v>
      </c>
      <c r="AD1884" s="12" t="str" cm="1">
        <f t="array" ref="AD1884">_xlfn.XLOOKUP(HsgLista[[#This Row],[Helység jogállása]],_xlfn.ANCHORARRAY($AG$12),$AH$12:$AH$18)</f>
        <v>1 község</v>
      </c>
      <c r="AE1884" s="4">
        <f>HsgLista[[#This Row],[Lakó-népesség]]*HsgLista[[#This Row],[Lakó-népesség]]</f>
        <v>48841</v>
      </c>
      <c r="AF1884" s="1"/>
      <c r="AG1884" s="4"/>
      <c r="AJ1884" s="8"/>
      <c r="AK1884" s="4"/>
      <c r="AS1884" s="8"/>
      <c r="AT1884" s="4"/>
      <c r="BJ1884" s="1"/>
    </row>
    <row r="1885" spans="1:62" x14ac:dyDescent="0.3">
      <c r="A1885" s="33" t="s">
        <v>826</v>
      </c>
      <c r="B1885" s="32">
        <v>6309</v>
      </c>
      <c r="C1885" s="1" t="s">
        <v>196</v>
      </c>
      <c r="D1885" s="1" t="s">
        <v>224</v>
      </c>
      <c r="E1885" s="1" t="s">
        <v>639</v>
      </c>
      <c r="F1885" s="1" t="s">
        <v>640</v>
      </c>
      <c r="G1885" s="1" t="s">
        <v>641</v>
      </c>
      <c r="H1885" s="1">
        <v>2</v>
      </c>
      <c r="I1885" s="1" t="s">
        <v>38</v>
      </c>
      <c r="J1885" s="4">
        <v>8542</v>
      </c>
      <c r="K1885" s="4">
        <v>1861</v>
      </c>
      <c r="L1885" s="4">
        <v>925</v>
      </c>
      <c r="T1885" s="1">
        <v>1</v>
      </c>
      <c r="AA1885" s="12" t="str">
        <f>_xlfn.XLOOKUP(HsgLista[[#This Row],[Lakó-népesség]],hsgméret[limit],hsgméret[név],,-1)</f>
        <v>apró</v>
      </c>
      <c r="AB1885" s="12" t="str">
        <f>IFERROR(_xlfn.XLOOKUP(HsgLista[[#This Row],[Vármegye]],Régiók[Vármegye],Régiók[Régió]),"")</f>
        <v>Észak-Alföld</v>
      </c>
      <c r="AC1885" s="12" t="str">
        <f>IFERROR(_xlfn.XLOOKUP(HsgLista[[#This Row],[Vármegye]],Régiók[Vármegye],Régiók[NUTS2]),"")</f>
        <v>HU32</v>
      </c>
      <c r="AD1885" s="12" t="str" cm="1">
        <f t="array" ref="AD1885">_xlfn.XLOOKUP(HsgLista[[#This Row],[Helység jogállása]],_xlfn.ANCHORARRAY($AG$12),$AH$12:$AH$18)</f>
        <v>1 község</v>
      </c>
      <c r="AE1885" s="4">
        <f>HsgLista[[#This Row],[Lakó-népesség]]*HsgLista[[#This Row],[Lakó-népesség]]</f>
        <v>3463321</v>
      </c>
      <c r="AF1885" s="1"/>
      <c r="AG1885" s="4"/>
      <c r="AJ1885" s="8"/>
      <c r="AK1885" s="4"/>
      <c r="AS1885" s="8"/>
      <c r="AT1885" s="4"/>
      <c r="BJ1885" s="1"/>
    </row>
    <row r="1886" spans="1:62" x14ac:dyDescent="0.3">
      <c r="A1886" s="33" t="s">
        <v>2660</v>
      </c>
      <c r="B1886" s="31">
        <v>16513</v>
      </c>
      <c r="C1886" s="1" t="s">
        <v>40</v>
      </c>
      <c r="D1886" s="1" t="s">
        <v>202</v>
      </c>
      <c r="E1886" s="1" t="s">
        <v>278</v>
      </c>
      <c r="F1886" s="1" t="s">
        <v>279</v>
      </c>
      <c r="G1886" s="1" t="s">
        <v>280</v>
      </c>
      <c r="H1886" s="1">
        <v>5</v>
      </c>
      <c r="I1886" s="1" t="s">
        <v>281</v>
      </c>
      <c r="J1886" s="4">
        <v>1285</v>
      </c>
      <c r="K1886" s="4">
        <v>425</v>
      </c>
      <c r="L1886" s="4">
        <v>202</v>
      </c>
      <c r="T1886" s="1">
        <v>1</v>
      </c>
      <c r="AA1886" s="12" t="str">
        <f>_xlfn.XLOOKUP(HsgLista[[#This Row],[Lakó-népesség]],hsgméret[limit],hsgméret[név],,-1)</f>
        <v>mikro</v>
      </c>
      <c r="AB1886" s="12" t="str">
        <f>IFERROR(_xlfn.XLOOKUP(HsgLista[[#This Row],[Vármegye]],Régiók[Vármegye],Régiók[Régió]),"")</f>
        <v>Nyugat-Dunántúl</v>
      </c>
      <c r="AC1886" s="12" t="str">
        <f>IFERROR(_xlfn.XLOOKUP(HsgLista[[#This Row],[Vármegye]],Régiók[Vármegye],Régiók[NUTS2]),"")</f>
        <v>HU22</v>
      </c>
      <c r="AD1886" s="12" t="str" cm="1">
        <f t="array" ref="AD1886">_xlfn.XLOOKUP(HsgLista[[#This Row],[Helység jogállása]],_xlfn.ANCHORARRAY($AG$12),$AH$12:$AH$18)</f>
        <v>1 község</v>
      </c>
      <c r="AE1886" s="4">
        <f>HsgLista[[#This Row],[Lakó-népesség]]*HsgLista[[#This Row],[Lakó-népesség]]</f>
        <v>180625</v>
      </c>
      <c r="AF1886" s="1"/>
      <c r="AG1886" s="4"/>
      <c r="AJ1886" s="8"/>
      <c r="AK1886" s="4"/>
      <c r="AS1886" s="8"/>
      <c r="AT1886" s="4"/>
      <c r="BJ1886" s="1"/>
    </row>
    <row r="1887" spans="1:62" x14ac:dyDescent="0.3">
      <c r="A1887" s="33" t="s">
        <v>2661</v>
      </c>
      <c r="B1887" s="31">
        <v>29869</v>
      </c>
      <c r="C1887" s="1" t="s">
        <v>40</v>
      </c>
      <c r="D1887" s="1" t="s">
        <v>95</v>
      </c>
      <c r="E1887" s="1" t="s">
        <v>471</v>
      </c>
      <c r="F1887" s="1" t="s">
        <v>472</v>
      </c>
      <c r="G1887" s="1" t="s">
        <v>473</v>
      </c>
      <c r="H1887" s="1">
        <v>5</v>
      </c>
      <c r="I1887" s="1" t="s">
        <v>474</v>
      </c>
      <c r="J1887" s="4">
        <v>1611</v>
      </c>
      <c r="K1887" s="4">
        <v>253</v>
      </c>
      <c r="L1887" s="4">
        <v>140</v>
      </c>
      <c r="AA1887" s="12" t="str">
        <f>_xlfn.XLOOKUP(HsgLista[[#This Row],[Lakó-népesség]],hsgméret[limit],hsgméret[név],,-1)</f>
        <v>mikro</v>
      </c>
      <c r="AB1887" s="12" t="str">
        <f>IFERROR(_xlfn.XLOOKUP(HsgLista[[#This Row],[Vármegye]],Régiók[Vármegye],Régiók[Régió]),"")</f>
        <v>Nyugat-Dunántúl</v>
      </c>
      <c r="AC1887" s="12" t="str">
        <f>IFERROR(_xlfn.XLOOKUP(HsgLista[[#This Row],[Vármegye]],Régiók[Vármegye],Régiók[NUTS2]),"")</f>
        <v>HU22</v>
      </c>
      <c r="AD1887" s="12" t="str" cm="1">
        <f t="array" ref="AD1887">_xlfn.XLOOKUP(HsgLista[[#This Row],[Helység jogállása]],_xlfn.ANCHORARRAY($AG$12),$AH$12:$AH$18)</f>
        <v>1 község</v>
      </c>
      <c r="AE1887" s="4">
        <f>HsgLista[[#This Row],[Lakó-népesség]]*HsgLista[[#This Row],[Lakó-népesség]]</f>
        <v>64009</v>
      </c>
      <c r="AF1887" s="1"/>
      <c r="AG1887" s="4"/>
      <c r="AJ1887" s="8"/>
      <c r="AK1887" s="4"/>
      <c r="AS1887" s="8"/>
      <c r="AT1887" s="4"/>
      <c r="BJ1887" s="1"/>
    </row>
    <row r="1888" spans="1:62" x14ac:dyDescent="0.3">
      <c r="A1888" s="33" t="s">
        <v>1123</v>
      </c>
      <c r="B1888" s="31">
        <v>14979</v>
      </c>
      <c r="C1888" s="1" t="s">
        <v>40</v>
      </c>
      <c r="D1888" s="1" t="s">
        <v>202</v>
      </c>
      <c r="E1888" s="1" t="s">
        <v>278</v>
      </c>
      <c r="F1888" s="1" t="s">
        <v>279</v>
      </c>
      <c r="G1888" s="1" t="s">
        <v>280</v>
      </c>
      <c r="H1888" s="1">
        <v>2</v>
      </c>
      <c r="I1888" s="1" t="s">
        <v>38</v>
      </c>
      <c r="J1888" s="4">
        <v>2699</v>
      </c>
      <c r="K1888" s="4">
        <v>1118</v>
      </c>
      <c r="L1888" s="4">
        <v>436</v>
      </c>
      <c r="AA1888" s="12" t="str">
        <f>_xlfn.XLOOKUP(HsgLista[[#This Row],[Lakó-népesség]],hsgméret[limit],hsgméret[név],,-1)</f>
        <v>apró</v>
      </c>
      <c r="AB1888" s="12" t="str">
        <f>IFERROR(_xlfn.XLOOKUP(HsgLista[[#This Row],[Vármegye]],Régiók[Vármegye],Régiók[Régió]),"")</f>
        <v>Nyugat-Dunántúl</v>
      </c>
      <c r="AC1888" s="12" t="str">
        <f>IFERROR(_xlfn.XLOOKUP(HsgLista[[#This Row],[Vármegye]],Régiók[Vármegye],Régiók[NUTS2]),"")</f>
        <v>HU22</v>
      </c>
      <c r="AD1888" s="12" t="str" cm="1">
        <f t="array" ref="AD1888">_xlfn.XLOOKUP(HsgLista[[#This Row],[Helység jogállása]],_xlfn.ANCHORARRAY($AG$12),$AH$12:$AH$18)</f>
        <v>1 község</v>
      </c>
      <c r="AE1888" s="4">
        <f>HsgLista[[#This Row],[Lakó-népesség]]*HsgLista[[#This Row],[Lakó-népesség]]</f>
        <v>1249924</v>
      </c>
      <c r="AF1888" s="1"/>
      <c r="AG1888" s="4"/>
      <c r="AJ1888" s="8"/>
      <c r="AK1888" s="4"/>
      <c r="AS1888" s="8"/>
      <c r="AT1888" s="4"/>
      <c r="BJ1888" s="1"/>
    </row>
    <row r="1889" spans="1:62" x14ac:dyDescent="0.3">
      <c r="A1889" s="33" t="s">
        <v>2662</v>
      </c>
      <c r="B1889" s="31">
        <v>31486</v>
      </c>
      <c r="C1889" s="1" t="s">
        <v>196</v>
      </c>
      <c r="D1889" s="1" t="s">
        <v>47</v>
      </c>
      <c r="E1889" s="1" t="s">
        <v>48</v>
      </c>
      <c r="F1889" s="1" t="s">
        <v>49</v>
      </c>
      <c r="G1889" s="1" t="s">
        <v>50</v>
      </c>
      <c r="H1889" s="1">
        <v>1</v>
      </c>
      <c r="I1889" s="1" t="s">
        <v>32</v>
      </c>
      <c r="J1889" s="4">
        <v>3434</v>
      </c>
      <c r="K1889" s="4">
        <v>3100</v>
      </c>
      <c r="L1889" s="4">
        <v>1260</v>
      </c>
      <c r="AA1889" s="12" t="str">
        <f>_xlfn.XLOOKUP(HsgLista[[#This Row],[Lakó-népesség]],hsgméret[limit],hsgméret[név],,-1)</f>
        <v>kicsi</v>
      </c>
      <c r="AB1889" s="12" t="str">
        <f>IFERROR(_xlfn.XLOOKUP(HsgLista[[#This Row],[Vármegye]],Régiók[Vármegye],Régiók[Régió]),"")</f>
        <v>Észak-Magyarország</v>
      </c>
      <c r="AC1889" s="12" t="str">
        <f>IFERROR(_xlfn.XLOOKUP(HsgLista[[#This Row],[Vármegye]],Régiók[Vármegye],Régiók[NUTS2]),"")</f>
        <v>HU31</v>
      </c>
      <c r="AD1889" s="12" t="str" cm="1">
        <f t="array" ref="AD1889">_xlfn.XLOOKUP(HsgLista[[#This Row],[Helység jogállása]],_xlfn.ANCHORARRAY($AG$12),$AH$12:$AH$18)</f>
        <v>1 község</v>
      </c>
      <c r="AE1889" s="4">
        <f>HsgLista[[#This Row],[Lakó-népesség]]*HsgLista[[#This Row],[Lakó-népesség]]</f>
        <v>9610000</v>
      </c>
      <c r="AF1889" s="1"/>
      <c r="AG1889" s="4"/>
      <c r="AJ1889" s="8"/>
      <c r="AK1889" s="4"/>
      <c r="AS1889" s="8"/>
      <c r="AT1889" s="4"/>
      <c r="BJ1889" s="1"/>
    </row>
    <row r="1890" spans="1:62" x14ac:dyDescent="0.3">
      <c r="A1890" s="33" t="s">
        <v>2663</v>
      </c>
      <c r="B1890" s="32">
        <v>6318</v>
      </c>
      <c r="C1890" s="1" t="s">
        <v>40</v>
      </c>
      <c r="D1890" s="1" t="s">
        <v>34</v>
      </c>
      <c r="E1890" s="1" t="s">
        <v>1088</v>
      </c>
      <c r="F1890" s="1" t="s">
        <v>1089</v>
      </c>
      <c r="G1890" s="1" t="s">
        <v>1090</v>
      </c>
      <c r="H1890" s="1">
        <v>5</v>
      </c>
      <c r="I1890" s="1" t="s">
        <v>2664</v>
      </c>
      <c r="J1890" s="4">
        <v>2979</v>
      </c>
      <c r="K1890" s="4">
        <v>593</v>
      </c>
      <c r="L1890" s="4">
        <v>378</v>
      </c>
      <c r="AA1890" s="12" t="str">
        <f>_xlfn.XLOOKUP(HsgLista[[#This Row],[Lakó-népesség]],hsgméret[limit],hsgméret[név],,-1)</f>
        <v>apró</v>
      </c>
      <c r="AB1890" s="12" t="str">
        <f>IFERROR(_xlfn.XLOOKUP(HsgLista[[#This Row],[Vármegye]],Régiók[Vármegye],Régiók[Régió]),"")</f>
        <v>Észak-Alföld</v>
      </c>
      <c r="AC1890" s="12" t="str">
        <f>IFERROR(_xlfn.XLOOKUP(HsgLista[[#This Row],[Vármegye]],Régiók[Vármegye],Régiók[NUTS2]),"")</f>
        <v>HU32</v>
      </c>
      <c r="AD1890" s="12" t="str" cm="1">
        <f t="array" ref="AD1890">_xlfn.XLOOKUP(HsgLista[[#This Row],[Helység jogállása]],_xlfn.ANCHORARRAY($AG$12),$AH$12:$AH$18)</f>
        <v>1 község</v>
      </c>
      <c r="AE1890" s="4">
        <f>HsgLista[[#This Row],[Lakó-népesség]]*HsgLista[[#This Row],[Lakó-népesség]]</f>
        <v>351649</v>
      </c>
      <c r="AF1890" s="1"/>
      <c r="AG1890" s="4"/>
      <c r="AJ1890" s="8"/>
      <c r="AK1890" s="4"/>
      <c r="AS1890" s="8"/>
      <c r="AT1890" s="4"/>
      <c r="BJ1890" s="1"/>
    </row>
    <row r="1891" spans="1:62" x14ac:dyDescent="0.3">
      <c r="A1891" s="33" t="s">
        <v>2665</v>
      </c>
      <c r="B1891" s="31">
        <v>33181</v>
      </c>
      <c r="C1891" s="1" t="s">
        <v>40</v>
      </c>
      <c r="D1891" s="1" t="s">
        <v>52</v>
      </c>
      <c r="E1891" s="1" t="s">
        <v>878</v>
      </c>
      <c r="F1891" s="1" t="s">
        <v>879</v>
      </c>
      <c r="G1891" s="1" t="s">
        <v>880</v>
      </c>
      <c r="H1891" s="1">
        <v>5</v>
      </c>
      <c r="I1891" s="1" t="s">
        <v>1258</v>
      </c>
      <c r="J1891" s="4">
        <v>2681</v>
      </c>
      <c r="K1891" s="4">
        <v>592</v>
      </c>
      <c r="L1891" s="4">
        <v>274</v>
      </c>
      <c r="AA1891" s="12" t="str">
        <f>_xlfn.XLOOKUP(HsgLista[[#This Row],[Lakó-népesség]],hsgméret[limit],hsgméret[név],,-1)</f>
        <v>apró</v>
      </c>
      <c r="AB1891" s="12" t="str">
        <f>IFERROR(_xlfn.XLOOKUP(HsgLista[[#This Row],[Vármegye]],Régiók[Vármegye],Régiók[Régió]),"")</f>
        <v>Észak-Magyarország</v>
      </c>
      <c r="AC1891" s="12" t="str">
        <f>IFERROR(_xlfn.XLOOKUP(HsgLista[[#This Row],[Vármegye]],Régiók[Vármegye],Régiók[NUTS2]),"")</f>
        <v>HU31</v>
      </c>
      <c r="AD1891" s="12" t="str" cm="1">
        <f t="array" ref="AD1891">_xlfn.XLOOKUP(HsgLista[[#This Row],[Helység jogállása]],_xlfn.ANCHORARRAY($AG$12),$AH$12:$AH$18)</f>
        <v>1 község</v>
      </c>
      <c r="AE1891" s="4">
        <f>HsgLista[[#This Row],[Lakó-népesség]]*HsgLista[[#This Row],[Lakó-népesség]]</f>
        <v>350464</v>
      </c>
      <c r="AF1891" s="1"/>
      <c r="AG1891" s="4"/>
      <c r="AJ1891" s="8"/>
      <c r="AK1891" s="4"/>
      <c r="AS1891" s="8"/>
      <c r="AT1891" s="4"/>
      <c r="BJ1891" s="1"/>
    </row>
    <row r="1892" spans="1:62" x14ac:dyDescent="0.3">
      <c r="A1892" s="33" t="s">
        <v>2666</v>
      </c>
      <c r="B1892" s="31">
        <v>27076</v>
      </c>
      <c r="C1892" s="1" t="s">
        <v>40</v>
      </c>
      <c r="D1892" s="1" t="s">
        <v>86</v>
      </c>
      <c r="E1892" s="1" t="s">
        <v>334</v>
      </c>
      <c r="F1892" s="1" t="s">
        <v>335</v>
      </c>
      <c r="G1892" s="1" t="s">
        <v>336</v>
      </c>
      <c r="H1892" s="1">
        <v>5</v>
      </c>
      <c r="I1892" s="1" t="s">
        <v>476</v>
      </c>
      <c r="J1892" s="4">
        <v>2478</v>
      </c>
      <c r="K1892" s="4">
        <v>1414</v>
      </c>
      <c r="L1892" s="4">
        <v>491</v>
      </c>
      <c r="AA1892" s="12" t="str">
        <f>_xlfn.XLOOKUP(HsgLista[[#This Row],[Lakó-népesség]],hsgméret[limit],hsgméret[név],,-1)</f>
        <v>apró</v>
      </c>
      <c r="AB1892" s="12" t="str">
        <f>IFERROR(_xlfn.XLOOKUP(HsgLista[[#This Row],[Vármegye]],Régiók[Vármegye],Régiók[Régió]),"")</f>
        <v>Közép-Dunántúl</v>
      </c>
      <c r="AC1892" s="12" t="str">
        <f>IFERROR(_xlfn.XLOOKUP(HsgLista[[#This Row],[Vármegye]],Régiók[Vármegye],Régiók[NUTS2]),"")</f>
        <v>HU21</v>
      </c>
      <c r="AD1892" s="12" t="str" cm="1">
        <f t="array" ref="AD1892">_xlfn.XLOOKUP(HsgLista[[#This Row],[Helység jogállása]],_xlfn.ANCHORARRAY($AG$12),$AH$12:$AH$18)</f>
        <v>1 község</v>
      </c>
      <c r="AE1892" s="4">
        <f>HsgLista[[#This Row],[Lakó-népesség]]*HsgLista[[#This Row],[Lakó-népesség]]</f>
        <v>1999396</v>
      </c>
      <c r="AF1892" s="1"/>
      <c r="AG1892" s="4"/>
      <c r="AJ1892" s="8"/>
      <c r="AK1892" s="4"/>
      <c r="AS1892" s="8"/>
      <c r="AT1892" s="4"/>
      <c r="BJ1892" s="1"/>
    </row>
    <row r="1893" spans="1:62" x14ac:dyDescent="0.3">
      <c r="A1893" s="33" t="s">
        <v>2096</v>
      </c>
      <c r="B1893" s="31">
        <v>26143</v>
      </c>
      <c r="C1893" s="1" t="s">
        <v>40</v>
      </c>
      <c r="D1893" s="1" t="s">
        <v>95</v>
      </c>
      <c r="E1893" s="1" t="s">
        <v>850</v>
      </c>
      <c r="F1893" s="1" t="s">
        <v>851</v>
      </c>
      <c r="G1893" s="1" t="s">
        <v>852</v>
      </c>
      <c r="H1893" s="1">
        <v>2</v>
      </c>
      <c r="I1893" s="1" t="s">
        <v>38</v>
      </c>
      <c r="J1893" s="4">
        <v>1567</v>
      </c>
      <c r="K1893" s="4">
        <v>915</v>
      </c>
      <c r="L1893" s="4">
        <v>421</v>
      </c>
      <c r="AA1893" s="12" t="str">
        <f>_xlfn.XLOOKUP(HsgLista[[#This Row],[Lakó-népesség]],hsgméret[limit],hsgméret[név],,-1)</f>
        <v>apró</v>
      </c>
      <c r="AB1893" s="12" t="str">
        <f>IFERROR(_xlfn.XLOOKUP(HsgLista[[#This Row],[Vármegye]],Régiók[Vármegye],Régiók[Régió]),"")</f>
        <v>Nyugat-Dunántúl</v>
      </c>
      <c r="AC1893" s="12" t="str">
        <f>IFERROR(_xlfn.XLOOKUP(HsgLista[[#This Row],[Vármegye]],Régiók[Vármegye],Régiók[NUTS2]),"")</f>
        <v>HU22</v>
      </c>
      <c r="AD1893" s="12" t="str" cm="1">
        <f t="array" ref="AD1893">_xlfn.XLOOKUP(HsgLista[[#This Row],[Helység jogállása]],_xlfn.ANCHORARRAY($AG$12),$AH$12:$AH$18)</f>
        <v>1 község</v>
      </c>
      <c r="AE1893" s="4">
        <f>HsgLista[[#This Row],[Lakó-népesség]]*HsgLista[[#This Row],[Lakó-népesség]]</f>
        <v>837225</v>
      </c>
      <c r="AF1893" s="1"/>
      <c r="AG1893" s="4"/>
      <c r="AJ1893" s="8"/>
      <c r="AK1893" s="4"/>
      <c r="AS1893" s="8"/>
      <c r="AT1893" s="4"/>
      <c r="BJ1893" s="1"/>
    </row>
    <row r="1894" spans="1:62" x14ac:dyDescent="0.3">
      <c r="A1894" s="33" t="s">
        <v>2667</v>
      </c>
      <c r="B1894" s="31">
        <v>25520</v>
      </c>
      <c r="C1894" s="1" t="s">
        <v>40</v>
      </c>
      <c r="D1894" s="1" t="s">
        <v>112</v>
      </c>
      <c r="E1894" s="1" t="s">
        <v>550</v>
      </c>
      <c r="F1894" s="1" t="s">
        <v>551</v>
      </c>
      <c r="G1894" s="1" t="s">
        <v>551</v>
      </c>
      <c r="H1894" s="1">
        <v>2</v>
      </c>
      <c r="I1894" s="1" t="s">
        <v>38</v>
      </c>
      <c r="J1894" s="4">
        <v>2137</v>
      </c>
      <c r="K1894" s="4">
        <v>456</v>
      </c>
      <c r="L1894" s="4">
        <v>266</v>
      </c>
      <c r="AA1894" s="12" t="str">
        <f>_xlfn.XLOOKUP(HsgLista[[#This Row],[Lakó-népesség]],hsgméret[limit],hsgméret[név],,-1)</f>
        <v>mikro</v>
      </c>
      <c r="AB1894" s="12" t="str">
        <f>IFERROR(_xlfn.XLOOKUP(HsgLista[[#This Row],[Vármegye]],Régiók[Vármegye],Régiók[Régió]),"")</f>
        <v>Dél-Dunántúl</v>
      </c>
      <c r="AC1894" s="12" t="str">
        <f>IFERROR(_xlfn.XLOOKUP(HsgLista[[#This Row],[Vármegye]],Régiók[Vármegye],Régiók[NUTS2]),"")</f>
        <v>HU23</v>
      </c>
      <c r="AD1894" s="12" t="str" cm="1">
        <f t="array" ref="AD1894">_xlfn.XLOOKUP(HsgLista[[#This Row],[Helység jogállása]],_xlfn.ANCHORARRAY($AG$12),$AH$12:$AH$18)</f>
        <v>1 község</v>
      </c>
      <c r="AE1894" s="4">
        <f>HsgLista[[#This Row],[Lakó-népesség]]*HsgLista[[#This Row],[Lakó-népesség]]</f>
        <v>207936</v>
      </c>
      <c r="AF1894" s="1"/>
      <c r="AG1894" s="4"/>
      <c r="AJ1894" s="8"/>
      <c r="AK1894" s="4"/>
      <c r="AS1894" s="8"/>
      <c r="AT1894" s="4"/>
      <c r="BJ1894" s="1"/>
    </row>
    <row r="1895" spans="1:62" x14ac:dyDescent="0.3">
      <c r="A1895" s="33" t="s">
        <v>2668</v>
      </c>
      <c r="B1895" s="32">
        <v>6761</v>
      </c>
      <c r="C1895" s="1" t="s">
        <v>40</v>
      </c>
      <c r="D1895" s="1" t="s">
        <v>251</v>
      </c>
      <c r="E1895" s="1" t="s">
        <v>734</v>
      </c>
      <c r="F1895" s="1" t="s">
        <v>735</v>
      </c>
      <c r="G1895" s="1" t="s">
        <v>735</v>
      </c>
      <c r="H1895" s="1">
        <v>5</v>
      </c>
      <c r="I1895" s="1" t="s">
        <v>736</v>
      </c>
      <c r="J1895" s="4">
        <v>3671</v>
      </c>
      <c r="K1895" s="4">
        <v>367</v>
      </c>
      <c r="L1895" s="4">
        <v>229</v>
      </c>
      <c r="AA1895" s="12" t="str">
        <f>_xlfn.XLOOKUP(HsgLista[[#This Row],[Lakó-népesség]],hsgméret[limit],hsgméret[név],,-1)</f>
        <v>mikro</v>
      </c>
      <c r="AB1895" s="12" t="str">
        <f>IFERROR(_xlfn.XLOOKUP(HsgLista[[#This Row],[Vármegye]],Régiók[Vármegye],Régiók[Régió]),"")</f>
        <v>Dél-Dunántúl</v>
      </c>
      <c r="AC1895" s="12" t="str">
        <f>IFERROR(_xlfn.XLOOKUP(HsgLista[[#This Row],[Vármegye]],Régiók[Vármegye],Régiók[NUTS2]),"")</f>
        <v>HU23</v>
      </c>
      <c r="AD1895" s="12" t="str" cm="1">
        <f t="array" ref="AD1895">_xlfn.XLOOKUP(HsgLista[[#This Row],[Helység jogállása]],_xlfn.ANCHORARRAY($AG$12),$AH$12:$AH$18)</f>
        <v>1 község</v>
      </c>
      <c r="AE1895" s="4">
        <f>HsgLista[[#This Row],[Lakó-népesség]]*HsgLista[[#This Row],[Lakó-népesség]]</f>
        <v>134689</v>
      </c>
      <c r="AF1895" s="1"/>
      <c r="AG1895" s="4"/>
      <c r="AJ1895" s="8"/>
      <c r="AK1895" s="4"/>
      <c r="AS1895" s="8"/>
      <c r="AT1895" s="4"/>
      <c r="BJ1895" s="1"/>
    </row>
    <row r="1896" spans="1:62" x14ac:dyDescent="0.3">
      <c r="A1896" s="33" t="s">
        <v>2243</v>
      </c>
      <c r="B1896" s="31">
        <v>27988</v>
      </c>
      <c r="C1896" s="1" t="s">
        <v>40</v>
      </c>
      <c r="D1896" s="1" t="s">
        <v>159</v>
      </c>
      <c r="E1896" s="1" t="s">
        <v>950</v>
      </c>
      <c r="F1896" s="1" t="s">
        <v>951</v>
      </c>
      <c r="G1896" s="1" t="s">
        <v>952</v>
      </c>
      <c r="H1896" s="1">
        <v>2</v>
      </c>
      <c r="I1896" s="1" t="s">
        <v>38</v>
      </c>
      <c r="J1896" s="4">
        <v>1051</v>
      </c>
      <c r="K1896" s="4">
        <v>456</v>
      </c>
      <c r="L1896" s="4">
        <v>200</v>
      </c>
      <c r="T1896" s="1">
        <v>1</v>
      </c>
      <c r="AA1896" s="12" t="str">
        <f>_xlfn.XLOOKUP(HsgLista[[#This Row],[Lakó-népesség]],hsgméret[limit],hsgméret[név],,-1)</f>
        <v>mikro</v>
      </c>
      <c r="AB1896" s="12" t="str">
        <f>IFERROR(_xlfn.XLOOKUP(HsgLista[[#This Row],[Vármegye]],Régiók[Vármegye],Régiók[Régió]),"")</f>
        <v>Észak-Alföld</v>
      </c>
      <c r="AC1896" s="12" t="str">
        <f>IFERROR(_xlfn.XLOOKUP(HsgLista[[#This Row],[Vármegye]],Régiók[Vármegye],Régiók[NUTS2]),"")</f>
        <v>HU32</v>
      </c>
      <c r="AD1896" s="12" t="str" cm="1">
        <f t="array" ref="AD1896">_xlfn.XLOOKUP(HsgLista[[#This Row],[Helység jogállása]],_xlfn.ANCHORARRAY($AG$12),$AH$12:$AH$18)</f>
        <v>1 község</v>
      </c>
      <c r="AE1896" s="4">
        <f>HsgLista[[#This Row],[Lakó-népesség]]*HsgLista[[#This Row],[Lakó-népesség]]</f>
        <v>207936</v>
      </c>
      <c r="AF1896" s="1"/>
      <c r="AG1896" s="4"/>
      <c r="AJ1896" s="8"/>
      <c r="AK1896" s="4"/>
      <c r="AS1896" s="8"/>
      <c r="AT1896" s="4"/>
      <c r="BJ1896" s="1"/>
    </row>
    <row r="1897" spans="1:62" x14ac:dyDescent="0.3">
      <c r="A1897" s="33" t="s">
        <v>2669</v>
      </c>
      <c r="B1897" s="32">
        <v>8244</v>
      </c>
      <c r="C1897" s="1" t="s">
        <v>196</v>
      </c>
      <c r="D1897" s="1" t="s">
        <v>216</v>
      </c>
      <c r="E1897" s="1" t="s">
        <v>723</v>
      </c>
      <c r="F1897" s="1" t="s">
        <v>724</v>
      </c>
      <c r="G1897" s="1" t="s">
        <v>725</v>
      </c>
      <c r="H1897" s="1">
        <v>1</v>
      </c>
      <c r="I1897" s="1" t="s">
        <v>32</v>
      </c>
      <c r="J1897" s="4">
        <v>9556</v>
      </c>
      <c r="K1897" s="4">
        <v>4319</v>
      </c>
      <c r="L1897" s="4">
        <v>2280</v>
      </c>
      <c r="AA1897" s="12" t="str">
        <f>_xlfn.XLOOKUP(HsgLista[[#This Row],[Lakó-népesség]],hsgméret[limit],hsgméret[név],,-1)</f>
        <v>kicsi</v>
      </c>
      <c r="AB1897" s="12" t="str">
        <f>IFERROR(_xlfn.XLOOKUP(HsgLista[[#This Row],[Vármegye]],Régiók[Vármegye],Régiók[Régió]),"")</f>
        <v>Dél-Alföld</v>
      </c>
      <c r="AC1897" s="12" t="str">
        <f>IFERROR(_xlfn.XLOOKUP(HsgLista[[#This Row],[Vármegye]],Régiók[Vármegye],Régiók[NUTS2]),"")</f>
        <v>HU33</v>
      </c>
      <c r="AD1897" s="12" t="str" cm="1">
        <f t="array" ref="AD1897">_xlfn.XLOOKUP(HsgLista[[#This Row],[Helység jogállása]],_xlfn.ANCHORARRAY($AG$12),$AH$12:$AH$18)</f>
        <v>1 község</v>
      </c>
      <c r="AE1897" s="4">
        <f>HsgLista[[#This Row],[Lakó-népesség]]*HsgLista[[#This Row],[Lakó-népesség]]</f>
        <v>18653761</v>
      </c>
      <c r="AF1897" s="1"/>
      <c r="AG1897" s="4"/>
      <c r="AJ1897" s="8"/>
      <c r="AK1897" s="4"/>
      <c r="AS1897" s="8"/>
      <c r="AT1897" s="4"/>
      <c r="BJ1897" s="1"/>
    </row>
    <row r="1898" spans="1:62" x14ac:dyDescent="0.3">
      <c r="A1898" s="33" t="s">
        <v>2670</v>
      </c>
      <c r="B1898" s="31">
        <v>33543</v>
      </c>
      <c r="C1898" s="1" t="s">
        <v>40</v>
      </c>
      <c r="D1898" s="1" t="s">
        <v>66</v>
      </c>
      <c r="E1898" s="1" t="s">
        <v>67</v>
      </c>
      <c r="F1898" s="1" t="s">
        <v>68</v>
      </c>
      <c r="G1898" s="1" t="s">
        <v>69</v>
      </c>
      <c r="H1898" s="1">
        <v>2</v>
      </c>
      <c r="I1898" s="1" t="s">
        <v>38</v>
      </c>
      <c r="J1898" s="4">
        <v>3030</v>
      </c>
      <c r="K1898" s="4">
        <v>1970</v>
      </c>
      <c r="L1898" s="4">
        <v>734</v>
      </c>
      <c r="AA1898" s="12" t="str">
        <f>_xlfn.XLOOKUP(HsgLista[[#This Row],[Lakó-népesség]],hsgméret[limit],hsgméret[név],,-1)</f>
        <v>apró</v>
      </c>
      <c r="AB1898" s="12" t="str">
        <f>IFERROR(_xlfn.XLOOKUP(HsgLista[[#This Row],[Vármegye]],Régiók[Vármegye],Régiók[Régió]),"")</f>
        <v>Nyugat-Dunántúl</v>
      </c>
      <c r="AC1898" s="12" t="str">
        <f>IFERROR(_xlfn.XLOOKUP(HsgLista[[#This Row],[Vármegye]],Régiók[Vármegye],Régiók[NUTS2]),"")</f>
        <v>HU22</v>
      </c>
      <c r="AD1898" s="12" t="str" cm="1">
        <f t="array" ref="AD1898">_xlfn.XLOOKUP(HsgLista[[#This Row],[Helység jogállása]],_xlfn.ANCHORARRAY($AG$12),$AH$12:$AH$18)</f>
        <v>1 község</v>
      </c>
      <c r="AE1898" s="4">
        <f>HsgLista[[#This Row],[Lakó-népesség]]*HsgLista[[#This Row],[Lakó-népesség]]</f>
        <v>3880900</v>
      </c>
      <c r="AF1898" s="1"/>
      <c r="AG1898" s="4"/>
      <c r="AJ1898" s="8"/>
      <c r="AK1898" s="4"/>
      <c r="AS1898" s="8"/>
      <c r="AT1898" s="4"/>
      <c r="BJ1898" s="1"/>
    </row>
    <row r="1899" spans="1:62" x14ac:dyDescent="0.3">
      <c r="A1899" s="33" t="s">
        <v>2671</v>
      </c>
      <c r="B1899" s="31">
        <v>13709</v>
      </c>
      <c r="C1899" s="1" t="s">
        <v>40</v>
      </c>
      <c r="D1899" s="1" t="s">
        <v>251</v>
      </c>
      <c r="E1899" s="1" t="s">
        <v>734</v>
      </c>
      <c r="F1899" s="1" t="s">
        <v>735</v>
      </c>
      <c r="G1899" s="1" t="s">
        <v>735</v>
      </c>
      <c r="H1899" s="1">
        <v>5</v>
      </c>
      <c r="I1899" s="1" t="s">
        <v>2276</v>
      </c>
      <c r="J1899" s="4">
        <v>2799</v>
      </c>
      <c r="K1899" s="4">
        <v>861</v>
      </c>
      <c r="L1899" s="4">
        <v>415</v>
      </c>
      <c r="AA1899" s="12" t="str">
        <f>_xlfn.XLOOKUP(HsgLista[[#This Row],[Lakó-népesség]],hsgméret[limit],hsgméret[név],,-1)</f>
        <v>apró</v>
      </c>
      <c r="AB1899" s="12" t="str">
        <f>IFERROR(_xlfn.XLOOKUP(HsgLista[[#This Row],[Vármegye]],Régiók[Vármegye],Régiók[Régió]),"")</f>
        <v>Dél-Dunántúl</v>
      </c>
      <c r="AC1899" s="12" t="str">
        <f>IFERROR(_xlfn.XLOOKUP(HsgLista[[#This Row],[Vármegye]],Régiók[Vármegye],Régiók[NUTS2]),"")</f>
        <v>HU23</v>
      </c>
      <c r="AD1899" s="12" t="str" cm="1">
        <f t="array" ref="AD1899">_xlfn.XLOOKUP(HsgLista[[#This Row],[Helység jogállása]],_xlfn.ANCHORARRAY($AG$12),$AH$12:$AH$18)</f>
        <v>1 község</v>
      </c>
      <c r="AE1899" s="4">
        <f>HsgLista[[#This Row],[Lakó-népesség]]*HsgLista[[#This Row],[Lakó-népesség]]</f>
        <v>741321</v>
      </c>
      <c r="AF1899" s="1"/>
      <c r="AG1899" s="4"/>
      <c r="AJ1899" s="8"/>
      <c r="AK1899" s="4"/>
      <c r="AS1899" s="8"/>
      <c r="AT1899" s="4"/>
      <c r="BJ1899" s="1"/>
    </row>
    <row r="1900" spans="1:62" x14ac:dyDescent="0.3">
      <c r="A1900" s="33" t="s">
        <v>2672</v>
      </c>
      <c r="B1900" s="31">
        <v>27605</v>
      </c>
      <c r="C1900" s="1" t="s">
        <v>40</v>
      </c>
      <c r="D1900" s="1" t="s">
        <v>47</v>
      </c>
      <c r="E1900" s="1" t="s">
        <v>328</v>
      </c>
      <c r="F1900" s="1" t="s">
        <v>329</v>
      </c>
      <c r="G1900" s="1" t="s">
        <v>330</v>
      </c>
      <c r="H1900" s="1">
        <v>5</v>
      </c>
      <c r="I1900" s="1" t="s">
        <v>2446</v>
      </c>
      <c r="J1900" s="4">
        <v>1319</v>
      </c>
      <c r="K1900" s="4">
        <v>894</v>
      </c>
      <c r="L1900" s="4">
        <v>356</v>
      </c>
      <c r="AA1900" s="12" t="str">
        <f>_xlfn.XLOOKUP(HsgLista[[#This Row],[Lakó-népesség]],hsgméret[limit],hsgméret[név],,-1)</f>
        <v>apró</v>
      </c>
      <c r="AB1900" s="12" t="str">
        <f>IFERROR(_xlfn.XLOOKUP(HsgLista[[#This Row],[Vármegye]],Régiók[Vármegye],Régiók[Régió]),"")</f>
        <v>Észak-Magyarország</v>
      </c>
      <c r="AC1900" s="12" t="str">
        <f>IFERROR(_xlfn.XLOOKUP(HsgLista[[#This Row],[Vármegye]],Régiók[Vármegye],Régiók[NUTS2]),"")</f>
        <v>HU31</v>
      </c>
      <c r="AD1900" s="12" t="str" cm="1">
        <f t="array" ref="AD1900">_xlfn.XLOOKUP(HsgLista[[#This Row],[Helység jogállása]],_xlfn.ANCHORARRAY($AG$12),$AH$12:$AH$18)</f>
        <v>1 község</v>
      </c>
      <c r="AE1900" s="4">
        <f>HsgLista[[#This Row],[Lakó-népesség]]*HsgLista[[#This Row],[Lakó-népesség]]</f>
        <v>799236</v>
      </c>
      <c r="AF1900" s="1"/>
      <c r="AG1900" s="4"/>
      <c r="AJ1900" s="8"/>
      <c r="AK1900" s="4"/>
      <c r="AS1900" s="8"/>
      <c r="AT1900" s="4"/>
      <c r="BJ1900" s="1"/>
    </row>
    <row r="1901" spans="1:62" x14ac:dyDescent="0.3">
      <c r="A1901" s="33" t="s">
        <v>2673</v>
      </c>
      <c r="B1901" s="31">
        <v>23409</v>
      </c>
      <c r="C1901" s="1" t="s">
        <v>40</v>
      </c>
      <c r="D1901" s="1" t="s">
        <v>75</v>
      </c>
      <c r="E1901" s="1" t="s">
        <v>1236</v>
      </c>
      <c r="F1901" s="1" t="s">
        <v>1237</v>
      </c>
      <c r="G1901" s="1" t="s">
        <v>1238</v>
      </c>
      <c r="H1901" s="1">
        <v>1</v>
      </c>
      <c r="I1901" s="1" t="s">
        <v>32</v>
      </c>
      <c r="J1901" s="4">
        <v>1214</v>
      </c>
      <c r="K1901" s="4">
        <v>6569</v>
      </c>
      <c r="L1901" s="4">
        <v>2430</v>
      </c>
      <c r="X1901" s="1">
        <v>1</v>
      </c>
      <c r="AA1901" s="12" t="str">
        <f>_xlfn.XLOOKUP(HsgLista[[#This Row],[Lakó-népesség]],hsgméret[limit],hsgméret[név],,-1)</f>
        <v>kicsi</v>
      </c>
      <c r="AB1901" s="12" t="str">
        <f>IFERROR(_xlfn.XLOOKUP(HsgLista[[#This Row],[Vármegye]],Régiók[Vármegye],Régiók[Régió]),"")</f>
        <v>Pest</v>
      </c>
      <c r="AC1901" s="12" t="str">
        <f>IFERROR(_xlfn.XLOOKUP(HsgLista[[#This Row],[Vármegye]],Régiók[Vármegye],Régiók[NUTS2]),"")</f>
        <v>HU12</v>
      </c>
      <c r="AD1901" s="12" t="str" cm="1">
        <f t="array" ref="AD1901">_xlfn.XLOOKUP(HsgLista[[#This Row],[Helység jogállása]],_xlfn.ANCHORARRAY($AG$12),$AH$12:$AH$18)</f>
        <v>1 község</v>
      </c>
      <c r="AE1901" s="4">
        <f>HsgLista[[#This Row],[Lakó-népesség]]*HsgLista[[#This Row],[Lakó-népesség]]</f>
        <v>43151761</v>
      </c>
      <c r="AF1901" s="1"/>
      <c r="AG1901" s="4"/>
      <c r="AJ1901" s="8"/>
      <c r="AK1901" s="4"/>
      <c r="AS1901" s="8"/>
      <c r="AT1901" s="4"/>
      <c r="BJ1901" s="1"/>
    </row>
    <row r="1902" spans="1:62" x14ac:dyDescent="0.3">
      <c r="A1902" s="33" t="s">
        <v>2674</v>
      </c>
      <c r="B1902" s="31">
        <v>25201</v>
      </c>
      <c r="C1902" s="1" t="s">
        <v>40</v>
      </c>
      <c r="D1902" s="1" t="s">
        <v>80</v>
      </c>
      <c r="E1902" s="1" t="s">
        <v>117</v>
      </c>
      <c r="F1902" s="1" t="s">
        <v>118</v>
      </c>
      <c r="G1902" s="1" t="s">
        <v>119</v>
      </c>
      <c r="H1902" s="1">
        <v>5</v>
      </c>
      <c r="I1902" s="1" t="s">
        <v>505</v>
      </c>
      <c r="J1902" s="4">
        <v>1441</v>
      </c>
      <c r="K1902" s="4">
        <v>519</v>
      </c>
      <c r="L1902" s="4">
        <v>220</v>
      </c>
      <c r="R1902" s="1">
        <v>1</v>
      </c>
      <c r="AA1902" s="12" t="str">
        <f>_xlfn.XLOOKUP(HsgLista[[#This Row],[Lakó-népesség]],hsgméret[limit],hsgméret[név],,-1)</f>
        <v>apró</v>
      </c>
      <c r="AB1902" s="12" t="str">
        <f>IFERROR(_xlfn.XLOOKUP(HsgLista[[#This Row],[Vármegye]],Régiók[Vármegye],Régiók[Régió]),"")</f>
        <v>Közép-Dunántúl</v>
      </c>
      <c r="AC1902" s="12" t="str">
        <f>IFERROR(_xlfn.XLOOKUP(HsgLista[[#This Row],[Vármegye]],Régiók[Vármegye],Régiók[NUTS2]),"")</f>
        <v>HU21</v>
      </c>
      <c r="AD1902" s="12" t="str" cm="1">
        <f t="array" ref="AD1902">_xlfn.XLOOKUP(HsgLista[[#This Row],[Helység jogállása]],_xlfn.ANCHORARRAY($AG$12),$AH$12:$AH$18)</f>
        <v>1 község</v>
      </c>
      <c r="AE1902" s="4">
        <f>HsgLista[[#This Row],[Lakó-népesség]]*HsgLista[[#This Row],[Lakó-népesség]]</f>
        <v>269361</v>
      </c>
      <c r="AF1902" s="1"/>
      <c r="AG1902" s="4"/>
      <c r="AJ1902" s="8"/>
      <c r="AK1902" s="4"/>
      <c r="AS1902" s="8"/>
      <c r="AT1902" s="4"/>
      <c r="BJ1902" s="1"/>
    </row>
    <row r="1903" spans="1:62" x14ac:dyDescent="0.3">
      <c r="A1903" s="33" t="s">
        <v>2675</v>
      </c>
      <c r="B1903" s="31">
        <v>24837</v>
      </c>
      <c r="C1903" s="1" t="s">
        <v>40</v>
      </c>
      <c r="D1903" s="1" t="s">
        <v>95</v>
      </c>
      <c r="E1903" s="1" t="s">
        <v>306</v>
      </c>
      <c r="F1903" s="1" t="s">
        <v>307</v>
      </c>
      <c r="G1903" s="1" t="s">
        <v>308</v>
      </c>
      <c r="H1903" s="1">
        <v>5</v>
      </c>
      <c r="I1903" s="1" t="s">
        <v>332</v>
      </c>
      <c r="J1903" s="4">
        <v>1566</v>
      </c>
      <c r="K1903" s="4">
        <v>149</v>
      </c>
      <c r="L1903" s="4">
        <v>132</v>
      </c>
      <c r="AA1903" s="12" t="str">
        <f>_xlfn.XLOOKUP(HsgLista[[#This Row],[Lakó-népesség]],hsgméret[limit],hsgméret[név],,-1)</f>
        <v>mikro</v>
      </c>
      <c r="AB1903" s="12" t="str">
        <f>IFERROR(_xlfn.XLOOKUP(HsgLista[[#This Row],[Vármegye]],Régiók[Vármegye],Régiók[Régió]),"")</f>
        <v>Nyugat-Dunántúl</v>
      </c>
      <c r="AC1903" s="12" t="str">
        <f>IFERROR(_xlfn.XLOOKUP(HsgLista[[#This Row],[Vármegye]],Régiók[Vármegye],Régiók[NUTS2]),"")</f>
        <v>HU22</v>
      </c>
      <c r="AD1903" s="12" t="str" cm="1">
        <f t="array" ref="AD1903">_xlfn.XLOOKUP(HsgLista[[#This Row],[Helység jogállása]],_xlfn.ANCHORARRAY($AG$12),$AH$12:$AH$18)</f>
        <v>1 község</v>
      </c>
      <c r="AE1903" s="4">
        <f>HsgLista[[#This Row],[Lakó-népesség]]*HsgLista[[#This Row],[Lakó-népesség]]</f>
        <v>22201</v>
      </c>
      <c r="AF1903" s="1"/>
      <c r="AG1903" s="4"/>
      <c r="AJ1903" s="8"/>
      <c r="AK1903" s="4"/>
      <c r="AS1903" s="8"/>
      <c r="AT1903" s="4"/>
      <c r="BJ1903" s="1"/>
    </row>
    <row r="1904" spans="1:62" x14ac:dyDescent="0.3">
      <c r="A1904" s="33" t="s">
        <v>2676</v>
      </c>
      <c r="B1904" s="31">
        <v>28927</v>
      </c>
      <c r="C1904" s="1" t="s">
        <v>40</v>
      </c>
      <c r="D1904" s="1" t="s">
        <v>41</v>
      </c>
      <c r="E1904" s="1" t="s">
        <v>289</v>
      </c>
      <c r="F1904" s="1" t="s">
        <v>290</v>
      </c>
      <c r="G1904" s="1" t="s">
        <v>291</v>
      </c>
      <c r="H1904" s="1">
        <v>5</v>
      </c>
      <c r="I1904" s="1" t="s">
        <v>1131</v>
      </c>
      <c r="J1904" s="4">
        <v>1117</v>
      </c>
      <c r="K1904" s="4">
        <v>303</v>
      </c>
      <c r="L1904" s="4">
        <v>129</v>
      </c>
      <c r="AA1904" s="12" t="str">
        <f>_xlfn.XLOOKUP(HsgLista[[#This Row],[Lakó-népesség]],hsgméret[limit],hsgméret[név],,-1)</f>
        <v>mikro</v>
      </c>
      <c r="AB1904" s="12" t="str">
        <f>IFERROR(_xlfn.XLOOKUP(HsgLista[[#This Row],[Vármegye]],Régiók[Vármegye],Régiók[Régió]),"")</f>
        <v>Dél-Dunántúl</v>
      </c>
      <c r="AC1904" s="12" t="str">
        <f>IFERROR(_xlfn.XLOOKUP(HsgLista[[#This Row],[Vármegye]],Régiók[Vármegye],Régiók[NUTS2]),"")</f>
        <v>HU23</v>
      </c>
      <c r="AD1904" s="12" t="str" cm="1">
        <f t="array" ref="AD1904">_xlfn.XLOOKUP(HsgLista[[#This Row],[Helység jogállása]],_xlfn.ANCHORARRAY($AG$12),$AH$12:$AH$18)</f>
        <v>1 község</v>
      </c>
      <c r="AE1904" s="4">
        <f>HsgLista[[#This Row],[Lakó-népesség]]*HsgLista[[#This Row],[Lakó-népesség]]</f>
        <v>91809</v>
      </c>
      <c r="AF1904" s="1"/>
      <c r="AG1904" s="4"/>
      <c r="AJ1904" s="8"/>
      <c r="AK1904" s="4"/>
      <c r="AS1904" s="8"/>
      <c r="AT1904" s="4"/>
      <c r="BJ1904" s="1"/>
    </row>
    <row r="1905" spans="1:62" x14ac:dyDescent="0.3">
      <c r="A1905" s="33" t="s">
        <v>2677</v>
      </c>
      <c r="B1905" s="31">
        <v>29179</v>
      </c>
      <c r="C1905" s="1" t="s">
        <v>40</v>
      </c>
      <c r="D1905" s="1" t="s">
        <v>197</v>
      </c>
      <c r="E1905" s="1" t="s">
        <v>384</v>
      </c>
      <c r="F1905" s="1" t="s">
        <v>385</v>
      </c>
      <c r="G1905" s="1" t="s">
        <v>386</v>
      </c>
      <c r="H1905" s="1">
        <v>5</v>
      </c>
      <c r="I1905" s="1" t="s">
        <v>386</v>
      </c>
      <c r="J1905" s="4">
        <v>5468</v>
      </c>
      <c r="K1905" s="4">
        <v>365</v>
      </c>
      <c r="L1905" s="4">
        <v>222</v>
      </c>
      <c r="AA1905" s="12" t="str">
        <f>_xlfn.XLOOKUP(HsgLista[[#This Row],[Lakó-népesség]],hsgméret[limit],hsgméret[név],,-1)</f>
        <v>mikro</v>
      </c>
      <c r="AB1905" s="12" t="str">
        <f>IFERROR(_xlfn.XLOOKUP(HsgLista[[#This Row],[Vármegye]],Régiók[Vármegye],Régiók[Régió]),"")</f>
        <v>Dél-Alföld</v>
      </c>
      <c r="AC1905" s="12" t="str">
        <f>IFERROR(_xlfn.XLOOKUP(HsgLista[[#This Row],[Vármegye]],Régiók[Vármegye],Régiók[NUTS2]),"")</f>
        <v>HU33</v>
      </c>
      <c r="AD1905" s="12" t="str" cm="1">
        <f t="array" ref="AD1905">_xlfn.XLOOKUP(HsgLista[[#This Row],[Helység jogállása]],_xlfn.ANCHORARRAY($AG$12),$AH$12:$AH$18)</f>
        <v>1 község</v>
      </c>
      <c r="AE1905" s="4">
        <f>HsgLista[[#This Row],[Lakó-népesség]]*HsgLista[[#This Row],[Lakó-népesség]]</f>
        <v>133225</v>
      </c>
      <c r="AF1905" s="1"/>
      <c r="AG1905" s="4"/>
      <c r="AJ1905" s="8"/>
      <c r="AK1905" s="4"/>
      <c r="AS1905" s="8"/>
      <c r="AT1905" s="4"/>
      <c r="BJ1905" s="1"/>
    </row>
    <row r="1906" spans="1:62" x14ac:dyDescent="0.3">
      <c r="A1906" s="33" t="s">
        <v>2678</v>
      </c>
      <c r="B1906" s="31">
        <v>10418</v>
      </c>
      <c r="C1906" s="1" t="s">
        <v>40</v>
      </c>
      <c r="D1906" s="1" t="s">
        <v>47</v>
      </c>
      <c r="E1906" s="1" t="s">
        <v>191</v>
      </c>
      <c r="F1906" s="1" t="s">
        <v>192</v>
      </c>
      <c r="G1906" s="1" t="s">
        <v>193</v>
      </c>
      <c r="H1906" s="1">
        <v>5</v>
      </c>
      <c r="I1906" s="1" t="s">
        <v>2269</v>
      </c>
      <c r="J1906" s="4">
        <v>1894</v>
      </c>
      <c r="K1906" s="4">
        <v>662</v>
      </c>
      <c r="L1906" s="4">
        <v>338</v>
      </c>
      <c r="AA1906" s="12" t="str">
        <f>_xlfn.XLOOKUP(HsgLista[[#This Row],[Lakó-népesség]],hsgméret[limit],hsgméret[név],,-1)</f>
        <v>apró</v>
      </c>
      <c r="AB1906" s="12" t="str">
        <f>IFERROR(_xlfn.XLOOKUP(HsgLista[[#This Row],[Vármegye]],Régiók[Vármegye],Régiók[Régió]),"")</f>
        <v>Észak-Magyarország</v>
      </c>
      <c r="AC1906" s="12" t="str">
        <f>IFERROR(_xlfn.XLOOKUP(HsgLista[[#This Row],[Vármegye]],Régiók[Vármegye],Régiók[NUTS2]),"")</f>
        <v>HU31</v>
      </c>
      <c r="AD1906" s="12" t="str" cm="1">
        <f t="array" ref="AD1906">_xlfn.XLOOKUP(HsgLista[[#This Row],[Helység jogállása]],_xlfn.ANCHORARRAY($AG$12),$AH$12:$AH$18)</f>
        <v>1 község</v>
      </c>
      <c r="AE1906" s="4">
        <f>HsgLista[[#This Row],[Lakó-népesség]]*HsgLista[[#This Row],[Lakó-népesség]]</f>
        <v>438244</v>
      </c>
      <c r="AF1906" s="1"/>
      <c r="AG1906" s="4"/>
      <c r="AJ1906" s="8"/>
      <c r="AK1906" s="4"/>
      <c r="AS1906" s="8"/>
      <c r="AT1906" s="4"/>
      <c r="BJ1906" s="1"/>
    </row>
    <row r="1907" spans="1:62" x14ac:dyDescent="0.3">
      <c r="A1907" s="33" t="s">
        <v>2679</v>
      </c>
      <c r="B1907" s="31">
        <v>33783</v>
      </c>
      <c r="C1907" s="1" t="s">
        <v>40</v>
      </c>
      <c r="D1907" s="1" t="s">
        <v>159</v>
      </c>
      <c r="E1907" s="1" t="s">
        <v>368</v>
      </c>
      <c r="F1907" s="1" t="s">
        <v>369</v>
      </c>
      <c r="G1907" s="1" t="s">
        <v>370</v>
      </c>
      <c r="H1907" s="1">
        <v>5</v>
      </c>
      <c r="I1907" s="1" t="s">
        <v>367</v>
      </c>
      <c r="J1907" s="4">
        <v>1255</v>
      </c>
      <c r="K1907" s="4">
        <v>1276</v>
      </c>
      <c r="L1907" s="4">
        <v>541</v>
      </c>
      <c r="AA1907" s="12" t="str">
        <f>_xlfn.XLOOKUP(HsgLista[[#This Row],[Lakó-népesség]],hsgméret[limit],hsgméret[név],,-1)</f>
        <v>apró</v>
      </c>
      <c r="AB1907" s="12" t="str">
        <f>IFERROR(_xlfn.XLOOKUP(HsgLista[[#This Row],[Vármegye]],Régiók[Vármegye],Régiók[Régió]),"")</f>
        <v>Észak-Alföld</v>
      </c>
      <c r="AC1907" s="12" t="str">
        <f>IFERROR(_xlfn.XLOOKUP(HsgLista[[#This Row],[Vármegye]],Régiók[Vármegye],Régiók[NUTS2]),"")</f>
        <v>HU32</v>
      </c>
      <c r="AD1907" s="12" t="str" cm="1">
        <f t="array" ref="AD1907">_xlfn.XLOOKUP(HsgLista[[#This Row],[Helység jogállása]],_xlfn.ANCHORARRAY($AG$12),$AH$12:$AH$18)</f>
        <v>1 község</v>
      </c>
      <c r="AE1907" s="4">
        <f>HsgLista[[#This Row],[Lakó-népesség]]*HsgLista[[#This Row],[Lakó-népesség]]</f>
        <v>1628176</v>
      </c>
      <c r="AF1907" s="1"/>
      <c r="AG1907" s="4"/>
      <c r="AJ1907" s="8"/>
      <c r="AK1907" s="4"/>
      <c r="AS1907" s="8"/>
      <c r="AT1907" s="4"/>
      <c r="BJ1907" s="1"/>
    </row>
    <row r="1908" spans="1:62" x14ac:dyDescent="0.3">
      <c r="A1908" s="33" t="s">
        <v>2680</v>
      </c>
      <c r="B1908" s="31">
        <v>14191</v>
      </c>
      <c r="C1908" s="1" t="s">
        <v>40</v>
      </c>
      <c r="D1908" s="1" t="s">
        <v>41</v>
      </c>
      <c r="E1908" s="1" t="s">
        <v>208</v>
      </c>
      <c r="F1908" s="1" t="s">
        <v>209</v>
      </c>
      <c r="G1908" s="1" t="s">
        <v>210</v>
      </c>
      <c r="H1908" s="1">
        <v>5</v>
      </c>
      <c r="I1908" s="1" t="s">
        <v>661</v>
      </c>
      <c r="J1908" s="4">
        <v>1267</v>
      </c>
      <c r="K1908" s="4">
        <v>290</v>
      </c>
      <c r="L1908" s="4">
        <v>130</v>
      </c>
      <c r="AA1908" s="12" t="str">
        <f>_xlfn.XLOOKUP(HsgLista[[#This Row],[Lakó-népesség]],hsgméret[limit],hsgméret[név],,-1)</f>
        <v>mikro</v>
      </c>
      <c r="AB1908" s="12" t="str">
        <f>IFERROR(_xlfn.XLOOKUP(HsgLista[[#This Row],[Vármegye]],Régiók[Vármegye],Régiók[Régió]),"")</f>
        <v>Dél-Dunántúl</v>
      </c>
      <c r="AC1908" s="12" t="str">
        <f>IFERROR(_xlfn.XLOOKUP(HsgLista[[#This Row],[Vármegye]],Régiók[Vármegye],Régiók[NUTS2]),"")</f>
        <v>HU23</v>
      </c>
      <c r="AD1908" s="12" t="str" cm="1">
        <f t="array" ref="AD1908">_xlfn.XLOOKUP(HsgLista[[#This Row],[Helység jogállása]],_xlfn.ANCHORARRAY($AG$12),$AH$12:$AH$18)</f>
        <v>1 község</v>
      </c>
      <c r="AE1908" s="4">
        <f>HsgLista[[#This Row],[Lakó-népesség]]*HsgLista[[#This Row],[Lakó-népesség]]</f>
        <v>84100</v>
      </c>
      <c r="AF1908" s="1"/>
      <c r="AG1908" s="4"/>
      <c r="AJ1908" s="8"/>
      <c r="AK1908" s="4"/>
      <c r="AS1908" s="8"/>
      <c r="AT1908" s="4"/>
      <c r="BJ1908" s="1"/>
    </row>
    <row r="1909" spans="1:62" x14ac:dyDescent="0.3">
      <c r="A1909" s="33" t="s">
        <v>2504</v>
      </c>
      <c r="B1909" s="31">
        <v>19196</v>
      </c>
      <c r="C1909" s="1" t="s">
        <v>40</v>
      </c>
      <c r="D1909" s="1" t="s">
        <v>80</v>
      </c>
      <c r="E1909" s="1" t="s">
        <v>611</v>
      </c>
      <c r="F1909" s="1" t="s">
        <v>612</v>
      </c>
      <c r="G1909" s="1" t="s">
        <v>80</v>
      </c>
      <c r="H1909" s="1">
        <v>2</v>
      </c>
      <c r="I1909" s="1" t="s">
        <v>38</v>
      </c>
      <c r="J1909" s="4">
        <v>7629</v>
      </c>
      <c r="K1909" s="4">
        <v>1677</v>
      </c>
      <c r="L1909" s="4">
        <v>675</v>
      </c>
      <c r="R1909" s="1">
        <v>1</v>
      </c>
      <c r="T1909" s="1">
        <v>1</v>
      </c>
      <c r="AA1909" s="12" t="str">
        <f>_xlfn.XLOOKUP(HsgLista[[#This Row],[Lakó-népesség]],hsgméret[limit],hsgméret[név],,-1)</f>
        <v>apró</v>
      </c>
      <c r="AB1909" s="12" t="str">
        <f>IFERROR(_xlfn.XLOOKUP(HsgLista[[#This Row],[Vármegye]],Régiók[Vármegye],Régiók[Régió]),"")</f>
        <v>Közép-Dunántúl</v>
      </c>
      <c r="AC1909" s="12" t="str">
        <f>IFERROR(_xlfn.XLOOKUP(HsgLista[[#This Row],[Vármegye]],Régiók[Vármegye],Régiók[NUTS2]),"")</f>
        <v>HU21</v>
      </c>
      <c r="AD1909" s="12" t="str" cm="1">
        <f t="array" ref="AD1909">_xlfn.XLOOKUP(HsgLista[[#This Row],[Helység jogállása]],_xlfn.ANCHORARRAY($AG$12),$AH$12:$AH$18)</f>
        <v>1 község</v>
      </c>
      <c r="AE1909" s="4">
        <f>HsgLista[[#This Row],[Lakó-népesség]]*HsgLista[[#This Row],[Lakó-népesség]]</f>
        <v>2812329</v>
      </c>
      <c r="AF1909" s="1"/>
      <c r="AG1909" s="4"/>
      <c r="AJ1909" s="8"/>
      <c r="AK1909" s="4"/>
      <c r="AS1909" s="8"/>
      <c r="AT1909" s="4"/>
      <c r="BJ1909" s="1"/>
    </row>
    <row r="1910" spans="1:62" x14ac:dyDescent="0.3">
      <c r="A1910" s="33" t="s">
        <v>2681</v>
      </c>
      <c r="B1910" s="31">
        <v>16452</v>
      </c>
      <c r="C1910" s="1" t="s">
        <v>40</v>
      </c>
      <c r="D1910" s="1" t="s">
        <v>251</v>
      </c>
      <c r="E1910" s="1" t="s">
        <v>350</v>
      </c>
      <c r="F1910" s="1" t="s">
        <v>351</v>
      </c>
      <c r="G1910" s="1" t="s">
        <v>352</v>
      </c>
      <c r="H1910" s="1">
        <v>5</v>
      </c>
      <c r="I1910" s="1" t="s">
        <v>349</v>
      </c>
      <c r="J1910" s="4">
        <v>777</v>
      </c>
      <c r="K1910" s="4">
        <v>154</v>
      </c>
      <c r="L1910" s="4">
        <v>93</v>
      </c>
      <c r="AA1910" s="12" t="str">
        <f>_xlfn.XLOOKUP(HsgLista[[#This Row],[Lakó-népesség]],hsgméret[limit],hsgméret[név],,-1)</f>
        <v>mikro</v>
      </c>
      <c r="AB1910" s="12" t="str">
        <f>IFERROR(_xlfn.XLOOKUP(HsgLista[[#This Row],[Vármegye]],Régiók[Vármegye],Régiók[Régió]),"")</f>
        <v>Dél-Dunántúl</v>
      </c>
      <c r="AC1910" s="12" t="str">
        <f>IFERROR(_xlfn.XLOOKUP(HsgLista[[#This Row],[Vármegye]],Régiók[Vármegye],Régiók[NUTS2]),"")</f>
        <v>HU23</v>
      </c>
      <c r="AD1910" s="12" t="str" cm="1">
        <f t="array" ref="AD1910">_xlfn.XLOOKUP(HsgLista[[#This Row],[Helység jogállása]],_xlfn.ANCHORARRAY($AG$12),$AH$12:$AH$18)</f>
        <v>1 község</v>
      </c>
      <c r="AE1910" s="4">
        <f>HsgLista[[#This Row],[Lakó-népesség]]*HsgLista[[#This Row],[Lakó-népesség]]</f>
        <v>23716</v>
      </c>
      <c r="AF1910" s="1"/>
      <c r="AG1910" s="4"/>
      <c r="AJ1910" s="8"/>
      <c r="AK1910" s="4"/>
      <c r="AS1910" s="8"/>
      <c r="AT1910" s="4"/>
      <c r="BJ1910" s="1"/>
    </row>
    <row r="1911" spans="1:62" x14ac:dyDescent="0.3">
      <c r="A1911" s="33" t="s">
        <v>2682</v>
      </c>
      <c r="B1911" s="31">
        <v>23588</v>
      </c>
      <c r="C1911" s="1" t="s">
        <v>40</v>
      </c>
      <c r="D1911" s="1" t="s">
        <v>28</v>
      </c>
      <c r="E1911" s="1" t="s">
        <v>495</v>
      </c>
      <c r="F1911" s="1" t="s">
        <v>496</v>
      </c>
      <c r="G1911" s="1" t="s">
        <v>497</v>
      </c>
      <c r="H1911" s="1">
        <v>5</v>
      </c>
      <c r="I1911" s="1" t="s">
        <v>494</v>
      </c>
      <c r="J1911" s="4">
        <v>1317</v>
      </c>
      <c r="K1911" s="4">
        <v>649</v>
      </c>
      <c r="L1911" s="4">
        <v>275</v>
      </c>
      <c r="AA1911" s="12" t="str">
        <f>_xlfn.XLOOKUP(HsgLista[[#This Row],[Lakó-népesség]],hsgméret[limit],hsgméret[név],,-1)</f>
        <v>apró</v>
      </c>
      <c r="AB1911" s="12" t="str">
        <f>IFERROR(_xlfn.XLOOKUP(HsgLista[[#This Row],[Vármegye]],Régiók[Vármegye],Régiók[Régió]),"")</f>
        <v>Közép-Dunántúl</v>
      </c>
      <c r="AC1911" s="12" t="str">
        <f>IFERROR(_xlfn.XLOOKUP(HsgLista[[#This Row],[Vármegye]],Régiók[Vármegye],Régiók[NUTS2]),"")</f>
        <v>HU21</v>
      </c>
      <c r="AD1911" s="12" t="str" cm="1">
        <f t="array" ref="AD1911">_xlfn.XLOOKUP(HsgLista[[#This Row],[Helység jogállása]],_xlfn.ANCHORARRAY($AG$12),$AH$12:$AH$18)</f>
        <v>1 község</v>
      </c>
      <c r="AE1911" s="4">
        <f>HsgLista[[#This Row],[Lakó-népesség]]*HsgLista[[#This Row],[Lakó-népesség]]</f>
        <v>421201</v>
      </c>
      <c r="AF1911" s="1"/>
      <c r="AG1911" s="4"/>
      <c r="AJ1911" s="8"/>
      <c r="AK1911" s="4"/>
      <c r="AS1911" s="8"/>
      <c r="AT1911" s="4"/>
      <c r="BJ1911" s="1"/>
    </row>
    <row r="1912" spans="1:62" x14ac:dyDescent="0.3">
      <c r="A1912" s="33" t="s">
        <v>2683</v>
      </c>
      <c r="B1912" s="31">
        <v>26134</v>
      </c>
      <c r="C1912" s="1" t="s">
        <v>196</v>
      </c>
      <c r="D1912" s="1" t="s">
        <v>28</v>
      </c>
      <c r="E1912" s="1" t="s">
        <v>121</v>
      </c>
      <c r="F1912" s="1" t="s">
        <v>122</v>
      </c>
      <c r="G1912" s="1" t="s">
        <v>123</v>
      </c>
      <c r="H1912" s="1">
        <v>1</v>
      </c>
      <c r="I1912" s="1" t="s">
        <v>32</v>
      </c>
      <c r="J1912" s="4">
        <v>4368</v>
      </c>
      <c r="K1912" s="4">
        <v>4285</v>
      </c>
      <c r="L1912" s="4">
        <v>1592</v>
      </c>
      <c r="T1912" s="1">
        <v>1</v>
      </c>
      <c r="AA1912" s="12" t="str">
        <f>_xlfn.XLOOKUP(HsgLista[[#This Row],[Lakó-népesség]],hsgméret[limit],hsgméret[név],,-1)</f>
        <v>kicsi</v>
      </c>
      <c r="AB1912" s="12" t="str">
        <f>IFERROR(_xlfn.XLOOKUP(HsgLista[[#This Row],[Vármegye]],Régiók[Vármegye],Régiók[Régió]),"")</f>
        <v>Közép-Dunántúl</v>
      </c>
      <c r="AC1912" s="12" t="str">
        <f>IFERROR(_xlfn.XLOOKUP(HsgLista[[#This Row],[Vármegye]],Régiók[Vármegye],Régiók[NUTS2]),"")</f>
        <v>HU21</v>
      </c>
      <c r="AD1912" s="12" t="str" cm="1">
        <f t="array" ref="AD1912">_xlfn.XLOOKUP(HsgLista[[#This Row],[Helység jogállása]],_xlfn.ANCHORARRAY($AG$12),$AH$12:$AH$18)</f>
        <v>1 község</v>
      </c>
      <c r="AE1912" s="4">
        <f>HsgLista[[#This Row],[Lakó-népesség]]*HsgLista[[#This Row],[Lakó-népesség]]</f>
        <v>18361225</v>
      </c>
      <c r="AF1912" s="1"/>
      <c r="AG1912" s="4"/>
      <c r="AJ1912" s="8"/>
      <c r="AK1912" s="4"/>
      <c r="AS1912" s="8"/>
      <c r="AT1912" s="4"/>
      <c r="BJ1912" s="1"/>
    </row>
    <row r="1913" spans="1:62" x14ac:dyDescent="0.3">
      <c r="A1913" s="33" t="s">
        <v>2684</v>
      </c>
      <c r="B1913" s="31">
        <v>28282</v>
      </c>
      <c r="C1913" s="1" t="s">
        <v>40</v>
      </c>
      <c r="D1913" s="1" t="s">
        <v>47</v>
      </c>
      <c r="E1913" s="1" t="s">
        <v>539</v>
      </c>
      <c r="F1913" s="1" t="s">
        <v>540</v>
      </c>
      <c r="G1913" s="1" t="s">
        <v>541</v>
      </c>
      <c r="H1913" s="1">
        <v>5</v>
      </c>
      <c r="I1913" s="1" t="s">
        <v>2685</v>
      </c>
      <c r="J1913" s="4">
        <v>4302</v>
      </c>
      <c r="K1913" s="4">
        <v>819</v>
      </c>
      <c r="L1913" s="4">
        <v>496</v>
      </c>
      <c r="AA1913" s="12" t="str">
        <f>_xlfn.XLOOKUP(HsgLista[[#This Row],[Lakó-népesség]],hsgméret[limit],hsgméret[név],,-1)</f>
        <v>apró</v>
      </c>
      <c r="AB1913" s="12" t="str">
        <f>IFERROR(_xlfn.XLOOKUP(HsgLista[[#This Row],[Vármegye]],Régiók[Vármegye],Régiók[Régió]),"")</f>
        <v>Észak-Magyarország</v>
      </c>
      <c r="AC1913" s="12" t="str">
        <f>IFERROR(_xlfn.XLOOKUP(HsgLista[[#This Row],[Vármegye]],Régiók[Vármegye],Régiók[NUTS2]),"")</f>
        <v>HU31</v>
      </c>
      <c r="AD1913" s="12" t="str" cm="1">
        <f t="array" ref="AD1913">_xlfn.XLOOKUP(HsgLista[[#This Row],[Helység jogállása]],_xlfn.ANCHORARRAY($AG$12),$AH$12:$AH$18)</f>
        <v>1 község</v>
      </c>
      <c r="AE1913" s="4">
        <f>HsgLista[[#This Row],[Lakó-népesség]]*HsgLista[[#This Row],[Lakó-népesség]]</f>
        <v>670761</v>
      </c>
      <c r="AF1913" s="1"/>
      <c r="AG1913" s="4"/>
      <c r="AJ1913" s="8"/>
      <c r="AK1913" s="4"/>
      <c r="AS1913" s="8"/>
      <c r="AT1913" s="4"/>
      <c r="BJ1913" s="1"/>
    </row>
    <row r="1914" spans="1:62" x14ac:dyDescent="0.3">
      <c r="A1914" s="33" t="s">
        <v>2686</v>
      </c>
      <c r="B1914" s="32">
        <v>2796</v>
      </c>
      <c r="C1914" s="1" t="s">
        <v>40</v>
      </c>
      <c r="D1914" s="1" t="s">
        <v>251</v>
      </c>
      <c r="E1914" s="1" t="s">
        <v>421</v>
      </c>
      <c r="F1914" s="1" t="s">
        <v>422</v>
      </c>
      <c r="G1914" s="1" t="s">
        <v>423</v>
      </c>
      <c r="H1914" s="1">
        <v>5</v>
      </c>
      <c r="I1914" s="1" t="s">
        <v>1255</v>
      </c>
      <c r="J1914" s="4">
        <v>2778</v>
      </c>
      <c r="K1914" s="4">
        <v>452</v>
      </c>
      <c r="L1914" s="4">
        <v>271</v>
      </c>
      <c r="T1914" s="1">
        <v>1</v>
      </c>
      <c r="AA1914" s="12" t="str">
        <f>_xlfn.XLOOKUP(HsgLista[[#This Row],[Lakó-népesség]],hsgméret[limit],hsgméret[név],,-1)</f>
        <v>mikro</v>
      </c>
      <c r="AB1914" s="12" t="str">
        <f>IFERROR(_xlfn.XLOOKUP(HsgLista[[#This Row],[Vármegye]],Régiók[Vármegye],Régiók[Régió]),"")</f>
        <v>Dél-Dunántúl</v>
      </c>
      <c r="AC1914" s="12" t="str">
        <f>IFERROR(_xlfn.XLOOKUP(HsgLista[[#This Row],[Vármegye]],Régiók[Vármegye],Régiók[NUTS2]),"")</f>
        <v>HU23</v>
      </c>
      <c r="AD1914" s="12" t="str" cm="1">
        <f t="array" ref="AD1914">_xlfn.XLOOKUP(HsgLista[[#This Row],[Helység jogállása]],_xlfn.ANCHORARRAY($AG$12),$AH$12:$AH$18)</f>
        <v>1 község</v>
      </c>
      <c r="AE1914" s="4">
        <f>HsgLista[[#This Row],[Lakó-népesség]]*HsgLista[[#This Row],[Lakó-népesség]]</f>
        <v>204304</v>
      </c>
      <c r="AF1914" s="1"/>
      <c r="AG1914" s="4"/>
      <c r="AJ1914" s="8"/>
      <c r="AK1914" s="4"/>
      <c r="AS1914" s="8"/>
      <c r="AT1914" s="4"/>
      <c r="BJ1914" s="1"/>
    </row>
    <row r="1915" spans="1:62" x14ac:dyDescent="0.3">
      <c r="A1915" s="33" t="s">
        <v>2687</v>
      </c>
      <c r="B1915" s="32">
        <v>8420</v>
      </c>
      <c r="C1915" s="1" t="s">
        <v>196</v>
      </c>
      <c r="D1915" s="1" t="s">
        <v>159</v>
      </c>
      <c r="E1915" s="1" t="s">
        <v>341</v>
      </c>
      <c r="F1915" s="1" t="s">
        <v>342</v>
      </c>
      <c r="G1915" s="1" t="s">
        <v>343</v>
      </c>
      <c r="H1915" s="1">
        <v>1</v>
      </c>
      <c r="I1915" s="1" t="s">
        <v>32</v>
      </c>
      <c r="J1915" s="4">
        <v>3735</v>
      </c>
      <c r="K1915" s="4">
        <v>3554</v>
      </c>
      <c r="L1915" s="4">
        <v>1342</v>
      </c>
      <c r="R1915" s="1">
        <v>1</v>
      </c>
      <c r="T1915" s="1">
        <v>1</v>
      </c>
      <c r="AA1915" s="12" t="str">
        <f>_xlfn.XLOOKUP(HsgLista[[#This Row],[Lakó-népesség]],hsgméret[limit],hsgméret[név],,-1)</f>
        <v>kicsi</v>
      </c>
      <c r="AB1915" s="12" t="str">
        <f>IFERROR(_xlfn.XLOOKUP(HsgLista[[#This Row],[Vármegye]],Régiók[Vármegye],Régiók[Régió]),"")</f>
        <v>Észak-Alföld</v>
      </c>
      <c r="AC1915" s="12" t="str">
        <f>IFERROR(_xlfn.XLOOKUP(HsgLista[[#This Row],[Vármegye]],Régiók[Vármegye],Régiók[NUTS2]),"")</f>
        <v>HU32</v>
      </c>
      <c r="AD1915" s="12" t="str" cm="1">
        <f t="array" ref="AD1915">_xlfn.XLOOKUP(HsgLista[[#This Row],[Helység jogállása]],_xlfn.ANCHORARRAY($AG$12),$AH$12:$AH$18)</f>
        <v>1 község</v>
      </c>
      <c r="AE1915" s="4">
        <f>HsgLista[[#This Row],[Lakó-népesség]]*HsgLista[[#This Row],[Lakó-népesség]]</f>
        <v>12630916</v>
      </c>
      <c r="AF1915" s="1"/>
      <c r="AG1915" s="4"/>
      <c r="AJ1915" s="8"/>
      <c r="AK1915" s="4"/>
      <c r="AS1915" s="8"/>
      <c r="AT1915" s="4"/>
      <c r="BJ1915" s="1"/>
    </row>
    <row r="1916" spans="1:62" x14ac:dyDescent="0.3">
      <c r="A1916" s="33" t="s">
        <v>2688</v>
      </c>
      <c r="B1916" s="31">
        <v>17367</v>
      </c>
      <c r="C1916" s="1" t="s">
        <v>40</v>
      </c>
      <c r="D1916" s="1" t="s">
        <v>95</v>
      </c>
      <c r="E1916" s="1" t="s">
        <v>96</v>
      </c>
      <c r="F1916" s="1" t="s">
        <v>97</v>
      </c>
      <c r="G1916" s="1" t="s">
        <v>98</v>
      </c>
      <c r="H1916" s="1">
        <v>5</v>
      </c>
      <c r="I1916" s="1" t="s">
        <v>598</v>
      </c>
      <c r="J1916" s="4">
        <v>1599</v>
      </c>
      <c r="K1916" s="4">
        <v>1527</v>
      </c>
      <c r="L1916" s="4">
        <v>535</v>
      </c>
      <c r="AA1916" s="12" t="str">
        <f>_xlfn.XLOOKUP(HsgLista[[#This Row],[Lakó-népesség]],hsgméret[limit],hsgméret[név],,-1)</f>
        <v>apró</v>
      </c>
      <c r="AB1916" s="12" t="str">
        <f>IFERROR(_xlfn.XLOOKUP(HsgLista[[#This Row],[Vármegye]],Régiók[Vármegye],Régiók[Régió]),"")</f>
        <v>Nyugat-Dunántúl</v>
      </c>
      <c r="AC1916" s="12" t="str">
        <f>IFERROR(_xlfn.XLOOKUP(HsgLista[[#This Row],[Vármegye]],Régiók[Vármegye],Régiók[NUTS2]),"")</f>
        <v>HU22</v>
      </c>
      <c r="AD1916" s="12" t="str" cm="1">
        <f t="array" ref="AD1916">_xlfn.XLOOKUP(HsgLista[[#This Row],[Helység jogállása]],_xlfn.ANCHORARRAY($AG$12),$AH$12:$AH$18)</f>
        <v>1 község</v>
      </c>
      <c r="AE1916" s="4">
        <f>HsgLista[[#This Row],[Lakó-népesség]]*HsgLista[[#This Row],[Lakó-népesség]]</f>
        <v>2331729</v>
      </c>
      <c r="AF1916" s="1"/>
      <c r="AG1916" s="4"/>
      <c r="AJ1916" s="8"/>
      <c r="AK1916" s="4"/>
      <c r="AS1916" s="8"/>
      <c r="AT1916" s="4"/>
      <c r="BJ1916" s="1"/>
    </row>
    <row r="1917" spans="1:62" x14ac:dyDescent="0.3">
      <c r="A1917" s="33" t="s">
        <v>2689</v>
      </c>
      <c r="B1917" s="32">
        <v>2042</v>
      </c>
      <c r="C1917" s="1" t="s">
        <v>40</v>
      </c>
      <c r="D1917" s="1" t="s">
        <v>95</v>
      </c>
      <c r="E1917" s="1" t="s">
        <v>96</v>
      </c>
      <c r="F1917" s="1" t="s">
        <v>97</v>
      </c>
      <c r="G1917" s="1" t="s">
        <v>98</v>
      </c>
      <c r="H1917" s="1">
        <v>5</v>
      </c>
      <c r="I1917" s="1" t="s">
        <v>982</v>
      </c>
      <c r="J1917" s="4">
        <v>1035</v>
      </c>
      <c r="K1917" s="4">
        <v>496</v>
      </c>
      <c r="L1917" s="4">
        <v>200</v>
      </c>
      <c r="P1917" s="1">
        <v>1</v>
      </c>
      <c r="AA1917" s="12" t="str">
        <f>_xlfn.XLOOKUP(HsgLista[[#This Row],[Lakó-népesség]],hsgméret[limit],hsgméret[név],,-1)</f>
        <v>mikro</v>
      </c>
      <c r="AB1917" s="12" t="str">
        <f>IFERROR(_xlfn.XLOOKUP(HsgLista[[#This Row],[Vármegye]],Régiók[Vármegye],Régiók[Régió]),"")</f>
        <v>Nyugat-Dunántúl</v>
      </c>
      <c r="AC1917" s="12" t="str">
        <f>IFERROR(_xlfn.XLOOKUP(HsgLista[[#This Row],[Vármegye]],Régiók[Vármegye],Régiók[NUTS2]),"")</f>
        <v>HU22</v>
      </c>
      <c r="AD1917" s="12" t="str" cm="1">
        <f t="array" ref="AD1917">_xlfn.XLOOKUP(HsgLista[[#This Row],[Helység jogállása]],_xlfn.ANCHORARRAY($AG$12),$AH$12:$AH$18)</f>
        <v>1 község</v>
      </c>
      <c r="AE1917" s="4">
        <f>HsgLista[[#This Row],[Lakó-népesség]]*HsgLista[[#This Row],[Lakó-népesség]]</f>
        <v>246016</v>
      </c>
      <c r="AF1917" s="1"/>
      <c r="AG1917" s="4"/>
      <c r="AJ1917" s="8"/>
      <c r="AK1917" s="4"/>
      <c r="AS1917" s="8"/>
      <c r="AT1917" s="4"/>
      <c r="BJ1917" s="1"/>
    </row>
    <row r="1918" spans="1:62" x14ac:dyDescent="0.3">
      <c r="A1918" s="33" t="s">
        <v>2690</v>
      </c>
      <c r="B1918" s="31">
        <v>20163</v>
      </c>
      <c r="C1918" s="1" t="s">
        <v>40</v>
      </c>
      <c r="D1918" s="1" t="s">
        <v>86</v>
      </c>
      <c r="E1918" s="1" t="s">
        <v>465</v>
      </c>
      <c r="F1918" s="1" t="s">
        <v>466</v>
      </c>
      <c r="G1918" s="1" t="s">
        <v>467</v>
      </c>
      <c r="H1918" s="1">
        <v>1</v>
      </c>
      <c r="I1918" s="1" t="s">
        <v>32</v>
      </c>
      <c r="J1918" s="4">
        <v>3022</v>
      </c>
      <c r="K1918" s="4">
        <v>2352</v>
      </c>
      <c r="L1918" s="4">
        <v>898</v>
      </c>
      <c r="AA1918" s="12" t="str">
        <f>_xlfn.XLOOKUP(HsgLista[[#This Row],[Lakó-népesség]],hsgméret[limit],hsgméret[név],,-1)</f>
        <v>kicsi</v>
      </c>
      <c r="AB1918" s="12" t="str">
        <f>IFERROR(_xlfn.XLOOKUP(HsgLista[[#This Row],[Vármegye]],Régiók[Vármegye],Régiók[Régió]),"")</f>
        <v>Közép-Dunántúl</v>
      </c>
      <c r="AC1918" s="12" t="str">
        <f>IFERROR(_xlfn.XLOOKUP(HsgLista[[#This Row],[Vármegye]],Régiók[Vármegye],Régiók[NUTS2]),"")</f>
        <v>HU21</v>
      </c>
      <c r="AD1918" s="12" t="str" cm="1">
        <f t="array" ref="AD1918">_xlfn.XLOOKUP(HsgLista[[#This Row],[Helység jogállása]],_xlfn.ANCHORARRAY($AG$12),$AH$12:$AH$18)</f>
        <v>1 község</v>
      </c>
      <c r="AE1918" s="4">
        <f>HsgLista[[#This Row],[Lakó-népesség]]*HsgLista[[#This Row],[Lakó-népesség]]</f>
        <v>5531904</v>
      </c>
      <c r="AF1918" s="1"/>
      <c r="AG1918" s="4"/>
      <c r="AJ1918" s="8"/>
      <c r="AK1918" s="4"/>
      <c r="AS1918" s="8"/>
      <c r="AT1918" s="4"/>
      <c r="BJ1918" s="1"/>
    </row>
    <row r="1919" spans="1:62" x14ac:dyDescent="0.3">
      <c r="A1919" s="33" t="s">
        <v>2691</v>
      </c>
      <c r="B1919" s="31">
        <v>24156</v>
      </c>
      <c r="C1919" s="1" t="s">
        <v>40</v>
      </c>
      <c r="D1919" s="1" t="s">
        <v>52</v>
      </c>
      <c r="E1919" s="1" t="s">
        <v>895</v>
      </c>
      <c r="F1919" s="1" t="s">
        <v>896</v>
      </c>
      <c r="G1919" s="1" t="s">
        <v>897</v>
      </c>
      <c r="H1919" s="1">
        <v>5</v>
      </c>
      <c r="I1919" s="1" t="s">
        <v>897</v>
      </c>
      <c r="J1919" s="4">
        <v>1732</v>
      </c>
      <c r="K1919" s="4">
        <v>252</v>
      </c>
      <c r="L1919" s="4">
        <v>219</v>
      </c>
      <c r="AA1919" s="12" t="str">
        <f>_xlfn.XLOOKUP(HsgLista[[#This Row],[Lakó-népesség]],hsgméret[limit],hsgméret[név],,-1)</f>
        <v>mikro</v>
      </c>
      <c r="AB1919" s="12" t="str">
        <f>IFERROR(_xlfn.XLOOKUP(HsgLista[[#This Row],[Vármegye]],Régiók[Vármegye],Régiók[Régió]),"")</f>
        <v>Észak-Magyarország</v>
      </c>
      <c r="AC1919" s="12" t="str">
        <f>IFERROR(_xlfn.XLOOKUP(HsgLista[[#This Row],[Vármegye]],Régiók[Vármegye],Régiók[NUTS2]),"")</f>
        <v>HU31</v>
      </c>
      <c r="AD1919" s="12" t="str" cm="1">
        <f t="array" ref="AD1919">_xlfn.XLOOKUP(HsgLista[[#This Row],[Helység jogállása]],_xlfn.ANCHORARRAY($AG$12),$AH$12:$AH$18)</f>
        <v>1 község</v>
      </c>
      <c r="AE1919" s="4">
        <f>HsgLista[[#This Row],[Lakó-népesség]]*HsgLista[[#This Row],[Lakó-népesség]]</f>
        <v>63504</v>
      </c>
      <c r="AF1919" s="1"/>
      <c r="AG1919" s="4"/>
      <c r="AJ1919" s="8"/>
      <c r="AK1919" s="4"/>
      <c r="AS1919" s="8"/>
      <c r="AT1919" s="4"/>
      <c r="BJ1919" s="1"/>
    </row>
    <row r="1920" spans="1:62" x14ac:dyDescent="0.3">
      <c r="A1920" s="33" t="s">
        <v>1059</v>
      </c>
      <c r="B1920" s="31">
        <v>28033</v>
      </c>
      <c r="C1920" s="1" t="s">
        <v>40</v>
      </c>
      <c r="D1920" s="1" t="s">
        <v>52</v>
      </c>
      <c r="E1920" s="1" t="s">
        <v>375</v>
      </c>
      <c r="F1920" s="1" t="s">
        <v>376</v>
      </c>
      <c r="G1920" s="1" t="s">
        <v>377</v>
      </c>
      <c r="H1920" s="1">
        <v>2</v>
      </c>
      <c r="I1920" s="1" t="s">
        <v>38</v>
      </c>
      <c r="J1920" s="4">
        <v>1410</v>
      </c>
      <c r="K1920" s="4">
        <v>609</v>
      </c>
      <c r="L1920" s="4">
        <v>330</v>
      </c>
      <c r="AA1920" s="12" t="str">
        <f>_xlfn.XLOOKUP(HsgLista[[#This Row],[Lakó-népesség]],hsgméret[limit],hsgméret[név],,-1)</f>
        <v>apró</v>
      </c>
      <c r="AB1920" s="12" t="str">
        <f>IFERROR(_xlfn.XLOOKUP(HsgLista[[#This Row],[Vármegye]],Régiók[Vármegye],Régiók[Régió]),"")</f>
        <v>Észak-Magyarország</v>
      </c>
      <c r="AC1920" s="12" t="str">
        <f>IFERROR(_xlfn.XLOOKUP(HsgLista[[#This Row],[Vármegye]],Régiók[Vármegye],Régiók[NUTS2]),"")</f>
        <v>HU31</v>
      </c>
      <c r="AD1920" s="12" t="str" cm="1">
        <f t="array" ref="AD1920">_xlfn.XLOOKUP(HsgLista[[#This Row],[Helység jogállása]],_xlfn.ANCHORARRAY($AG$12),$AH$12:$AH$18)</f>
        <v>1 község</v>
      </c>
      <c r="AE1920" s="4">
        <f>HsgLista[[#This Row],[Lakó-népesség]]*HsgLista[[#This Row],[Lakó-népesség]]</f>
        <v>370881</v>
      </c>
      <c r="AF1920" s="1"/>
      <c r="AG1920" s="4"/>
      <c r="AJ1920" s="8"/>
      <c r="AK1920" s="4"/>
      <c r="AS1920" s="8"/>
      <c r="AT1920" s="4"/>
      <c r="BJ1920" s="1"/>
    </row>
    <row r="1921" spans="1:62" x14ac:dyDescent="0.3">
      <c r="A1921" s="33" t="s">
        <v>2692</v>
      </c>
      <c r="B1921" s="32">
        <v>6169</v>
      </c>
      <c r="C1921" s="1" t="s">
        <v>40</v>
      </c>
      <c r="D1921" s="1" t="s">
        <v>202</v>
      </c>
      <c r="E1921" s="1" t="s">
        <v>203</v>
      </c>
      <c r="F1921" s="1" t="s">
        <v>204</v>
      </c>
      <c r="G1921" s="1" t="s">
        <v>205</v>
      </c>
      <c r="H1921" s="1">
        <v>5</v>
      </c>
      <c r="I1921" s="1" t="s">
        <v>261</v>
      </c>
      <c r="J1921" s="4">
        <v>1037</v>
      </c>
      <c r="K1921" s="4">
        <v>471</v>
      </c>
      <c r="L1921" s="4">
        <v>218</v>
      </c>
      <c r="AA1921" s="12" t="str">
        <f>_xlfn.XLOOKUP(HsgLista[[#This Row],[Lakó-népesség]],hsgméret[limit],hsgméret[név],,-1)</f>
        <v>mikro</v>
      </c>
      <c r="AB1921" s="12" t="str">
        <f>IFERROR(_xlfn.XLOOKUP(HsgLista[[#This Row],[Vármegye]],Régiók[Vármegye],Régiók[Régió]),"")</f>
        <v>Nyugat-Dunántúl</v>
      </c>
      <c r="AC1921" s="12" t="str">
        <f>IFERROR(_xlfn.XLOOKUP(HsgLista[[#This Row],[Vármegye]],Régiók[Vármegye],Régiók[NUTS2]),"")</f>
        <v>HU22</v>
      </c>
      <c r="AD1921" s="12" t="str" cm="1">
        <f t="array" ref="AD1921">_xlfn.XLOOKUP(HsgLista[[#This Row],[Helység jogállása]],_xlfn.ANCHORARRAY($AG$12),$AH$12:$AH$18)</f>
        <v>1 község</v>
      </c>
      <c r="AE1921" s="4">
        <f>HsgLista[[#This Row],[Lakó-népesség]]*HsgLista[[#This Row],[Lakó-népesség]]</f>
        <v>221841</v>
      </c>
      <c r="AF1921" s="1"/>
      <c r="AG1921" s="4"/>
      <c r="AJ1921" s="8"/>
      <c r="AK1921" s="4"/>
      <c r="AS1921" s="8"/>
      <c r="AT1921" s="4"/>
      <c r="BJ1921" s="1"/>
    </row>
    <row r="1922" spans="1:62" x14ac:dyDescent="0.3">
      <c r="A1922" s="33" t="s">
        <v>1834</v>
      </c>
      <c r="B1922" s="32">
        <v>5245</v>
      </c>
      <c r="C1922" s="1" t="s">
        <v>40</v>
      </c>
      <c r="D1922" s="1" t="s">
        <v>52</v>
      </c>
      <c r="E1922" s="1" t="s">
        <v>1682</v>
      </c>
      <c r="F1922" s="1" t="s">
        <v>1683</v>
      </c>
      <c r="G1922" s="1" t="s">
        <v>1684</v>
      </c>
      <c r="H1922" s="1">
        <v>2</v>
      </c>
      <c r="I1922" s="1" t="s">
        <v>38</v>
      </c>
      <c r="J1922" s="4">
        <v>2410</v>
      </c>
      <c r="K1922" s="4">
        <v>897</v>
      </c>
      <c r="L1922" s="4">
        <v>371</v>
      </c>
      <c r="AA1922" s="12" t="str">
        <f>_xlfn.XLOOKUP(HsgLista[[#This Row],[Lakó-népesség]],hsgméret[limit],hsgméret[név],,-1)</f>
        <v>apró</v>
      </c>
      <c r="AB1922" s="12" t="str">
        <f>IFERROR(_xlfn.XLOOKUP(HsgLista[[#This Row],[Vármegye]],Régiók[Vármegye],Régiók[Régió]),"")</f>
        <v>Észak-Magyarország</v>
      </c>
      <c r="AC1922" s="12" t="str">
        <f>IFERROR(_xlfn.XLOOKUP(HsgLista[[#This Row],[Vármegye]],Régiók[Vármegye],Régiók[NUTS2]),"")</f>
        <v>HU31</v>
      </c>
      <c r="AD1922" s="12" t="str" cm="1">
        <f t="array" ref="AD1922">_xlfn.XLOOKUP(HsgLista[[#This Row],[Helység jogállása]],_xlfn.ANCHORARRAY($AG$12),$AH$12:$AH$18)</f>
        <v>1 község</v>
      </c>
      <c r="AE1922" s="4">
        <f>HsgLista[[#This Row],[Lakó-népesség]]*HsgLista[[#This Row],[Lakó-népesség]]</f>
        <v>804609</v>
      </c>
      <c r="AF1922" s="1"/>
      <c r="AG1922" s="4"/>
      <c r="AJ1922" s="8"/>
      <c r="AK1922" s="4"/>
      <c r="AS1922" s="8"/>
      <c r="AT1922" s="4"/>
      <c r="BJ1922" s="1"/>
    </row>
    <row r="1923" spans="1:62" x14ac:dyDescent="0.3">
      <c r="A1923" s="33" t="s">
        <v>2693</v>
      </c>
      <c r="B1923" s="31">
        <v>27119</v>
      </c>
      <c r="C1923" s="1" t="s">
        <v>40</v>
      </c>
      <c r="D1923" s="1" t="s">
        <v>159</v>
      </c>
      <c r="E1923" s="1" t="s">
        <v>950</v>
      </c>
      <c r="F1923" s="1" t="s">
        <v>951</v>
      </c>
      <c r="G1923" s="1" t="s">
        <v>952</v>
      </c>
      <c r="H1923" s="1">
        <v>5</v>
      </c>
      <c r="I1923" s="1" t="s">
        <v>2243</v>
      </c>
      <c r="J1923" s="4">
        <v>220</v>
      </c>
      <c r="K1923" s="4">
        <v>106</v>
      </c>
      <c r="L1923" s="4">
        <v>41</v>
      </c>
      <c r="AA1923" s="12" t="str">
        <f>_xlfn.XLOOKUP(HsgLista[[#This Row],[Lakó-népesség]],hsgméret[limit],hsgméret[név],,-1)</f>
        <v>mikro</v>
      </c>
      <c r="AB1923" s="12" t="str">
        <f>IFERROR(_xlfn.XLOOKUP(HsgLista[[#This Row],[Vármegye]],Régiók[Vármegye],Régiók[Régió]),"")</f>
        <v>Észak-Alföld</v>
      </c>
      <c r="AC1923" s="12" t="str">
        <f>IFERROR(_xlfn.XLOOKUP(HsgLista[[#This Row],[Vármegye]],Régiók[Vármegye],Régiók[NUTS2]),"")</f>
        <v>HU32</v>
      </c>
      <c r="AD1923" s="12" t="str" cm="1">
        <f t="array" ref="AD1923">_xlfn.XLOOKUP(HsgLista[[#This Row],[Helység jogállása]],_xlfn.ANCHORARRAY($AG$12),$AH$12:$AH$18)</f>
        <v>1 község</v>
      </c>
      <c r="AE1923" s="4">
        <f>HsgLista[[#This Row],[Lakó-népesség]]*HsgLista[[#This Row],[Lakó-népesség]]</f>
        <v>11236</v>
      </c>
      <c r="AF1923" s="1"/>
      <c r="AG1923" s="4"/>
      <c r="AJ1923" s="8"/>
      <c r="AK1923" s="4"/>
      <c r="AS1923" s="8"/>
      <c r="AT1923" s="4"/>
      <c r="BJ1923" s="1"/>
    </row>
    <row r="1924" spans="1:62" x14ac:dyDescent="0.3">
      <c r="A1924" s="33" t="s">
        <v>99</v>
      </c>
      <c r="B1924" s="31">
        <v>24509</v>
      </c>
      <c r="C1924" s="1" t="s">
        <v>40</v>
      </c>
      <c r="D1924" s="1" t="s">
        <v>95</v>
      </c>
      <c r="E1924" s="1" t="s">
        <v>96</v>
      </c>
      <c r="F1924" s="1" t="s">
        <v>97</v>
      </c>
      <c r="G1924" s="1" t="s">
        <v>98</v>
      </c>
      <c r="H1924" s="1">
        <v>2</v>
      </c>
      <c r="I1924" s="1" t="s">
        <v>38</v>
      </c>
      <c r="J1924" s="4">
        <v>914</v>
      </c>
      <c r="K1924" s="4">
        <v>645</v>
      </c>
      <c r="L1924" s="4">
        <v>253</v>
      </c>
      <c r="AA1924" s="12" t="str">
        <f>_xlfn.XLOOKUP(HsgLista[[#This Row],[Lakó-népesség]],hsgméret[limit],hsgméret[név],,-1)</f>
        <v>apró</v>
      </c>
      <c r="AB1924" s="12" t="str">
        <f>IFERROR(_xlfn.XLOOKUP(HsgLista[[#This Row],[Vármegye]],Régiók[Vármegye],Régiók[Régió]),"")</f>
        <v>Nyugat-Dunántúl</v>
      </c>
      <c r="AC1924" s="12" t="str">
        <f>IFERROR(_xlfn.XLOOKUP(HsgLista[[#This Row],[Vármegye]],Régiók[Vármegye],Régiók[NUTS2]),"")</f>
        <v>HU22</v>
      </c>
      <c r="AD1924" s="12" t="str" cm="1">
        <f t="array" ref="AD1924">_xlfn.XLOOKUP(HsgLista[[#This Row],[Helység jogállása]],_xlfn.ANCHORARRAY($AG$12),$AH$12:$AH$18)</f>
        <v>1 község</v>
      </c>
      <c r="AE1924" s="4">
        <f>HsgLista[[#This Row],[Lakó-népesség]]*HsgLista[[#This Row],[Lakó-népesség]]</f>
        <v>416025</v>
      </c>
      <c r="AF1924" s="1"/>
      <c r="AG1924" s="4"/>
      <c r="AJ1924" s="8"/>
      <c r="AK1924" s="4"/>
      <c r="AS1924" s="8"/>
      <c r="AT1924" s="4"/>
      <c r="BJ1924" s="1"/>
    </row>
    <row r="1925" spans="1:62" x14ac:dyDescent="0.3">
      <c r="A1925" s="33" t="s">
        <v>2694</v>
      </c>
      <c r="B1925" s="31">
        <v>32948</v>
      </c>
      <c r="C1925" s="1" t="s">
        <v>40</v>
      </c>
      <c r="D1925" s="1" t="s">
        <v>202</v>
      </c>
      <c r="E1925" s="1" t="s">
        <v>268</v>
      </c>
      <c r="F1925" s="1" t="s">
        <v>269</v>
      </c>
      <c r="G1925" s="1" t="s">
        <v>270</v>
      </c>
      <c r="H1925" s="1">
        <v>5</v>
      </c>
      <c r="I1925" s="1" t="s">
        <v>1543</v>
      </c>
      <c r="J1925" s="4">
        <v>998</v>
      </c>
      <c r="K1925" s="4">
        <v>730</v>
      </c>
      <c r="L1925" s="4">
        <v>421</v>
      </c>
      <c r="AA1925" s="12" t="str">
        <f>_xlfn.XLOOKUP(HsgLista[[#This Row],[Lakó-népesség]],hsgméret[limit],hsgméret[név],,-1)</f>
        <v>apró</v>
      </c>
      <c r="AB1925" s="12" t="str">
        <f>IFERROR(_xlfn.XLOOKUP(HsgLista[[#This Row],[Vármegye]],Régiók[Vármegye],Régiók[Régió]),"")</f>
        <v>Nyugat-Dunántúl</v>
      </c>
      <c r="AC1925" s="12" t="str">
        <f>IFERROR(_xlfn.XLOOKUP(HsgLista[[#This Row],[Vármegye]],Régiók[Vármegye],Régiók[NUTS2]),"")</f>
        <v>HU22</v>
      </c>
      <c r="AD1925" s="12" t="str" cm="1">
        <f t="array" ref="AD1925">_xlfn.XLOOKUP(HsgLista[[#This Row],[Helység jogállása]],_xlfn.ANCHORARRAY($AG$12),$AH$12:$AH$18)</f>
        <v>1 község</v>
      </c>
      <c r="AE1925" s="4">
        <f>HsgLista[[#This Row],[Lakó-népesség]]*HsgLista[[#This Row],[Lakó-népesség]]</f>
        <v>532900</v>
      </c>
      <c r="AF1925" s="1"/>
      <c r="AG1925" s="4"/>
      <c r="AJ1925" s="8"/>
      <c r="AK1925" s="4"/>
      <c r="AS1925" s="8"/>
      <c r="AT1925" s="4"/>
      <c r="BJ1925" s="1"/>
    </row>
    <row r="1926" spans="1:62" x14ac:dyDescent="0.3">
      <c r="A1926" s="33" t="s">
        <v>2695</v>
      </c>
      <c r="B1926" s="31">
        <v>23320</v>
      </c>
      <c r="C1926" s="1" t="s">
        <v>40</v>
      </c>
      <c r="D1926" s="1" t="s">
        <v>95</v>
      </c>
      <c r="E1926" s="1" t="s">
        <v>958</v>
      </c>
      <c r="F1926" s="1" t="s">
        <v>959</v>
      </c>
      <c r="G1926" s="1" t="s">
        <v>960</v>
      </c>
      <c r="H1926" s="1">
        <v>5</v>
      </c>
      <c r="I1926" s="1" t="s">
        <v>1076</v>
      </c>
      <c r="J1926" s="4">
        <v>738</v>
      </c>
      <c r="K1926" s="4">
        <v>306</v>
      </c>
      <c r="L1926" s="4">
        <v>124</v>
      </c>
      <c r="AA1926" s="12" t="str">
        <f>_xlfn.XLOOKUP(HsgLista[[#This Row],[Lakó-népesség]],hsgméret[limit],hsgméret[név],,-1)</f>
        <v>mikro</v>
      </c>
      <c r="AB1926" s="12" t="str">
        <f>IFERROR(_xlfn.XLOOKUP(HsgLista[[#This Row],[Vármegye]],Régiók[Vármegye],Régiók[Régió]),"")</f>
        <v>Nyugat-Dunántúl</v>
      </c>
      <c r="AC1926" s="12" t="str">
        <f>IFERROR(_xlfn.XLOOKUP(HsgLista[[#This Row],[Vármegye]],Régiók[Vármegye],Régiók[NUTS2]),"")</f>
        <v>HU22</v>
      </c>
      <c r="AD1926" s="12" t="str" cm="1">
        <f t="array" ref="AD1926">_xlfn.XLOOKUP(HsgLista[[#This Row],[Helység jogállása]],_xlfn.ANCHORARRAY($AG$12),$AH$12:$AH$18)</f>
        <v>1 község</v>
      </c>
      <c r="AE1926" s="4">
        <f>HsgLista[[#This Row],[Lakó-népesség]]*HsgLista[[#This Row],[Lakó-népesség]]</f>
        <v>93636</v>
      </c>
      <c r="AF1926" s="1"/>
      <c r="AG1926" s="4"/>
      <c r="AJ1926" s="8"/>
      <c r="AK1926" s="4"/>
      <c r="AS1926" s="8"/>
      <c r="AT1926" s="4"/>
      <c r="BJ1926" s="1"/>
    </row>
    <row r="1927" spans="1:62" x14ac:dyDescent="0.3">
      <c r="A1927" s="33" t="s">
        <v>2696</v>
      </c>
      <c r="B1927" s="32">
        <v>7913</v>
      </c>
      <c r="C1927" s="1" t="s">
        <v>40</v>
      </c>
      <c r="D1927" s="1" t="s">
        <v>112</v>
      </c>
      <c r="E1927" s="1" t="s">
        <v>550</v>
      </c>
      <c r="F1927" s="1" t="s">
        <v>551</v>
      </c>
      <c r="G1927" s="1" t="s">
        <v>551</v>
      </c>
      <c r="H1927" s="1">
        <v>5</v>
      </c>
      <c r="I1927" s="1" t="s">
        <v>2667</v>
      </c>
      <c r="J1927" s="4">
        <v>2661</v>
      </c>
      <c r="K1927" s="4">
        <v>818</v>
      </c>
      <c r="L1927" s="4">
        <v>313</v>
      </c>
      <c r="T1927" s="1">
        <v>1</v>
      </c>
      <c r="AA1927" s="12" t="str">
        <f>_xlfn.XLOOKUP(HsgLista[[#This Row],[Lakó-népesség]],hsgméret[limit],hsgméret[név],,-1)</f>
        <v>apró</v>
      </c>
      <c r="AB1927" s="12" t="str">
        <f>IFERROR(_xlfn.XLOOKUP(HsgLista[[#This Row],[Vármegye]],Régiók[Vármegye],Régiók[Régió]),"")</f>
        <v>Dél-Dunántúl</v>
      </c>
      <c r="AC1927" s="12" t="str">
        <f>IFERROR(_xlfn.XLOOKUP(HsgLista[[#This Row],[Vármegye]],Régiók[Vármegye],Régiók[NUTS2]),"")</f>
        <v>HU23</v>
      </c>
      <c r="AD1927" s="12" t="str" cm="1">
        <f t="array" ref="AD1927">_xlfn.XLOOKUP(HsgLista[[#This Row],[Helység jogállása]],_xlfn.ANCHORARRAY($AG$12),$AH$12:$AH$18)</f>
        <v>1 község</v>
      </c>
      <c r="AE1927" s="4">
        <f>HsgLista[[#This Row],[Lakó-népesség]]*HsgLista[[#This Row],[Lakó-népesség]]</f>
        <v>669124</v>
      </c>
      <c r="AF1927" s="1"/>
      <c r="AG1927" s="4"/>
      <c r="AJ1927" s="8"/>
      <c r="AK1927" s="4"/>
      <c r="AS1927" s="8"/>
      <c r="AT1927" s="4"/>
      <c r="BJ1927" s="1"/>
    </row>
    <row r="1928" spans="1:62" x14ac:dyDescent="0.3">
      <c r="A1928" s="33" t="s">
        <v>714</v>
      </c>
      <c r="B1928" s="32">
        <v>5652</v>
      </c>
      <c r="C1928" s="1" t="s">
        <v>40</v>
      </c>
      <c r="D1928" s="1" t="s">
        <v>80</v>
      </c>
      <c r="E1928" s="1" t="s">
        <v>117</v>
      </c>
      <c r="F1928" s="1" t="s">
        <v>118</v>
      </c>
      <c r="G1928" s="1" t="s">
        <v>119</v>
      </c>
      <c r="H1928" s="1">
        <v>2</v>
      </c>
      <c r="I1928" s="1" t="s">
        <v>38</v>
      </c>
      <c r="J1928" s="4">
        <v>1925</v>
      </c>
      <c r="K1928" s="4">
        <v>621</v>
      </c>
      <c r="L1928" s="4">
        <v>297</v>
      </c>
      <c r="AA1928" s="12" t="str">
        <f>_xlfn.XLOOKUP(HsgLista[[#This Row],[Lakó-népesség]],hsgméret[limit],hsgméret[név],,-1)</f>
        <v>apró</v>
      </c>
      <c r="AB1928" s="12" t="str">
        <f>IFERROR(_xlfn.XLOOKUP(HsgLista[[#This Row],[Vármegye]],Régiók[Vármegye],Régiók[Régió]),"")</f>
        <v>Közép-Dunántúl</v>
      </c>
      <c r="AC1928" s="12" t="str">
        <f>IFERROR(_xlfn.XLOOKUP(HsgLista[[#This Row],[Vármegye]],Régiók[Vármegye],Régiók[NUTS2]),"")</f>
        <v>HU21</v>
      </c>
      <c r="AD1928" s="12" t="str" cm="1">
        <f t="array" ref="AD1928">_xlfn.XLOOKUP(HsgLista[[#This Row],[Helység jogállása]],_xlfn.ANCHORARRAY($AG$12),$AH$12:$AH$18)</f>
        <v>1 község</v>
      </c>
      <c r="AE1928" s="4">
        <f>HsgLista[[#This Row],[Lakó-népesség]]*HsgLista[[#This Row],[Lakó-népesség]]</f>
        <v>385641</v>
      </c>
      <c r="AF1928" s="1"/>
      <c r="AG1928" s="4"/>
      <c r="AJ1928" s="8"/>
      <c r="AK1928" s="4"/>
      <c r="AS1928" s="8"/>
      <c r="AT1928" s="4"/>
      <c r="BJ1928" s="1"/>
    </row>
    <row r="1929" spans="1:62" x14ac:dyDescent="0.3">
      <c r="A1929" s="33" t="s">
        <v>2697</v>
      </c>
      <c r="B1929" s="32">
        <v>2787</v>
      </c>
      <c r="C1929" s="1" t="s">
        <v>40</v>
      </c>
      <c r="D1929" s="1" t="s">
        <v>80</v>
      </c>
      <c r="E1929" s="1" t="s">
        <v>81</v>
      </c>
      <c r="F1929" s="1" t="s">
        <v>82</v>
      </c>
      <c r="G1929" s="1" t="s">
        <v>83</v>
      </c>
      <c r="H1929" s="1">
        <v>5</v>
      </c>
      <c r="I1929" s="1" t="s">
        <v>455</v>
      </c>
      <c r="J1929" s="4">
        <v>835</v>
      </c>
      <c r="K1929" s="4">
        <v>939</v>
      </c>
      <c r="L1929" s="4">
        <v>382</v>
      </c>
      <c r="AA1929" s="12" t="str">
        <f>_xlfn.XLOOKUP(HsgLista[[#This Row],[Lakó-népesség]],hsgméret[limit],hsgméret[név],,-1)</f>
        <v>apró</v>
      </c>
      <c r="AB1929" s="12" t="str">
        <f>IFERROR(_xlfn.XLOOKUP(HsgLista[[#This Row],[Vármegye]],Régiók[Vármegye],Régiók[Régió]),"")</f>
        <v>Közép-Dunántúl</v>
      </c>
      <c r="AC1929" s="12" t="str">
        <f>IFERROR(_xlfn.XLOOKUP(HsgLista[[#This Row],[Vármegye]],Régiók[Vármegye],Régiók[NUTS2]),"")</f>
        <v>HU21</v>
      </c>
      <c r="AD1929" s="12" t="str" cm="1">
        <f t="array" ref="AD1929">_xlfn.XLOOKUP(HsgLista[[#This Row],[Helység jogállása]],_xlfn.ANCHORARRAY($AG$12),$AH$12:$AH$18)</f>
        <v>1 község</v>
      </c>
      <c r="AE1929" s="4">
        <f>HsgLista[[#This Row],[Lakó-népesség]]*HsgLista[[#This Row],[Lakó-népesség]]</f>
        <v>881721</v>
      </c>
      <c r="AF1929" s="1"/>
      <c r="AG1929" s="4"/>
      <c r="AJ1929" s="8"/>
      <c r="AK1929" s="4"/>
      <c r="AS1929" s="8"/>
      <c r="AT1929" s="4"/>
      <c r="BJ1929" s="1"/>
    </row>
    <row r="1930" spans="1:62" x14ac:dyDescent="0.3">
      <c r="A1930" s="33" t="s">
        <v>2698</v>
      </c>
      <c r="B1930" s="32">
        <v>5555</v>
      </c>
      <c r="C1930" s="1" t="s">
        <v>40</v>
      </c>
      <c r="D1930" s="1" t="s">
        <v>80</v>
      </c>
      <c r="E1930" s="1" t="s">
        <v>691</v>
      </c>
      <c r="F1930" s="1" t="s">
        <v>692</v>
      </c>
      <c r="G1930" s="1" t="s">
        <v>693</v>
      </c>
      <c r="H1930" s="1">
        <v>5</v>
      </c>
      <c r="I1930" s="1" t="s">
        <v>693</v>
      </c>
      <c r="J1930" s="4">
        <v>1049</v>
      </c>
      <c r="K1930" s="4">
        <v>336</v>
      </c>
      <c r="L1930" s="4">
        <v>160</v>
      </c>
      <c r="AA1930" s="12" t="str">
        <f>_xlfn.XLOOKUP(HsgLista[[#This Row],[Lakó-népesség]],hsgméret[limit],hsgméret[név],,-1)</f>
        <v>mikro</v>
      </c>
      <c r="AB1930" s="12" t="str">
        <f>IFERROR(_xlfn.XLOOKUP(HsgLista[[#This Row],[Vármegye]],Régiók[Vármegye],Régiók[Régió]),"")</f>
        <v>Közép-Dunántúl</v>
      </c>
      <c r="AC1930" s="12" t="str">
        <f>IFERROR(_xlfn.XLOOKUP(HsgLista[[#This Row],[Vármegye]],Régiók[Vármegye],Régiók[NUTS2]),"")</f>
        <v>HU21</v>
      </c>
      <c r="AD1930" s="12" t="str" cm="1">
        <f t="array" ref="AD1930">_xlfn.XLOOKUP(HsgLista[[#This Row],[Helység jogállása]],_xlfn.ANCHORARRAY($AG$12),$AH$12:$AH$18)</f>
        <v>1 község</v>
      </c>
      <c r="AE1930" s="4">
        <f>HsgLista[[#This Row],[Lakó-népesség]]*HsgLista[[#This Row],[Lakó-népesség]]</f>
        <v>112896</v>
      </c>
      <c r="AF1930" s="1"/>
      <c r="AG1930" s="4"/>
      <c r="AJ1930" s="8"/>
      <c r="AK1930" s="4"/>
      <c r="AS1930" s="8"/>
      <c r="AT1930" s="4"/>
      <c r="BJ1930" s="1"/>
    </row>
    <row r="1931" spans="1:62" x14ac:dyDescent="0.3">
      <c r="A1931" s="33" t="s">
        <v>2699</v>
      </c>
      <c r="B1931" s="32">
        <v>7658</v>
      </c>
      <c r="C1931" s="1" t="s">
        <v>40</v>
      </c>
      <c r="D1931" s="1" t="s">
        <v>202</v>
      </c>
      <c r="E1931" s="1" t="s">
        <v>203</v>
      </c>
      <c r="F1931" s="1" t="s">
        <v>204</v>
      </c>
      <c r="G1931" s="1" t="s">
        <v>205</v>
      </c>
      <c r="H1931" s="1">
        <v>5</v>
      </c>
      <c r="I1931" s="1" t="s">
        <v>261</v>
      </c>
      <c r="J1931" s="4">
        <v>661</v>
      </c>
      <c r="K1931" s="4">
        <v>280</v>
      </c>
      <c r="L1931" s="4">
        <v>196</v>
      </c>
      <c r="AA1931" s="12" t="str">
        <f>_xlfn.XLOOKUP(HsgLista[[#This Row],[Lakó-népesség]],hsgméret[limit],hsgméret[név],,-1)</f>
        <v>mikro</v>
      </c>
      <c r="AB1931" s="12" t="str">
        <f>IFERROR(_xlfn.XLOOKUP(HsgLista[[#This Row],[Vármegye]],Régiók[Vármegye],Régiók[Régió]),"")</f>
        <v>Nyugat-Dunántúl</v>
      </c>
      <c r="AC1931" s="12" t="str">
        <f>IFERROR(_xlfn.XLOOKUP(HsgLista[[#This Row],[Vármegye]],Régiók[Vármegye],Régiók[NUTS2]),"")</f>
        <v>HU22</v>
      </c>
      <c r="AD1931" s="12" t="str" cm="1">
        <f t="array" ref="AD1931">_xlfn.XLOOKUP(HsgLista[[#This Row],[Helység jogállása]],_xlfn.ANCHORARRAY($AG$12),$AH$12:$AH$18)</f>
        <v>1 község</v>
      </c>
      <c r="AE1931" s="4">
        <f>HsgLista[[#This Row],[Lakó-népesség]]*HsgLista[[#This Row],[Lakó-népesség]]</f>
        <v>78400</v>
      </c>
      <c r="AF1931" s="1"/>
      <c r="AG1931" s="4"/>
      <c r="AJ1931" s="8"/>
      <c r="AK1931" s="4"/>
      <c r="AS1931" s="8"/>
      <c r="AT1931" s="4"/>
      <c r="BJ1931" s="1"/>
    </row>
    <row r="1932" spans="1:62" x14ac:dyDescent="0.3">
      <c r="A1932" s="33" t="s">
        <v>2700</v>
      </c>
      <c r="B1932" s="31">
        <v>18236</v>
      </c>
      <c r="C1932" s="1" t="s">
        <v>40</v>
      </c>
      <c r="D1932" s="1" t="s">
        <v>41</v>
      </c>
      <c r="E1932" s="1" t="s">
        <v>208</v>
      </c>
      <c r="F1932" s="1" t="s">
        <v>209</v>
      </c>
      <c r="G1932" s="1" t="s">
        <v>210</v>
      </c>
      <c r="H1932" s="1">
        <v>5</v>
      </c>
      <c r="I1932" s="1" t="s">
        <v>2223</v>
      </c>
      <c r="J1932" s="4">
        <v>1057</v>
      </c>
      <c r="K1932" s="4">
        <v>209</v>
      </c>
      <c r="L1932" s="4">
        <v>109</v>
      </c>
      <c r="AA1932" s="12" t="str">
        <f>_xlfn.XLOOKUP(HsgLista[[#This Row],[Lakó-népesség]],hsgméret[limit],hsgméret[név],,-1)</f>
        <v>mikro</v>
      </c>
      <c r="AB1932" s="12" t="str">
        <f>IFERROR(_xlfn.XLOOKUP(HsgLista[[#This Row],[Vármegye]],Régiók[Vármegye],Régiók[Régió]),"")</f>
        <v>Dél-Dunántúl</v>
      </c>
      <c r="AC1932" s="12" t="str">
        <f>IFERROR(_xlfn.XLOOKUP(HsgLista[[#This Row],[Vármegye]],Régiók[Vármegye],Régiók[NUTS2]),"")</f>
        <v>HU23</v>
      </c>
      <c r="AD1932" s="12" t="str" cm="1">
        <f t="array" ref="AD1932">_xlfn.XLOOKUP(HsgLista[[#This Row],[Helység jogállása]],_xlfn.ANCHORARRAY($AG$12),$AH$12:$AH$18)</f>
        <v>1 község</v>
      </c>
      <c r="AE1932" s="4">
        <f>HsgLista[[#This Row],[Lakó-népesség]]*HsgLista[[#This Row],[Lakó-népesség]]</f>
        <v>43681</v>
      </c>
      <c r="AF1932" s="1"/>
      <c r="AG1932" s="4"/>
      <c r="AJ1932" s="8"/>
      <c r="AK1932" s="4"/>
      <c r="AS1932" s="8"/>
      <c r="AT1932" s="4"/>
      <c r="BJ1932" s="1"/>
    </row>
    <row r="1933" spans="1:62" x14ac:dyDescent="0.3">
      <c r="A1933" s="33" t="s">
        <v>2701</v>
      </c>
      <c r="B1933" s="31">
        <v>29328</v>
      </c>
      <c r="C1933" s="1" t="s">
        <v>40</v>
      </c>
      <c r="D1933" s="1" t="s">
        <v>66</v>
      </c>
      <c r="E1933" s="1" t="s">
        <v>145</v>
      </c>
      <c r="F1933" s="1" t="s">
        <v>146</v>
      </c>
      <c r="G1933" s="1" t="s">
        <v>147</v>
      </c>
      <c r="H1933" s="1">
        <v>5</v>
      </c>
      <c r="I1933" s="1" t="s">
        <v>2400</v>
      </c>
      <c r="J1933" s="4">
        <v>642</v>
      </c>
      <c r="K1933" s="4">
        <v>196</v>
      </c>
      <c r="L1933" s="4">
        <v>98</v>
      </c>
      <c r="AA1933" s="12" t="str">
        <f>_xlfn.XLOOKUP(HsgLista[[#This Row],[Lakó-népesség]],hsgméret[limit],hsgméret[név],,-1)</f>
        <v>mikro</v>
      </c>
      <c r="AB1933" s="12" t="str">
        <f>IFERROR(_xlfn.XLOOKUP(HsgLista[[#This Row],[Vármegye]],Régiók[Vármegye],Régiók[Régió]),"")</f>
        <v>Nyugat-Dunántúl</v>
      </c>
      <c r="AC1933" s="12" t="str">
        <f>IFERROR(_xlfn.XLOOKUP(HsgLista[[#This Row],[Vármegye]],Régiók[Vármegye],Régiók[NUTS2]),"")</f>
        <v>HU22</v>
      </c>
      <c r="AD1933" s="12" t="str" cm="1">
        <f t="array" ref="AD1933">_xlfn.XLOOKUP(HsgLista[[#This Row],[Helység jogállása]],_xlfn.ANCHORARRAY($AG$12),$AH$12:$AH$18)</f>
        <v>1 község</v>
      </c>
      <c r="AE1933" s="4">
        <f>HsgLista[[#This Row],[Lakó-népesség]]*HsgLista[[#This Row],[Lakó-népesség]]</f>
        <v>38416</v>
      </c>
      <c r="AF1933" s="1"/>
      <c r="AG1933" s="4"/>
      <c r="AJ1933" s="8"/>
      <c r="AK1933" s="4"/>
      <c r="AS1933" s="8"/>
      <c r="AT1933" s="4"/>
      <c r="BJ1933" s="1"/>
    </row>
    <row r="1934" spans="1:62" x14ac:dyDescent="0.3">
      <c r="A1934" s="33" t="s">
        <v>2702</v>
      </c>
      <c r="B1934" s="32">
        <v>3674</v>
      </c>
      <c r="C1934" s="1" t="s">
        <v>40</v>
      </c>
      <c r="D1934" s="1" t="s">
        <v>95</v>
      </c>
      <c r="E1934" s="1" t="s">
        <v>850</v>
      </c>
      <c r="F1934" s="1" t="s">
        <v>851</v>
      </c>
      <c r="G1934" s="1" t="s">
        <v>852</v>
      </c>
      <c r="H1934" s="1">
        <v>5</v>
      </c>
      <c r="I1934" s="1" t="s">
        <v>853</v>
      </c>
      <c r="J1934" s="4">
        <v>1217</v>
      </c>
      <c r="K1934" s="4">
        <v>275</v>
      </c>
      <c r="L1934" s="4">
        <v>157</v>
      </c>
      <c r="AA1934" s="12" t="str">
        <f>_xlfn.XLOOKUP(HsgLista[[#This Row],[Lakó-népesség]],hsgméret[limit],hsgméret[név],,-1)</f>
        <v>mikro</v>
      </c>
      <c r="AB1934" s="12" t="str">
        <f>IFERROR(_xlfn.XLOOKUP(HsgLista[[#This Row],[Vármegye]],Régiók[Vármegye],Régiók[Régió]),"")</f>
        <v>Nyugat-Dunántúl</v>
      </c>
      <c r="AC1934" s="12" t="str">
        <f>IFERROR(_xlfn.XLOOKUP(HsgLista[[#This Row],[Vármegye]],Régiók[Vármegye],Régiók[NUTS2]),"")</f>
        <v>HU22</v>
      </c>
      <c r="AD1934" s="12" t="str" cm="1">
        <f t="array" ref="AD1934">_xlfn.XLOOKUP(HsgLista[[#This Row],[Helység jogállása]],_xlfn.ANCHORARRAY($AG$12),$AH$12:$AH$18)</f>
        <v>1 község</v>
      </c>
      <c r="AE1934" s="4">
        <f>HsgLista[[#This Row],[Lakó-népesség]]*HsgLista[[#This Row],[Lakó-népesség]]</f>
        <v>75625</v>
      </c>
      <c r="AF1934" s="1"/>
      <c r="AG1934" s="4"/>
      <c r="AJ1934" s="8"/>
      <c r="AK1934" s="4"/>
      <c r="AS1934" s="8"/>
      <c r="AT1934" s="4"/>
      <c r="BJ1934" s="1"/>
    </row>
    <row r="1935" spans="1:62" x14ac:dyDescent="0.3">
      <c r="A1935" s="33" t="s">
        <v>2703</v>
      </c>
      <c r="B1935" s="31">
        <v>25511</v>
      </c>
      <c r="C1935" s="1" t="s">
        <v>40</v>
      </c>
      <c r="D1935" s="1" t="s">
        <v>112</v>
      </c>
      <c r="E1935" s="1" t="s">
        <v>550</v>
      </c>
      <c r="F1935" s="1" t="s">
        <v>551</v>
      </c>
      <c r="G1935" s="1" t="s">
        <v>551</v>
      </c>
      <c r="H1935" s="1">
        <v>5</v>
      </c>
      <c r="I1935" s="1" t="s">
        <v>969</v>
      </c>
      <c r="J1935" s="4">
        <v>282</v>
      </c>
      <c r="K1935" s="4">
        <v>137</v>
      </c>
      <c r="L1935" s="4">
        <v>42</v>
      </c>
      <c r="AA1935" s="12" t="str">
        <f>_xlfn.XLOOKUP(HsgLista[[#This Row],[Lakó-népesség]],hsgméret[limit],hsgméret[név],,-1)</f>
        <v>mikro</v>
      </c>
      <c r="AB1935" s="12" t="str">
        <f>IFERROR(_xlfn.XLOOKUP(HsgLista[[#This Row],[Vármegye]],Régiók[Vármegye],Régiók[Régió]),"")</f>
        <v>Dél-Dunántúl</v>
      </c>
      <c r="AC1935" s="12" t="str">
        <f>IFERROR(_xlfn.XLOOKUP(HsgLista[[#This Row],[Vármegye]],Régiók[Vármegye],Régiók[NUTS2]),"")</f>
        <v>HU23</v>
      </c>
      <c r="AD1935" s="12" t="str" cm="1">
        <f t="array" ref="AD1935">_xlfn.XLOOKUP(HsgLista[[#This Row],[Helység jogállása]],_xlfn.ANCHORARRAY($AG$12),$AH$12:$AH$18)</f>
        <v>1 község</v>
      </c>
      <c r="AE1935" s="4">
        <f>HsgLista[[#This Row],[Lakó-népesség]]*HsgLista[[#This Row],[Lakó-népesség]]</f>
        <v>18769</v>
      </c>
      <c r="AF1935" s="1"/>
      <c r="AG1935" s="4"/>
      <c r="AJ1935" s="8"/>
      <c r="AK1935" s="4"/>
      <c r="AS1935" s="8"/>
      <c r="AT1935" s="4"/>
      <c r="BJ1935" s="1"/>
    </row>
    <row r="1936" spans="1:62" x14ac:dyDescent="0.3">
      <c r="A1936" s="33" t="s">
        <v>2704</v>
      </c>
      <c r="B1936" s="32">
        <v>2839</v>
      </c>
      <c r="C1936" s="1" t="s">
        <v>40</v>
      </c>
      <c r="D1936" s="1" t="s">
        <v>95</v>
      </c>
      <c r="E1936" s="1" t="s">
        <v>850</v>
      </c>
      <c r="F1936" s="1" t="s">
        <v>851</v>
      </c>
      <c r="G1936" s="1" t="s">
        <v>852</v>
      </c>
      <c r="H1936" s="1">
        <v>5</v>
      </c>
      <c r="I1936" s="1" t="s">
        <v>852</v>
      </c>
      <c r="J1936" s="4">
        <v>793</v>
      </c>
      <c r="K1936" s="4">
        <v>322</v>
      </c>
      <c r="L1936" s="4">
        <v>145</v>
      </c>
      <c r="AA1936" s="12" t="str">
        <f>_xlfn.XLOOKUP(HsgLista[[#This Row],[Lakó-népesség]],hsgméret[limit],hsgméret[név],,-1)</f>
        <v>mikro</v>
      </c>
      <c r="AB1936" s="12" t="str">
        <f>IFERROR(_xlfn.XLOOKUP(HsgLista[[#This Row],[Vármegye]],Régiók[Vármegye],Régiók[Régió]),"")</f>
        <v>Nyugat-Dunántúl</v>
      </c>
      <c r="AC1936" s="12" t="str">
        <f>IFERROR(_xlfn.XLOOKUP(HsgLista[[#This Row],[Vármegye]],Régiók[Vármegye],Régiók[NUTS2]),"")</f>
        <v>HU22</v>
      </c>
      <c r="AD1936" s="12" t="str" cm="1">
        <f t="array" ref="AD1936">_xlfn.XLOOKUP(HsgLista[[#This Row],[Helység jogállása]],_xlfn.ANCHORARRAY($AG$12),$AH$12:$AH$18)</f>
        <v>1 község</v>
      </c>
      <c r="AE1936" s="4">
        <f>HsgLista[[#This Row],[Lakó-népesség]]*HsgLista[[#This Row],[Lakó-népesség]]</f>
        <v>103684</v>
      </c>
      <c r="AF1936" s="1"/>
      <c r="AG1936" s="4"/>
      <c r="AJ1936" s="8"/>
      <c r="AK1936" s="4"/>
      <c r="AS1936" s="8"/>
      <c r="AT1936" s="4"/>
      <c r="BJ1936" s="1"/>
    </row>
    <row r="1937" spans="1:62" x14ac:dyDescent="0.3">
      <c r="A1937" s="33" t="s">
        <v>2705</v>
      </c>
      <c r="B1937" s="31">
        <v>24059</v>
      </c>
      <c r="C1937" s="1" t="s">
        <v>40</v>
      </c>
      <c r="D1937" s="1" t="s">
        <v>95</v>
      </c>
      <c r="E1937" s="1" t="s">
        <v>96</v>
      </c>
      <c r="F1937" s="1" t="s">
        <v>97</v>
      </c>
      <c r="G1937" s="1" t="s">
        <v>98</v>
      </c>
      <c r="H1937" s="1">
        <v>5</v>
      </c>
      <c r="I1937" s="1" t="s">
        <v>1717</v>
      </c>
      <c r="J1937" s="4">
        <v>734</v>
      </c>
      <c r="K1937" s="4">
        <v>358</v>
      </c>
      <c r="L1937" s="4">
        <v>139</v>
      </c>
      <c r="AA1937" s="12" t="str">
        <f>_xlfn.XLOOKUP(HsgLista[[#This Row],[Lakó-népesség]],hsgméret[limit],hsgméret[név],,-1)</f>
        <v>mikro</v>
      </c>
      <c r="AB1937" s="12" t="str">
        <f>IFERROR(_xlfn.XLOOKUP(HsgLista[[#This Row],[Vármegye]],Régiók[Vármegye],Régiók[Régió]),"")</f>
        <v>Nyugat-Dunántúl</v>
      </c>
      <c r="AC1937" s="12" t="str">
        <f>IFERROR(_xlfn.XLOOKUP(HsgLista[[#This Row],[Vármegye]],Régiók[Vármegye],Régiók[NUTS2]),"")</f>
        <v>HU22</v>
      </c>
      <c r="AD1937" s="12" t="str" cm="1">
        <f t="array" ref="AD1937">_xlfn.XLOOKUP(HsgLista[[#This Row],[Helység jogállása]],_xlfn.ANCHORARRAY($AG$12),$AH$12:$AH$18)</f>
        <v>1 község</v>
      </c>
      <c r="AE1937" s="4">
        <f>HsgLista[[#This Row],[Lakó-népesség]]*HsgLista[[#This Row],[Lakó-népesség]]</f>
        <v>128164</v>
      </c>
      <c r="AF1937" s="1"/>
      <c r="AG1937" s="4"/>
      <c r="AJ1937" s="8"/>
      <c r="AK1937" s="4"/>
      <c r="AS1937" s="8"/>
      <c r="AT1937" s="4"/>
      <c r="BJ1937" s="1"/>
    </row>
    <row r="1938" spans="1:62" x14ac:dyDescent="0.3">
      <c r="A1938" s="33" t="s">
        <v>2706</v>
      </c>
      <c r="B1938" s="31">
        <v>26240</v>
      </c>
      <c r="C1938" s="1" t="s">
        <v>40</v>
      </c>
      <c r="D1938" s="1" t="s">
        <v>95</v>
      </c>
      <c r="E1938" s="1" t="s">
        <v>709</v>
      </c>
      <c r="F1938" s="1" t="s">
        <v>710</v>
      </c>
      <c r="G1938" s="1" t="s">
        <v>711</v>
      </c>
      <c r="H1938" s="1">
        <v>5</v>
      </c>
      <c r="I1938" s="1" t="s">
        <v>2624</v>
      </c>
      <c r="J1938" s="4">
        <v>567</v>
      </c>
      <c r="K1938" s="4">
        <v>154</v>
      </c>
      <c r="L1938" s="4">
        <v>95</v>
      </c>
      <c r="AA1938" s="12" t="str">
        <f>_xlfn.XLOOKUP(HsgLista[[#This Row],[Lakó-népesség]],hsgméret[limit],hsgméret[név],,-1)</f>
        <v>mikro</v>
      </c>
      <c r="AB1938" s="12" t="str">
        <f>IFERROR(_xlfn.XLOOKUP(HsgLista[[#This Row],[Vármegye]],Régiók[Vármegye],Régiók[Régió]),"")</f>
        <v>Nyugat-Dunántúl</v>
      </c>
      <c r="AC1938" s="12" t="str">
        <f>IFERROR(_xlfn.XLOOKUP(HsgLista[[#This Row],[Vármegye]],Régiók[Vármegye],Régiók[NUTS2]),"")</f>
        <v>HU22</v>
      </c>
      <c r="AD1938" s="12" t="str" cm="1">
        <f t="array" ref="AD1938">_xlfn.XLOOKUP(HsgLista[[#This Row],[Helység jogállása]],_xlfn.ANCHORARRAY($AG$12),$AH$12:$AH$18)</f>
        <v>1 község</v>
      </c>
      <c r="AE1938" s="4">
        <f>HsgLista[[#This Row],[Lakó-népesség]]*HsgLista[[#This Row],[Lakó-népesség]]</f>
        <v>23716</v>
      </c>
      <c r="AF1938" s="1"/>
      <c r="AG1938" s="4"/>
      <c r="AJ1938" s="8"/>
      <c r="AK1938" s="4"/>
      <c r="AS1938" s="8"/>
      <c r="AT1938" s="4"/>
      <c r="BJ1938" s="1"/>
    </row>
    <row r="1939" spans="1:62" x14ac:dyDescent="0.3">
      <c r="A1939" s="33" t="s">
        <v>2707</v>
      </c>
      <c r="B1939" s="31">
        <v>31556</v>
      </c>
      <c r="C1939" s="1" t="s">
        <v>40</v>
      </c>
      <c r="D1939" s="1" t="s">
        <v>95</v>
      </c>
      <c r="E1939" s="1" t="s">
        <v>294</v>
      </c>
      <c r="F1939" s="1" t="s">
        <v>295</v>
      </c>
      <c r="G1939" s="1" t="s">
        <v>296</v>
      </c>
      <c r="H1939" s="1">
        <v>5</v>
      </c>
      <c r="I1939" s="1" t="s">
        <v>1646</v>
      </c>
      <c r="J1939" s="4">
        <v>474</v>
      </c>
      <c r="K1939" s="4">
        <v>23</v>
      </c>
      <c r="L1939" s="4">
        <v>15</v>
      </c>
      <c r="AA1939" s="12" t="str">
        <f>_xlfn.XLOOKUP(HsgLista[[#This Row],[Lakó-népesség]],hsgméret[limit],hsgméret[név],,-1)</f>
        <v>mikro</v>
      </c>
      <c r="AB1939" s="12" t="str">
        <f>IFERROR(_xlfn.XLOOKUP(HsgLista[[#This Row],[Vármegye]],Régiók[Vármegye],Régiók[Régió]),"")</f>
        <v>Nyugat-Dunántúl</v>
      </c>
      <c r="AC1939" s="12" t="str">
        <f>IFERROR(_xlfn.XLOOKUP(HsgLista[[#This Row],[Vármegye]],Régiók[Vármegye],Régiók[NUTS2]),"")</f>
        <v>HU22</v>
      </c>
      <c r="AD1939" s="12" t="str" cm="1">
        <f t="array" ref="AD1939">_xlfn.XLOOKUP(HsgLista[[#This Row],[Helység jogállása]],_xlfn.ANCHORARRAY($AG$12),$AH$12:$AH$18)</f>
        <v>1 község</v>
      </c>
      <c r="AE1939" s="4">
        <f>HsgLista[[#This Row],[Lakó-népesség]]*HsgLista[[#This Row],[Lakó-népesség]]</f>
        <v>529</v>
      </c>
      <c r="AF1939" s="1"/>
      <c r="AG1939" s="4"/>
      <c r="AJ1939" s="8"/>
      <c r="AK1939" s="4"/>
      <c r="AS1939" s="8"/>
      <c r="AT1939" s="4"/>
      <c r="BJ1939" s="1"/>
    </row>
    <row r="1940" spans="1:62" x14ac:dyDescent="0.3">
      <c r="A1940" s="33" t="s">
        <v>1478</v>
      </c>
      <c r="B1940" s="31">
        <v>32540</v>
      </c>
      <c r="C1940" s="1" t="s">
        <v>40</v>
      </c>
      <c r="D1940" s="1" t="s">
        <v>140</v>
      </c>
      <c r="E1940" s="1" t="s">
        <v>449</v>
      </c>
      <c r="F1940" s="1" t="s">
        <v>450</v>
      </c>
      <c r="G1940" s="1" t="s">
        <v>451</v>
      </c>
      <c r="H1940" s="1">
        <v>2</v>
      </c>
      <c r="I1940" s="1" t="s">
        <v>38</v>
      </c>
      <c r="J1940" s="4">
        <v>5878</v>
      </c>
      <c r="K1940" s="4">
        <v>1621</v>
      </c>
      <c r="L1940" s="4">
        <v>731</v>
      </c>
      <c r="R1940" s="1">
        <v>1</v>
      </c>
      <c r="AA1940" s="12" t="str">
        <f>_xlfn.XLOOKUP(HsgLista[[#This Row],[Lakó-népesség]],hsgméret[limit],hsgméret[név],,-1)</f>
        <v>apró</v>
      </c>
      <c r="AB1940" s="12" t="str">
        <f>IFERROR(_xlfn.XLOOKUP(HsgLista[[#This Row],[Vármegye]],Régiók[Vármegye],Régiók[Régió]),"")</f>
        <v>Dél-Alföld</v>
      </c>
      <c r="AC1940" s="12" t="str">
        <f>IFERROR(_xlfn.XLOOKUP(HsgLista[[#This Row],[Vármegye]],Régiók[Vármegye],Régiók[NUTS2]),"")</f>
        <v>HU33</v>
      </c>
      <c r="AD1940" s="12" t="str" cm="1">
        <f t="array" ref="AD1940">_xlfn.XLOOKUP(HsgLista[[#This Row],[Helység jogállása]],_xlfn.ANCHORARRAY($AG$12),$AH$12:$AH$18)</f>
        <v>1 község</v>
      </c>
      <c r="AE1940" s="4">
        <f>HsgLista[[#This Row],[Lakó-népesség]]*HsgLista[[#This Row],[Lakó-népesség]]</f>
        <v>2627641</v>
      </c>
      <c r="AF1940" s="1"/>
      <c r="AG1940" s="4"/>
      <c r="AJ1940" s="8"/>
      <c r="AK1940" s="4"/>
      <c r="AS1940" s="8"/>
      <c r="AT1940" s="4"/>
      <c r="BJ1940" s="1"/>
    </row>
    <row r="1941" spans="1:62" x14ac:dyDescent="0.3">
      <c r="A1941" s="33" t="s">
        <v>2708</v>
      </c>
      <c r="B1941" s="31">
        <v>32665</v>
      </c>
      <c r="C1941" s="1" t="s">
        <v>40</v>
      </c>
      <c r="D1941" s="1" t="s">
        <v>202</v>
      </c>
      <c r="E1941" s="1" t="s">
        <v>284</v>
      </c>
      <c r="F1941" s="1" t="s">
        <v>285</v>
      </c>
      <c r="G1941" s="1" t="s">
        <v>285</v>
      </c>
      <c r="H1941" s="1">
        <v>5</v>
      </c>
      <c r="I1941" s="1" t="s">
        <v>286</v>
      </c>
      <c r="J1941" s="4">
        <v>972</v>
      </c>
      <c r="K1941" s="4">
        <v>113</v>
      </c>
      <c r="L1941" s="4">
        <v>72</v>
      </c>
      <c r="AA1941" s="12" t="str">
        <f>_xlfn.XLOOKUP(HsgLista[[#This Row],[Lakó-népesség]],hsgméret[limit],hsgméret[név],,-1)</f>
        <v>mikro</v>
      </c>
      <c r="AB1941" s="12" t="str">
        <f>IFERROR(_xlfn.XLOOKUP(HsgLista[[#This Row],[Vármegye]],Régiók[Vármegye],Régiók[Régió]),"")</f>
        <v>Nyugat-Dunántúl</v>
      </c>
      <c r="AC1941" s="12" t="str">
        <f>IFERROR(_xlfn.XLOOKUP(HsgLista[[#This Row],[Vármegye]],Régiók[Vármegye],Régiók[NUTS2]),"")</f>
        <v>HU22</v>
      </c>
      <c r="AD1941" s="12" t="str" cm="1">
        <f t="array" ref="AD1941">_xlfn.XLOOKUP(HsgLista[[#This Row],[Helység jogállása]],_xlfn.ANCHORARRAY($AG$12),$AH$12:$AH$18)</f>
        <v>1 község</v>
      </c>
      <c r="AE1941" s="4">
        <f>HsgLista[[#This Row],[Lakó-népesség]]*HsgLista[[#This Row],[Lakó-népesség]]</f>
        <v>12769</v>
      </c>
      <c r="AF1941" s="1"/>
      <c r="AG1941" s="4"/>
      <c r="AJ1941" s="8"/>
      <c r="AK1941" s="4"/>
      <c r="AS1941" s="8"/>
      <c r="AT1941" s="4"/>
      <c r="BJ1941" s="1"/>
    </row>
    <row r="1942" spans="1:62" x14ac:dyDescent="0.3">
      <c r="A1942" s="33" t="s">
        <v>2709</v>
      </c>
      <c r="B1942" s="31">
        <v>19859</v>
      </c>
      <c r="C1942" s="1" t="s">
        <v>40</v>
      </c>
      <c r="D1942" s="1" t="s">
        <v>202</v>
      </c>
      <c r="E1942" s="1" t="s">
        <v>278</v>
      </c>
      <c r="F1942" s="1" t="s">
        <v>279</v>
      </c>
      <c r="G1942" s="1" t="s">
        <v>280</v>
      </c>
      <c r="H1942" s="1">
        <v>5</v>
      </c>
      <c r="I1942" s="1" t="s">
        <v>741</v>
      </c>
      <c r="J1942" s="4">
        <v>1225</v>
      </c>
      <c r="K1942" s="4">
        <v>241</v>
      </c>
      <c r="L1942" s="4">
        <v>149</v>
      </c>
      <c r="AA1942" s="12" t="str">
        <f>_xlfn.XLOOKUP(HsgLista[[#This Row],[Lakó-népesség]],hsgméret[limit],hsgméret[név],,-1)</f>
        <v>mikro</v>
      </c>
      <c r="AB1942" s="12" t="str">
        <f>IFERROR(_xlfn.XLOOKUP(HsgLista[[#This Row],[Vármegye]],Régiók[Vármegye],Régiók[Régió]),"")</f>
        <v>Nyugat-Dunántúl</v>
      </c>
      <c r="AC1942" s="12" t="str">
        <f>IFERROR(_xlfn.XLOOKUP(HsgLista[[#This Row],[Vármegye]],Régiók[Vármegye],Régiók[NUTS2]),"")</f>
        <v>HU22</v>
      </c>
      <c r="AD1942" s="12" t="str" cm="1">
        <f t="array" ref="AD1942">_xlfn.XLOOKUP(HsgLista[[#This Row],[Helység jogállása]],_xlfn.ANCHORARRAY($AG$12),$AH$12:$AH$18)</f>
        <v>1 község</v>
      </c>
      <c r="AE1942" s="4">
        <f>HsgLista[[#This Row],[Lakó-népesség]]*HsgLista[[#This Row],[Lakó-népesség]]</f>
        <v>58081</v>
      </c>
      <c r="AF1942" s="1"/>
      <c r="AG1942" s="4"/>
      <c r="AJ1942" s="8"/>
      <c r="AK1942" s="4"/>
      <c r="AS1942" s="8"/>
      <c r="AT1942" s="4"/>
      <c r="BJ1942" s="1"/>
    </row>
    <row r="1943" spans="1:62" x14ac:dyDescent="0.3">
      <c r="A1943" s="33" t="s">
        <v>2710</v>
      </c>
      <c r="B1943" s="31">
        <v>18023</v>
      </c>
      <c r="C1943" s="1" t="s">
        <v>40</v>
      </c>
      <c r="D1943" s="1" t="s">
        <v>202</v>
      </c>
      <c r="E1943" s="1" t="s">
        <v>203</v>
      </c>
      <c r="F1943" s="1" t="s">
        <v>204</v>
      </c>
      <c r="G1943" s="1" t="s">
        <v>205</v>
      </c>
      <c r="H1943" s="1">
        <v>5</v>
      </c>
      <c r="I1943" s="1" t="s">
        <v>214</v>
      </c>
      <c r="J1943" s="4">
        <v>1402</v>
      </c>
      <c r="K1943" s="4">
        <v>305</v>
      </c>
      <c r="L1943" s="4">
        <v>174</v>
      </c>
      <c r="AA1943" s="12" t="str">
        <f>_xlfn.XLOOKUP(HsgLista[[#This Row],[Lakó-népesség]],hsgméret[limit],hsgméret[név],,-1)</f>
        <v>mikro</v>
      </c>
      <c r="AB1943" s="12" t="str">
        <f>IFERROR(_xlfn.XLOOKUP(HsgLista[[#This Row],[Vármegye]],Régiók[Vármegye],Régiók[Régió]),"")</f>
        <v>Nyugat-Dunántúl</v>
      </c>
      <c r="AC1943" s="12" t="str">
        <f>IFERROR(_xlfn.XLOOKUP(HsgLista[[#This Row],[Vármegye]],Régiók[Vármegye],Régiók[NUTS2]),"")</f>
        <v>HU22</v>
      </c>
      <c r="AD1943" s="12" t="str" cm="1">
        <f t="array" ref="AD1943">_xlfn.XLOOKUP(HsgLista[[#This Row],[Helység jogállása]],_xlfn.ANCHORARRAY($AG$12),$AH$12:$AH$18)</f>
        <v>1 község</v>
      </c>
      <c r="AE1943" s="4">
        <f>HsgLista[[#This Row],[Lakó-népesség]]*HsgLista[[#This Row],[Lakó-népesség]]</f>
        <v>93025</v>
      </c>
      <c r="AF1943" s="1"/>
      <c r="AG1943" s="4"/>
      <c r="AJ1943" s="8"/>
      <c r="AK1943" s="4"/>
      <c r="AS1943" s="8"/>
      <c r="AT1943" s="4"/>
      <c r="BJ1943" s="1"/>
    </row>
    <row r="1944" spans="1:62" x14ac:dyDescent="0.3">
      <c r="A1944" s="33" t="s">
        <v>2711</v>
      </c>
      <c r="B1944" s="32">
        <v>9672</v>
      </c>
      <c r="C1944" s="1" t="s">
        <v>40</v>
      </c>
      <c r="D1944" s="1" t="s">
        <v>95</v>
      </c>
      <c r="E1944" s="1" t="s">
        <v>471</v>
      </c>
      <c r="F1944" s="1" t="s">
        <v>472</v>
      </c>
      <c r="G1944" s="1" t="s">
        <v>473</v>
      </c>
      <c r="H1944" s="1">
        <v>5</v>
      </c>
      <c r="I1944" s="1" t="s">
        <v>1438</v>
      </c>
      <c r="J1944" s="4">
        <v>1205</v>
      </c>
      <c r="K1944" s="4">
        <v>258</v>
      </c>
      <c r="L1944" s="4">
        <v>149</v>
      </c>
      <c r="AA1944" s="12" t="str">
        <f>_xlfn.XLOOKUP(HsgLista[[#This Row],[Lakó-népesség]],hsgméret[limit],hsgméret[név],,-1)</f>
        <v>mikro</v>
      </c>
      <c r="AB1944" s="12" t="str">
        <f>IFERROR(_xlfn.XLOOKUP(HsgLista[[#This Row],[Vármegye]],Régiók[Vármegye],Régiók[Régió]),"")</f>
        <v>Nyugat-Dunántúl</v>
      </c>
      <c r="AC1944" s="12" t="str">
        <f>IFERROR(_xlfn.XLOOKUP(HsgLista[[#This Row],[Vármegye]],Régiók[Vármegye],Régiók[NUTS2]),"")</f>
        <v>HU22</v>
      </c>
      <c r="AD1944" s="12" t="str" cm="1">
        <f t="array" ref="AD1944">_xlfn.XLOOKUP(HsgLista[[#This Row],[Helység jogállása]],_xlfn.ANCHORARRAY($AG$12),$AH$12:$AH$18)</f>
        <v>1 község</v>
      </c>
      <c r="AE1944" s="4">
        <f>HsgLista[[#This Row],[Lakó-népesség]]*HsgLista[[#This Row],[Lakó-népesség]]</f>
        <v>66564</v>
      </c>
      <c r="AF1944" s="1"/>
      <c r="AG1944" s="4"/>
      <c r="AJ1944" s="8"/>
      <c r="AK1944" s="4"/>
      <c r="AS1944" s="8"/>
      <c r="AT1944" s="4"/>
      <c r="BJ1944" s="1"/>
    </row>
    <row r="1945" spans="1:62" x14ac:dyDescent="0.3">
      <c r="A1945" s="33" t="s">
        <v>2712</v>
      </c>
      <c r="B1945" s="31">
        <v>25609</v>
      </c>
      <c r="C1945" s="1" t="s">
        <v>40</v>
      </c>
      <c r="D1945" s="1" t="s">
        <v>202</v>
      </c>
      <c r="E1945" s="1" t="s">
        <v>203</v>
      </c>
      <c r="F1945" s="1" t="s">
        <v>204</v>
      </c>
      <c r="G1945" s="1" t="s">
        <v>205</v>
      </c>
      <c r="H1945" s="1">
        <v>5</v>
      </c>
      <c r="I1945" s="1" t="s">
        <v>984</v>
      </c>
      <c r="J1945" s="4">
        <v>1115</v>
      </c>
      <c r="K1945" s="4">
        <v>300</v>
      </c>
      <c r="L1945" s="4">
        <v>160</v>
      </c>
      <c r="AA1945" s="12" t="str">
        <f>_xlfn.XLOOKUP(HsgLista[[#This Row],[Lakó-népesség]],hsgméret[limit],hsgméret[név],,-1)</f>
        <v>mikro</v>
      </c>
      <c r="AB1945" s="12" t="str">
        <f>IFERROR(_xlfn.XLOOKUP(HsgLista[[#This Row],[Vármegye]],Régiók[Vármegye],Régiók[Régió]),"")</f>
        <v>Nyugat-Dunántúl</v>
      </c>
      <c r="AC1945" s="12" t="str">
        <f>IFERROR(_xlfn.XLOOKUP(HsgLista[[#This Row],[Vármegye]],Régiók[Vármegye],Régiók[NUTS2]),"")</f>
        <v>HU22</v>
      </c>
      <c r="AD1945" s="12" t="str" cm="1">
        <f t="array" ref="AD1945">_xlfn.XLOOKUP(HsgLista[[#This Row],[Helység jogállása]],_xlfn.ANCHORARRAY($AG$12),$AH$12:$AH$18)</f>
        <v>1 község</v>
      </c>
      <c r="AE1945" s="4">
        <f>HsgLista[[#This Row],[Lakó-népesség]]*HsgLista[[#This Row],[Lakó-népesség]]</f>
        <v>90000</v>
      </c>
      <c r="AF1945" s="1"/>
      <c r="AG1945" s="4"/>
      <c r="AJ1945" s="8"/>
      <c r="AK1945" s="4"/>
      <c r="AS1945" s="8"/>
      <c r="AT1945" s="4"/>
      <c r="BJ1945" s="1"/>
    </row>
    <row r="1946" spans="1:62" x14ac:dyDescent="0.3">
      <c r="A1946" s="33" t="s">
        <v>2713</v>
      </c>
      <c r="B1946" s="32">
        <v>2194</v>
      </c>
      <c r="C1946" s="1" t="s">
        <v>40</v>
      </c>
      <c r="D1946" s="1" t="s">
        <v>80</v>
      </c>
      <c r="E1946" s="1" t="s">
        <v>611</v>
      </c>
      <c r="F1946" s="1" t="s">
        <v>612</v>
      </c>
      <c r="G1946" s="1" t="s">
        <v>80</v>
      </c>
      <c r="H1946" s="1">
        <v>2</v>
      </c>
      <c r="I1946" s="1" t="s">
        <v>38</v>
      </c>
      <c r="J1946" s="4">
        <v>4078</v>
      </c>
      <c r="K1946" s="4">
        <v>3000</v>
      </c>
      <c r="L1946" s="4">
        <v>1028</v>
      </c>
      <c r="AA1946" s="12" t="str">
        <f>_xlfn.XLOOKUP(HsgLista[[#This Row],[Lakó-népesség]],hsgméret[limit],hsgméret[név],,-1)</f>
        <v>kicsi</v>
      </c>
      <c r="AB1946" s="12" t="str">
        <f>IFERROR(_xlfn.XLOOKUP(HsgLista[[#This Row],[Vármegye]],Régiók[Vármegye],Régiók[Régió]),"")</f>
        <v>Közép-Dunántúl</v>
      </c>
      <c r="AC1946" s="12" t="str">
        <f>IFERROR(_xlfn.XLOOKUP(HsgLista[[#This Row],[Vármegye]],Régiók[Vármegye],Régiók[NUTS2]),"")</f>
        <v>HU21</v>
      </c>
      <c r="AD1946" s="12" t="str" cm="1">
        <f t="array" ref="AD1946">_xlfn.XLOOKUP(HsgLista[[#This Row],[Helység jogállása]],_xlfn.ANCHORARRAY($AG$12),$AH$12:$AH$18)</f>
        <v>1 község</v>
      </c>
      <c r="AE1946" s="4">
        <f>HsgLista[[#This Row],[Lakó-népesség]]*HsgLista[[#This Row],[Lakó-népesség]]</f>
        <v>9000000</v>
      </c>
      <c r="AF1946" s="1"/>
      <c r="AG1946" s="4"/>
      <c r="AJ1946" s="8"/>
      <c r="AK1946" s="4"/>
      <c r="AS1946" s="8"/>
      <c r="AT1946" s="4"/>
      <c r="BJ1946" s="1"/>
    </row>
    <row r="1947" spans="1:62" x14ac:dyDescent="0.3">
      <c r="A1947" s="33" t="s">
        <v>2714</v>
      </c>
      <c r="B1947" s="31">
        <v>17561</v>
      </c>
      <c r="C1947" s="1" t="s">
        <v>40</v>
      </c>
      <c r="D1947" s="1" t="s">
        <v>112</v>
      </c>
      <c r="E1947" s="1" t="s">
        <v>550</v>
      </c>
      <c r="F1947" s="1" t="s">
        <v>551</v>
      </c>
      <c r="G1947" s="1" t="s">
        <v>551</v>
      </c>
      <c r="H1947" s="1">
        <v>5</v>
      </c>
      <c r="I1947" s="1" t="s">
        <v>1108</v>
      </c>
      <c r="J1947" s="4">
        <v>1838</v>
      </c>
      <c r="K1947" s="4">
        <v>594</v>
      </c>
      <c r="L1947" s="4">
        <v>345</v>
      </c>
      <c r="T1947" s="1">
        <v>1</v>
      </c>
      <c r="AA1947" s="12" t="str">
        <f>_xlfn.XLOOKUP(HsgLista[[#This Row],[Lakó-népesség]],hsgméret[limit],hsgméret[név],,-1)</f>
        <v>apró</v>
      </c>
      <c r="AB1947" s="12" t="str">
        <f>IFERROR(_xlfn.XLOOKUP(HsgLista[[#This Row],[Vármegye]],Régiók[Vármegye],Régiók[Régió]),"")</f>
        <v>Dél-Dunántúl</v>
      </c>
      <c r="AC1947" s="12" t="str">
        <f>IFERROR(_xlfn.XLOOKUP(HsgLista[[#This Row],[Vármegye]],Régiók[Vármegye],Régiók[NUTS2]),"")</f>
        <v>HU23</v>
      </c>
      <c r="AD1947" s="12" t="str" cm="1">
        <f t="array" ref="AD1947">_xlfn.XLOOKUP(HsgLista[[#This Row],[Helység jogállása]],_xlfn.ANCHORARRAY($AG$12),$AH$12:$AH$18)</f>
        <v>1 község</v>
      </c>
      <c r="AE1947" s="4">
        <f>HsgLista[[#This Row],[Lakó-népesség]]*HsgLista[[#This Row],[Lakó-népesség]]</f>
        <v>352836</v>
      </c>
      <c r="AF1947" s="1"/>
      <c r="AG1947" s="4"/>
      <c r="AJ1947" s="8"/>
      <c r="AK1947" s="4"/>
      <c r="AS1947" s="8"/>
      <c r="AT1947" s="4"/>
      <c r="BJ1947" s="1"/>
    </row>
    <row r="1948" spans="1:62" x14ac:dyDescent="0.3">
      <c r="A1948" s="33" t="s">
        <v>2715</v>
      </c>
      <c r="B1948" s="31">
        <v>28422</v>
      </c>
      <c r="C1948" s="1" t="s">
        <v>40</v>
      </c>
      <c r="D1948" s="1" t="s">
        <v>80</v>
      </c>
      <c r="E1948" s="1" t="s">
        <v>81</v>
      </c>
      <c r="F1948" s="1" t="s">
        <v>82</v>
      </c>
      <c r="G1948" s="1" t="s">
        <v>83</v>
      </c>
      <c r="H1948" s="1">
        <v>5</v>
      </c>
      <c r="I1948" s="1" t="s">
        <v>560</v>
      </c>
      <c r="J1948" s="4">
        <v>925</v>
      </c>
      <c r="K1948" s="4">
        <v>342</v>
      </c>
      <c r="L1948" s="4">
        <v>193</v>
      </c>
      <c r="AA1948" s="12" t="str">
        <f>_xlfn.XLOOKUP(HsgLista[[#This Row],[Lakó-népesség]],hsgméret[limit],hsgméret[név],,-1)</f>
        <v>mikro</v>
      </c>
      <c r="AB1948" s="12" t="str">
        <f>IFERROR(_xlfn.XLOOKUP(HsgLista[[#This Row],[Vármegye]],Régiók[Vármegye],Régiók[Régió]),"")</f>
        <v>Közép-Dunántúl</v>
      </c>
      <c r="AC1948" s="12" t="str">
        <f>IFERROR(_xlfn.XLOOKUP(HsgLista[[#This Row],[Vármegye]],Régiók[Vármegye],Régiók[NUTS2]),"")</f>
        <v>HU21</v>
      </c>
      <c r="AD1948" s="12" t="str" cm="1">
        <f t="array" ref="AD1948">_xlfn.XLOOKUP(HsgLista[[#This Row],[Helység jogállása]],_xlfn.ANCHORARRAY($AG$12),$AH$12:$AH$18)</f>
        <v>1 község</v>
      </c>
      <c r="AE1948" s="4">
        <f>HsgLista[[#This Row],[Lakó-népesség]]*HsgLista[[#This Row],[Lakó-népesség]]</f>
        <v>116964</v>
      </c>
      <c r="AF1948" s="1"/>
      <c r="AG1948" s="4"/>
      <c r="AJ1948" s="8"/>
      <c r="AK1948" s="4"/>
      <c r="AS1948" s="8"/>
      <c r="AT1948" s="4"/>
      <c r="BJ1948" s="1"/>
    </row>
    <row r="1949" spans="1:62" x14ac:dyDescent="0.3">
      <c r="A1949" s="33" t="s">
        <v>2338</v>
      </c>
      <c r="B1949" s="31">
        <v>21759</v>
      </c>
      <c r="C1949" s="1" t="s">
        <v>40</v>
      </c>
      <c r="D1949" s="1" t="s">
        <v>80</v>
      </c>
      <c r="E1949" s="1" t="s">
        <v>117</v>
      </c>
      <c r="F1949" s="1" t="s">
        <v>118</v>
      </c>
      <c r="G1949" s="1" t="s">
        <v>119</v>
      </c>
      <c r="H1949" s="1">
        <v>2</v>
      </c>
      <c r="I1949" s="1" t="s">
        <v>38</v>
      </c>
      <c r="J1949" s="4">
        <v>2055</v>
      </c>
      <c r="K1949" s="4">
        <v>784</v>
      </c>
      <c r="L1949" s="4">
        <v>360</v>
      </c>
      <c r="T1949" s="1">
        <v>1</v>
      </c>
      <c r="AA1949" s="12" t="str">
        <f>_xlfn.XLOOKUP(HsgLista[[#This Row],[Lakó-népesség]],hsgméret[limit],hsgméret[név],,-1)</f>
        <v>apró</v>
      </c>
      <c r="AB1949" s="12" t="str">
        <f>IFERROR(_xlfn.XLOOKUP(HsgLista[[#This Row],[Vármegye]],Régiók[Vármegye],Régiók[Régió]),"")</f>
        <v>Közép-Dunántúl</v>
      </c>
      <c r="AC1949" s="12" t="str">
        <f>IFERROR(_xlfn.XLOOKUP(HsgLista[[#This Row],[Vármegye]],Régiók[Vármegye],Régiók[NUTS2]),"")</f>
        <v>HU21</v>
      </c>
      <c r="AD1949" s="12" t="str" cm="1">
        <f t="array" ref="AD1949">_xlfn.XLOOKUP(HsgLista[[#This Row],[Helység jogállása]],_xlfn.ANCHORARRAY($AG$12),$AH$12:$AH$18)</f>
        <v>1 község</v>
      </c>
      <c r="AE1949" s="4">
        <f>HsgLista[[#This Row],[Lakó-népesség]]*HsgLista[[#This Row],[Lakó-népesség]]</f>
        <v>614656</v>
      </c>
      <c r="AF1949" s="1"/>
      <c r="AG1949" s="4"/>
      <c r="AJ1949" s="8"/>
      <c r="AK1949" s="4"/>
      <c r="AS1949" s="8"/>
      <c r="AT1949" s="4"/>
      <c r="BJ1949" s="1"/>
    </row>
    <row r="1950" spans="1:62" x14ac:dyDescent="0.3">
      <c r="A1950" s="33" t="s">
        <v>2716</v>
      </c>
      <c r="B1950" s="32">
        <v>8059</v>
      </c>
      <c r="C1950" s="1" t="s">
        <v>40</v>
      </c>
      <c r="D1950" s="1" t="s">
        <v>202</v>
      </c>
      <c r="E1950" s="1" t="s">
        <v>203</v>
      </c>
      <c r="F1950" s="1" t="s">
        <v>204</v>
      </c>
      <c r="G1950" s="1" t="s">
        <v>205</v>
      </c>
      <c r="H1950" s="1">
        <v>5</v>
      </c>
      <c r="I1950" s="1" t="s">
        <v>984</v>
      </c>
      <c r="J1950" s="4">
        <v>546</v>
      </c>
      <c r="K1950" s="4">
        <v>242</v>
      </c>
      <c r="L1950" s="4">
        <v>126</v>
      </c>
      <c r="AA1950" s="12" t="str">
        <f>_xlfn.XLOOKUP(HsgLista[[#This Row],[Lakó-népesség]],hsgméret[limit],hsgméret[név],,-1)</f>
        <v>mikro</v>
      </c>
      <c r="AB1950" s="12" t="str">
        <f>IFERROR(_xlfn.XLOOKUP(HsgLista[[#This Row],[Vármegye]],Régiók[Vármegye],Régiók[Régió]),"")</f>
        <v>Nyugat-Dunántúl</v>
      </c>
      <c r="AC1950" s="12" t="str">
        <f>IFERROR(_xlfn.XLOOKUP(HsgLista[[#This Row],[Vármegye]],Régiók[Vármegye],Régiók[NUTS2]),"")</f>
        <v>HU22</v>
      </c>
      <c r="AD1950" s="12" t="str" cm="1">
        <f t="array" ref="AD1950">_xlfn.XLOOKUP(HsgLista[[#This Row],[Helység jogállása]],_xlfn.ANCHORARRAY($AG$12),$AH$12:$AH$18)</f>
        <v>1 község</v>
      </c>
      <c r="AE1950" s="4">
        <f>HsgLista[[#This Row],[Lakó-népesség]]*HsgLista[[#This Row],[Lakó-népesség]]</f>
        <v>58564</v>
      </c>
      <c r="AF1950" s="1"/>
      <c r="AG1950" s="4"/>
      <c r="AJ1950" s="8"/>
      <c r="AK1950" s="4"/>
      <c r="AS1950" s="8"/>
      <c r="AT1950" s="4"/>
      <c r="BJ1950" s="1"/>
    </row>
    <row r="1951" spans="1:62" x14ac:dyDescent="0.3">
      <c r="A1951" s="33" t="s">
        <v>2717</v>
      </c>
      <c r="B1951" s="31">
        <v>10409</v>
      </c>
      <c r="C1951" s="1" t="s">
        <v>40</v>
      </c>
      <c r="D1951" s="1" t="s">
        <v>80</v>
      </c>
      <c r="E1951" s="1" t="s">
        <v>117</v>
      </c>
      <c r="F1951" s="1" t="s">
        <v>118</v>
      </c>
      <c r="G1951" s="1" t="s">
        <v>119</v>
      </c>
      <c r="H1951" s="1">
        <v>5</v>
      </c>
      <c r="I1951" s="1" t="s">
        <v>116</v>
      </c>
      <c r="J1951" s="4">
        <v>1219</v>
      </c>
      <c r="K1951" s="4">
        <v>114</v>
      </c>
      <c r="L1951" s="4">
        <v>82</v>
      </c>
      <c r="R1951" s="1">
        <v>1</v>
      </c>
      <c r="AA1951" s="12" t="str">
        <f>_xlfn.XLOOKUP(HsgLista[[#This Row],[Lakó-népesség]],hsgméret[limit],hsgméret[név],,-1)</f>
        <v>mikro</v>
      </c>
      <c r="AB1951" s="12" t="str">
        <f>IFERROR(_xlfn.XLOOKUP(HsgLista[[#This Row],[Vármegye]],Régiók[Vármegye],Régiók[Régió]),"")</f>
        <v>Közép-Dunántúl</v>
      </c>
      <c r="AC1951" s="12" t="str">
        <f>IFERROR(_xlfn.XLOOKUP(HsgLista[[#This Row],[Vármegye]],Régiók[Vármegye],Régiók[NUTS2]),"")</f>
        <v>HU21</v>
      </c>
      <c r="AD1951" s="12" t="str" cm="1">
        <f t="array" ref="AD1951">_xlfn.XLOOKUP(HsgLista[[#This Row],[Helység jogállása]],_xlfn.ANCHORARRAY($AG$12),$AH$12:$AH$18)</f>
        <v>1 község</v>
      </c>
      <c r="AE1951" s="4">
        <f>HsgLista[[#This Row],[Lakó-népesség]]*HsgLista[[#This Row],[Lakó-népesség]]</f>
        <v>12996</v>
      </c>
      <c r="AF1951" s="1"/>
      <c r="AG1951" s="4"/>
      <c r="AJ1951" s="8"/>
      <c r="AK1951" s="4"/>
      <c r="AS1951" s="8"/>
      <c r="AT1951" s="4"/>
      <c r="BJ1951" s="1"/>
    </row>
    <row r="1952" spans="1:62" x14ac:dyDescent="0.3">
      <c r="A1952" s="33" t="s">
        <v>2718</v>
      </c>
      <c r="B1952" s="31">
        <v>25414</v>
      </c>
      <c r="C1952" s="1" t="s">
        <v>40</v>
      </c>
      <c r="D1952" s="1" t="s">
        <v>202</v>
      </c>
      <c r="E1952" s="1" t="s">
        <v>203</v>
      </c>
      <c r="F1952" s="1" t="s">
        <v>204</v>
      </c>
      <c r="G1952" s="1" t="s">
        <v>205</v>
      </c>
      <c r="H1952" s="1">
        <v>5</v>
      </c>
      <c r="I1952" s="1" t="s">
        <v>924</v>
      </c>
      <c r="J1952" s="4">
        <v>867</v>
      </c>
      <c r="K1952" s="4">
        <v>196</v>
      </c>
      <c r="L1952" s="4">
        <v>71</v>
      </c>
      <c r="AA1952" s="12" t="str">
        <f>_xlfn.XLOOKUP(HsgLista[[#This Row],[Lakó-népesség]],hsgméret[limit],hsgméret[név],,-1)</f>
        <v>mikro</v>
      </c>
      <c r="AB1952" s="12" t="str">
        <f>IFERROR(_xlfn.XLOOKUP(HsgLista[[#This Row],[Vármegye]],Régiók[Vármegye],Régiók[Régió]),"")</f>
        <v>Nyugat-Dunántúl</v>
      </c>
      <c r="AC1952" s="12" t="str">
        <f>IFERROR(_xlfn.XLOOKUP(HsgLista[[#This Row],[Vármegye]],Régiók[Vármegye],Régiók[NUTS2]),"")</f>
        <v>HU22</v>
      </c>
      <c r="AD1952" s="12" t="str" cm="1">
        <f t="array" ref="AD1952">_xlfn.XLOOKUP(HsgLista[[#This Row],[Helység jogállása]],_xlfn.ANCHORARRAY($AG$12),$AH$12:$AH$18)</f>
        <v>1 község</v>
      </c>
      <c r="AE1952" s="4">
        <f>HsgLista[[#This Row],[Lakó-népesség]]*HsgLista[[#This Row],[Lakó-népesség]]</f>
        <v>38416</v>
      </c>
      <c r="AF1952" s="1"/>
      <c r="AG1952" s="4"/>
      <c r="AJ1952" s="8"/>
      <c r="AK1952" s="4"/>
      <c r="AS1952" s="8"/>
      <c r="AT1952" s="4"/>
      <c r="BJ1952" s="1"/>
    </row>
    <row r="1953" spans="1:62" x14ac:dyDescent="0.3">
      <c r="A1953" s="33" t="s">
        <v>2719</v>
      </c>
      <c r="B1953" s="31">
        <v>15006</v>
      </c>
      <c r="C1953" s="1" t="s">
        <v>40</v>
      </c>
      <c r="D1953" s="1" t="s">
        <v>251</v>
      </c>
      <c r="E1953" s="1" t="s">
        <v>836</v>
      </c>
      <c r="F1953" s="1" t="s">
        <v>837</v>
      </c>
      <c r="G1953" s="1" t="s">
        <v>838</v>
      </c>
      <c r="H1953" s="1">
        <v>5</v>
      </c>
      <c r="I1953" s="1" t="s">
        <v>1382</v>
      </c>
      <c r="J1953" s="4">
        <v>6497</v>
      </c>
      <c r="K1953" s="4">
        <v>1513</v>
      </c>
      <c r="L1953" s="4">
        <v>758</v>
      </c>
      <c r="R1953" s="1">
        <v>1</v>
      </c>
      <c r="T1953" s="1">
        <v>1</v>
      </c>
      <c r="AA1953" s="12" t="str">
        <f>_xlfn.XLOOKUP(HsgLista[[#This Row],[Lakó-népesség]],hsgméret[limit],hsgméret[név],,-1)</f>
        <v>apró</v>
      </c>
      <c r="AB1953" s="12" t="str">
        <f>IFERROR(_xlfn.XLOOKUP(HsgLista[[#This Row],[Vármegye]],Régiók[Vármegye],Régiók[Régió]),"")</f>
        <v>Dél-Dunántúl</v>
      </c>
      <c r="AC1953" s="12" t="str">
        <f>IFERROR(_xlfn.XLOOKUP(HsgLista[[#This Row],[Vármegye]],Régiók[Vármegye],Régiók[NUTS2]),"")</f>
        <v>HU23</v>
      </c>
      <c r="AD1953" s="12" t="str" cm="1">
        <f t="array" ref="AD1953">_xlfn.XLOOKUP(HsgLista[[#This Row],[Helység jogállása]],_xlfn.ANCHORARRAY($AG$12),$AH$12:$AH$18)</f>
        <v>1 község</v>
      </c>
      <c r="AE1953" s="4">
        <f>HsgLista[[#This Row],[Lakó-népesség]]*HsgLista[[#This Row],[Lakó-népesség]]</f>
        <v>2289169</v>
      </c>
      <c r="AF1953" s="1"/>
      <c r="AG1953" s="4"/>
      <c r="AJ1953" s="8"/>
      <c r="AK1953" s="4"/>
      <c r="AS1953" s="8"/>
      <c r="AT1953" s="4"/>
      <c r="BJ1953" s="1"/>
    </row>
    <row r="1954" spans="1:62" x14ac:dyDescent="0.3">
      <c r="A1954" s="33" t="s">
        <v>2720</v>
      </c>
      <c r="B1954" s="31">
        <v>27580</v>
      </c>
      <c r="C1954" s="1" t="s">
        <v>40</v>
      </c>
      <c r="D1954" s="1" t="s">
        <v>272</v>
      </c>
      <c r="E1954" s="1" t="s">
        <v>1331</v>
      </c>
      <c r="F1954" s="1" t="s">
        <v>671</v>
      </c>
      <c r="G1954" s="1" t="s">
        <v>669</v>
      </c>
      <c r="H1954" s="1">
        <v>5</v>
      </c>
      <c r="I1954" s="1" t="s">
        <v>2485</v>
      </c>
      <c r="J1954" s="4">
        <v>1106</v>
      </c>
      <c r="K1954" s="4">
        <v>653</v>
      </c>
      <c r="L1954" s="4">
        <v>428</v>
      </c>
      <c r="T1954" s="1">
        <v>1</v>
      </c>
      <c r="AA1954" s="12" t="str">
        <f>_xlfn.XLOOKUP(HsgLista[[#This Row],[Lakó-népesség]],hsgméret[limit],hsgméret[név],,-1)</f>
        <v>apró</v>
      </c>
      <c r="AB1954" s="12" t="str">
        <f>IFERROR(_xlfn.XLOOKUP(HsgLista[[#This Row],[Vármegye]],Régiók[Vármegye],Régiók[Régió]),"")</f>
        <v>Észak-Magyarország</v>
      </c>
      <c r="AC1954" s="12" t="str">
        <f>IFERROR(_xlfn.XLOOKUP(HsgLista[[#This Row],[Vármegye]],Régiók[Vármegye],Régiók[NUTS2]),"")</f>
        <v>HU31</v>
      </c>
      <c r="AD1954" s="12" t="str" cm="1">
        <f t="array" ref="AD1954">_xlfn.XLOOKUP(HsgLista[[#This Row],[Helység jogállása]],_xlfn.ANCHORARRAY($AG$12),$AH$12:$AH$18)</f>
        <v>1 község</v>
      </c>
      <c r="AE1954" s="4">
        <f>HsgLista[[#This Row],[Lakó-népesség]]*HsgLista[[#This Row],[Lakó-népesség]]</f>
        <v>426409</v>
      </c>
      <c r="AF1954" s="1"/>
      <c r="AG1954" s="4"/>
      <c r="AJ1954" s="8"/>
      <c r="AK1954" s="4"/>
      <c r="AS1954" s="8"/>
      <c r="AT1954" s="4"/>
      <c r="BJ1954" s="1"/>
    </row>
    <row r="1955" spans="1:62" x14ac:dyDescent="0.3">
      <c r="A1955" s="33" t="s">
        <v>2721</v>
      </c>
      <c r="B1955" s="31">
        <v>33826</v>
      </c>
      <c r="C1955" s="1" t="s">
        <v>40</v>
      </c>
      <c r="D1955" s="1" t="s">
        <v>86</v>
      </c>
      <c r="E1955" s="1" t="s">
        <v>465</v>
      </c>
      <c r="F1955" s="1" t="s">
        <v>466</v>
      </c>
      <c r="G1955" s="1" t="s">
        <v>467</v>
      </c>
      <c r="H1955" s="1">
        <v>5</v>
      </c>
      <c r="I1955" s="1" t="s">
        <v>467</v>
      </c>
      <c r="J1955" s="4">
        <v>2772</v>
      </c>
      <c r="K1955" s="4">
        <v>1380</v>
      </c>
      <c r="L1955" s="4">
        <v>584</v>
      </c>
      <c r="AA1955" s="12" t="str">
        <f>_xlfn.XLOOKUP(HsgLista[[#This Row],[Lakó-népesség]],hsgméret[limit],hsgméret[név],,-1)</f>
        <v>apró</v>
      </c>
      <c r="AB1955" s="12" t="str">
        <f>IFERROR(_xlfn.XLOOKUP(HsgLista[[#This Row],[Vármegye]],Régiók[Vármegye],Régiók[Régió]),"")</f>
        <v>Közép-Dunántúl</v>
      </c>
      <c r="AC1955" s="12" t="str">
        <f>IFERROR(_xlfn.XLOOKUP(HsgLista[[#This Row],[Vármegye]],Régiók[Vármegye],Régiók[NUTS2]),"")</f>
        <v>HU21</v>
      </c>
      <c r="AD1955" s="12" t="str" cm="1">
        <f t="array" ref="AD1955">_xlfn.XLOOKUP(HsgLista[[#This Row],[Helység jogállása]],_xlfn.ANCHORARRAY($AG$12),$AH$12:$AH$18)</f>
        <v>1 község</v>
      </c>
      <c r="AE1955" s="4">
        <f>HsgLista[[#This Row],[Lakó-népesség]]*HsgLista[[#This Row],[Lakó-népesség]]</f>
        <v>1904400</v>
      </c>
      <c r="AF1955" s="1"/>
      <c r="AG1955" s="4"/>
      <c r="AJ1955" s="8"/>
      <c r="AK1955" s="4"/>
      <c r="AS1955" s="8"/>
      <c r="AT1955" s="4"/>
      <c r="BJ1955" s="1"/>
    </row>
    <row r="1956" spans="1:62" x14ac:dyDescent="0.3">
      <c r="A1956" s="33" t="s">
        <v>276</v>
      </c>
      <c r="B1956" s="32">
        <v>9797</v>
      </c>
      <c r="C1956" s="1" t="s">
        <v>40</v>
      </c>
      <c r="D1956" s="1" t="s">
        <v>272</v>
      </c>
      <c r="E1956" s="1" t="s">
        <v>273</v>
      </c>
      <c r="F1956" s="1" t="s">
        <v>274</v>
      </c>
      <c r="G1956" s="1" t="s">
        <v>275</v>
      </c>
      <c r="H1956" s="1">
        <v>2</v>
      </c>
      <c r="I1956" s="1" t="s">
        <v>38</v>
      </c>
      <c r="J1956" s="4">
        <v>1867</v>
      </c>
      <c r="K1956" s="4">
        <v>1175</v>
      </c>
      <c r="L1956" s="4">
        <v>495</v>
      </c>
      <c r="X1956" s="1">
        <v>1</v>
      </c>
      <c r="AA1956" s="12" t="str">
        <f>_xlfn.XLOOKUP(HsgLista[[#This Row],[Lakó-népesség]],hsgméret[limit],hsgméret[név],,-1)</f>
        <v>apró</v>
      </c>
      <c r="AB1956" s="12" t="str">
        <f>IFERROR(_xlfn.XLOOKUP(HsgLista[[#This Row],[Vármegye]],Régiók[Vármegye],Régiók[Régió]),"")</f>
        <v>Észak-Magyarország</v>
      </c>
      <c r="AC1956" s="12" t="str">
        <f>IFERROR(_xlfn.XLOOKUP(HsgLista[[#This Row],[Vármegye]],Régiók[Vármegye],Régiók[NUTS2]),"")</f>
        <v>HU31</v>
      </c>
      <c r="AD1956" s="12" t="str" cm="1">
        <f t="array" ref="AD1956">_xlfn.XLOOKUP(HsgLista[[#This Row],[Helység jogállása]],_xlfn.ANCHORARRAY($AG$12),$AH$12:$AH$18)</f>
        <v>1 község</v>
      </c>
      <c r="AE1956" s="4">
        <f>HsgLista[[#This Row],[Lakó-népesség]]*HsgLista[[#This Row],[Lakó-népesség]]</f>
        <v>1380625</v>
      </c>
      <c r="AF1956" s="1"/>
      <c r="AG1956" s="4"/>
      <c r="AJ1956" s="8"/>
      <c r="AK1956" s="4"/>
      <c r="AS1956" s="8"/>
      <c r="AT1956" s="4"/>
      <c r="BJ1956" s="1"/>
    </row>
    <row r="1957" spans="1:62" x14ac:dyDescent="0.3">
      <c r="A1957" s="33" t="s">
        <v>2722</v>
      </c>
      <c r="B1957" s="31">
        <v>10843</v>
      </c>
      <c r="C1957" s="1" t="s">
        <v>40</v>
      </c>
      <c r="D1957" s="1" t="s">
        <v>95</v>
      </c>
      <c r="E1957" s="1" t="s">
        <v>709</v>
      </c>
      <c r="F1957" s="1" t="s">
        <v>710</v>
      </c>
      <c r="G1957" s="1" t="s">
        <v>711</v>
      </c>
      <c r="H1957" s="1">
        <v>5</v>
      </c>
      <c r="I1957" s="1" t="s">
        <v>1116</v>
      </c>
      <c r="J1957" s="4">
        <v>1140</v>
      </c>
      <c r="K1957" s="4">
        <v>552</v>
      </c>
      <c r="L1957" s="4">
        <v>288</v>
      </c>
      <c r="AA1957" s="12" t="str">
        <f>_xlfn.XLOOKUP(HsgLista[[#This Row],[Lakó-népesség]],hsgméret[limit],hsgméret[név],,-1)</f>
        <v>apró</v>
      </c>
      <c r="AB1957" s="12" t="str">
        <f>IFERROR(_xlfn.XLOOKUP(HsgLista[[#This Row],[Vármegye]],Régiók[Vármegye],Régiók[Régió]),"")</f>
        <v>Nyugat-Dunántúl</v>
      </c>
      <c r="AC1957" s="12" t="str">
        <f>IFERROR(_xlfn.XLOOKUP(HsgLista[[#This Row],[Vármegye]],Régiók[Vármegye],Régiók[NUTS2]),"")</f>
        <v>HU22</v>
      </c>
      <c r="AD1957" s="12" t="str" cm="1">
        <f t="array" ref="AD1957">_xlfn.XLOOKUP(HsgLista[[#This Row],[Helység jogállása]],_xlfn.ANCHORARRAY($AG$12),$AH$12:$AH$18)</f>
        <v>1 község</v>
      </c>
      <c r="AE1957" s="4">
        <f>HsgLista[[#This Row],[Lakó-népesség]]*HsgLista[[#This Row],[Lakó-népesség]]</f>
        <v>304704</v>
      </c>
      <c r="AF1957" s="1"/>
      <c r="AG1957" s="4"/>
      <c r="AJ1957" s="8"/>
      <c r="AK1957" s="4"/>
      <c r="AS1957" s="8"/>
      <c r="AT1957" s="4"/>
      <c r="BJ1957" s="1"/>
    </row>
    <row r="1958" spans="1:62" x14ac:dyDescent="0.3">
      <c r="A1958" s="33" t="s">
        <v>2723</v>
      </c>
      <c r="B1958" s="31">
        <v>10959</v>
      </c>
      <c r="C1958" s="1" t="s">
        <v>40</v>
      </c>
      <c r="D1958" s="1" t="s">
        <v>112</v>
      </c>
      <c r="E1958" s="1" t="s">
        <v>550</v>
      </c>
      <c r="F1958" s="1" t="s">
        <v>551</v>
      </c>
      <c r="G1958" s="1" t="s">
        <v>551</v>
      </c>
      <c r="H1958" s="1">
        <v>5</v>
      </c>
      <c r="I1958" s="1" t="s">
        <v>1234</v>
      </c>
      <c r="J1958" s="4">
        <v>2335</v>
      </c>
      <c r="K1958" s="4">
        <v>713</v>
      </c>
      <c r="L1958" s="4">
        <v>318</v>
      </c>
      <c r="T1958" s="1">
        <v>1</v>
      </c>
      <c r="AA1958" s="12" t="str">
        <f>_xlfn.XLOOKUP(HsgLista[[#This Row],[Lakó-népesség]],hsgméret[limit],hsgméret[név],,-1)</f>
        <v>apró</v>
      </c>
      <c r="AB1958" s="12" t="str">
        <f>IFERROR(_xlfn.XLOOKUP(HsgLista[[#This Row],[Vármegye]],Régiók[Vármegye],Régiók[Régió]),"")</f>
        <v>Dél-Dunántúl</v>
      </c>
      <c r="AC1958" s="12" t="str">
        <f>IFERROR(_xlfn.XLOOKUP(HsgLista[[#This Row],[Vármegye]],Régiók[Vármegye],Régiók[NUTS2]),"")</f>
        <v>HU23</v>
      </c>
      <c r="AD1958" s="12" t="str" cm="1">
        <f t="array" ref="AD1958">_xlfn.XLOOKUP(HsgLista[[#This Row],[Helység jogállása]],_xlfn.ANCHORARRAY($AG$12),$AH$12:$AH$18)</f>
        <v>1 község</v>
      </c>
      <c r="AE1958" s="4">
        <f>HsgLista[[#This Row],[Lakó-népesség]]*HsgLista[[#This Row],[Lakó-népesség]]</f>
        <v>508369</v>
      </c>
      <c r="AF1958" s="1"/>
      <c r="AG1958" s="4"/>
      <c r="AJ1958" s="8"/>
      <c r="AK1958" s="4"/>
      <c r="AS1958" s="8"/>
      <c r="AT1958" s="4"/>
      <c r="BJ1958" s="1"/>
    </row>
    <row r="1959" spans="1:62" x14ac:dyDescent="0.3">
      <c r="A1959" s="33" t="s">
        <v>272</v>
      </c>
      <c r="B1959" s="32">
        <v>4358</v>
      </c>
      <c r="C1959" s="1" t="s">
        <v>40</v>
      </c>
      <c r="D1959" s="1" t="s">
        <v>272</v>
      </c>
      <c r="E1959" s="1" t="s">
        <v>273</v>
      </c>
      <c r="F1959" s="1" t="s">
        <v>274</v>
      </c>
      <c r="G1959" s="1" t="s">
        <v>275</v>
      </c>
      <c r="H1959" s="1">
        <v>2</v>
      </c>
      <c r="I1959" s="1" t="s">
        <v>38</v>
      </c>
      <c r="J1959" s="4">
        <v>2954</v>
      </c>
      <c r="K1959" s="4">
        <v>1634</v>
      </c>
      <c r="L1959" s="4">
        <v>736</v>
      </c>
      <c r="X1959" s="1">
        <v>1</v>
      </c>
      <c r="AA1959" s="12" t="str">
        <f>_xlfn.XLOOKUP(HsgLista[[#This Row],[Lakó-népesség]],hsgméret[limit],hsgméret[név],,-1)</f>
        <v>apró</v>
      </c>
      <c r="AB1959" s="12" t="str">
        <f>IFERROR(_xlfn.XLOOKUP(HsgLista[[#This Row],[Vármegye]],Régiók[Vármegye],Régiók[Régió]),"")</f>
        <v>Észak-Magyarország</v>
      </c>
      <c r="AC1959" s="12" t="str">
        <f>IFERROR(_xlfn.XLOOKUP(HsgLista[[#This Row],[Vármegye]],Régiók[Vármegye],Régiók[NUTS2]),"")</f>
        <v>HU31</v>
      </c>
      <c r="AD1959" s="12" t="str" cm="1">
        <f t="array" ref="AD1959">_xlfn.XLOOKUP(HsgLista[[#This Row],[Helység jogállása]],_xlfn.ANCHORARRAY($AG$12),$AH$12:$AH$18)</f>
        <v>1 község</v>
      </c>
      <c r="AE1959" s="4">
        <f>HsgLista[[#This Row],[Lakó-népesség]]*HsgLista[[#This Row],[Lakó-népesség]]</f>
        <v>2669956</v>
      </c>
      <c r="AF1959" s="1"/>
      <c r="AG1959" s="4"/>
      <c r="AJ1959" s="8"/>
      <c r="AK1959" s="4"/>
      <c r="AS1959" s="8"/>
      <c r="AT1959" s="4"/>
      <c r="BJ1959" s="1"/>
    </row>
    <row r="1960" spans="1:62" x14ac:dyDescent="0.3">
      <c r="A1960" s="33" t="s">
        <v>2724</v>
      </c>
      <c r="B1960" s="31">
        <v>32300</v>
      </c>
      <c r="C1960" s="1" t="s">
        <v>40</v>
      </c>
      <c r="D1960" s="1" t="s">
        <v>272</v>
      </c>
      <c r="E1960" s="1" t="s">
        <v>698</v>
      </c>
      <c r="F1960" s="1" t="s">
        <v>536</v>
      </c>
      <c r="G1960" s="1" t="s">
        <v>534</v>
      </c>
      <c r="H1960" s="1">
        <v>5</v>
      </c>
      <c r="I1960" s="1" t="s">
        <v>699</v>
      </c>
      <c r="J1960" s="4">
        <v>899</v>
      </c>
      <c r="K1960" s="4">
        <v>645</v>
      </c>
      <c r="L1960" s="4">
        <v>293</v>
      </c>
      <c r="AA1960" s="12" t="str">
        <f>_xlfn.XLOOKUP(HsgLista[[#This Row],[Lakó-népesség]],hsgméret[limit],hsgméret[név],,-1)</f>
        <v>apró</v>
      </c>
      <c r="AB1960" s="12" t="str">
        <f>IFERROR(_xlfn.XLOOKUP(HsgLista[[#This Row],[Vármegye]],Régiók[Vármegye],Régiók[Régió]),"")</f>
        <v>Észak-Magyarország</v>
      </c>
      <c r="AC1960" s="12" t="str">
        <f>IFERROR(_xlfn.XLOOKUP(HsgLista[[#This Row],[Vármegye]],Régiók[Vármegye],Régiók[NUTS2]),"")</f>
        <v>HU31</v>
      </c>
      <c r="AD1960" s="12" t="str" cm="1">
        <f t="array" ref="AD1960">_xlfn.XLOOKUP(HsgLista[[#This Row],[Helység jogállása]],_xlfn.ANCHORARRAY($AG$12),$AH$12:$AH$18)</f>
        <v>1 község</v>
      </c>
      <c r="AE1960" s="4">
        <f>HsgLista[[#This Row],[Lakó-népesség]]*HsgLista[[#This Row],[Lakó-népesség]]</f>
        <v>416025</v>
      </c>
      <c r="AF1960" s="1"/>
      <c r="AG1960" s="4"/>
      <c r="AJ1960" s="8"/>
      <c r="AK1960" s="4"/>
      <c r="AS1960" s="8"/>
      <c r="AT1960" s="4"/>
      <c r="BJ1960" s="1"/>
    </row>
    <row r="1961" spans="1:62" x14ac:dyDescent="0.3">
      <c r="A1961" s="33" t="s">
        <v>2725</v>
      </c>
      <c r="B1961" s="31">
        <v>29832</v>
      </c>
      <c r="C1961" s="1" t="s">
        <v>40</v>
      </c>
      <c r="D1961" s="1" t="s">
        <v>272</v>
      </c>
      <c r="E1961" s="1" t="s">
        <v>698</v>
      </c>
      <c r="F1961" s="1" t="s">
        <v>536</v>
      </c>
      <c r="G1961" s="1" t="s">
        <v>534</v>
      </c>
      <c r="H1961" s="1">
        <v>5</v>
      </c>
      <c r="I1961" s="1" t="s">
        <v>1191</v>
      </c>
      <c r="J1961" s="4">
        <v>1993</v>
      </c>
      <c r="K1961" s="4">
        <v>436</v>
      </c>
      <c r="L1961" s="4">
        <v>198</v>
      </c>
      <c r="T1961" s="1">
        <v>1</v>
      </c>
      <c r="AA1961" s="12" t="str">
        <f>_xlfn.XLOOKUP(HsgLista[[#This Row],[Lakó-népesség]],hsgméret[limit],hsgméret[név],,-1)</f>
        <v>mikro</v>
      </c>
      <c r="AB1961" s="12" t="str">
        <f>IFERROR(_xlfn.XLOOKUP(HsgLista[[#This Row],[Vármegye]],Régiók[Vármegye],Régiók[Régió]),"")</f>
        <v>Észak-Magyarország</v>
      </c>
      <c r="AC1961" s="12" t="str">
        <f>IFERROR(_xlfn.XLOOKUP(HsgLista[[#This Row],[Vármegye]],Régiók[Vármegye],Régiók[NUTS2]),"")</f>
        <v>HU31</v>
      </c>
      <c r="AD1961" s="12" t="str" cm="1">
        <f t="array" ref="AD1961">_xlfn.XLOOKUP(HsgLista[[#This Row],[Helység jogállása]],_xlfn.ANCHORARRAY($AG$12),$AH$12:$AH$18)</f>
        <v>1 község</v>
      </c>
      <c r="AE1961" s="4">
        <f>HsgLista[[#This Row],[Lakó-népesség]]*HsgLista[[#This Row],[Lakó-népesség]]</f>
        <v>190096</v>
      </c>
      <c r="AF1961" s="1"/>
      <c r="AG1961" s="4"/>
      <c r="AJ1961" s="8"/>
      <c r="AK1961" s="4"/>
      <c r="AS1961" s="8"/>
      <c r="AT1961" s="4"/>
      <c r="BJ1961" s="1"/>
    </row>
    <row r="1962" spans="1:62" x14ac:dyDescent="0.3">
      <c r="A1962" s="33" t="s">
        <v>2425</v>
      </c>
      <c r="B1962" s="31">
        <v>12131</v>
      </c>
      <c r="C1962" s="1" t="s">
        <v>40</v>
      </c>
      <c r="D1962" s="1" t="s">
        <v>272</v>
      </c>
      <c r="E1962" s="1" t="s">
        <v>1450</v>
      </c>
      <c r="F1962" s="1" t="s">
        <v>1451</v>
      </c>
      <c r="G1962" s="1" t="s">
        <v>1452</v>
      </c>
      <c r="H1962" s="1">
        <v>2</v>
      </c>
      <c r="I1962" s="1" t="s">
        <v>38</v>
      </c>
      <c r="J1962" s="4">
        <v>2277</v>
      </c>
      <c r="K1962" s="4">
        <v>1522</v>
      </c>
      <c r="L1962" s="4">
        <v>575</v>
      </c>
      <c r="T1962" s="1">
        <v>1</v>
      </c>
      <c r="AA1962" s="12" t="str">
        <f>_xlfn.XLOOKUP(HsgLista[[#This Row],[Lakó-népesség]],hsgméret[limit],hsgméret[név],,-1)</f>
        <v>apró</v>
      </c>
      <c r="AB1962" s="12" t="str">
        <f>IFERROR(_xlfn.XLOOKUP(HsgLista[[#This Row],[Vármegye]],Régiók[Vármegye],Régiók[Régió]),"")</f>
        <v>Észak-Magyarország</v>
      </c>
      <c r="AC1962" s="12" t="str">
        <f>IFERROR(_xlfn.XLOOKUP(HsgLista[[#This Row],[Vármegye]],Régiók[Vármegye],Régiók[NUTS2]),"")</f>
        <v>HU31</v>
      </c>
      <c r="AD1962" s="12" t="str" cm="1">
        <f t="array" ref="AD1962">_xlfn.XLOOKUP(HsgLista[[#This Row],[Helység jogállása]],_xlfn.ANCHORARRAY($AG$12),$AH$12:$AH$18)</f>
        <v>1 község</v>
      </c>
      <c r="AE1962" s="4">
        <f>HsgLista[[#This Row],[Lakó-népesség]]*HsgLista[[#This Row],[Lakó-népesség]]</f>
        <v>2316484</v>
      </c>
      <c r="AF1962" s="1"/>
      <c r="AG1962" s="4"/>
      <c r="AJ1962" s="8"/>
      <c r="AK1962" s="4"/>
      <c r="AS1962" s="8"/>
      <c r="AT1962" s="4"/>
      <c r="BJ1962" s="1"/>
    </row>
    <row r="1963" spans="1:62" x14ac:dyDescent="0.3">
      <c r="A1963" s="33" t="s">
        <v>2726</v>
      </c>
      <c r="B1963" s="32">
        <v>8387</v>
      </c>
      <c r="C1963" s="1" t="s">
        <v>40</v>
      </c>
      <c r="D1963" s="1" t="s">
        <v>272</v>
      </c>
      <c r="E1963" s="1" t="s">
        <v>273</v>
      </c>
      <c r="F1963" s="1" t="s">
        <v>274</v>
      </c>
      <c r="G1963" s="1" t="s">
        <v>275</v>
      </c>
      <c r="H1963" s="1">
        <v>5</v>
      </c>
      <c r="I1963" s="1" t="s">
        <v>2131</v>
      </c>
      <c r="J1963" s="4">
        <v>1547</v>
      </c>
      <c r="K1963" s="4">
        <v>898</v>
      </c>
      <c r="L1963" s="4">
        <v>377</v>
      </c>
      <c r="X1963" s="1">
        <v>1</v>
      </c>
      <c r="AA1963" s="12" t="str">
        <f>_xlfn.XLOOKUP(HsgLista[[#This Row],[Lakó-népesség]],hsgméret[limit],hsgméret[név],,-1)</f>
        <v>apró</v>
      </c>
      <c r="AB1963" s="12" t="str">
        <f>IFERROR(_xlfn.XLOOKUP(HsgLista[[#This Row],[Vármegye]],Régiók[Vármegye],Régiók[Régió]),"")</f>
        <v>Észak-Magyarország</v>
      </c>
      <c r="AC1963" s="12" t="str">
        <f>IFERROR(_xlfn.XLOOKUP(HsgLista[[#This Row],[Vármegye]],Régiók[Vármegye],Régiók[NUTS2]),"")</f>
        <v>HU31</v>
      </c>
      <c r="AD1963" s="12" t="str" cm="1">
        <f t="array" ref="AD1963">_xlfn.XLOOKUP(HsgLista[[#This Row],[Helység jogállása]],_xlfn.ANCHORARRAY($AG$12),$AH$12:$AH$18)</f>
        <v>1 község</v>
      </c>
      <c r="AE1963" s="4">
        <f>HsgLista[[#This Row],[Lakó-népesség]]*HsgLista[[#This Row],[Lakó-népesség]]</f>
        <v>806404</v>
      </c>
      <c r="AF1963" s="1"/>
      <c r="AG1963" s="4"/>
      <c r="AJ1963" s="8"/>
      <c r="AK1963" s="4"/>
      <c r="AS1963" s="8"/>
      <c r="AT1963" s="4"/>
      <c r="BJ1963" s="1"/>
    </row>
    <row r="1964" spans="1:62" x14ac:dyDescent="0.3">
      <c r="A1964" s="33" t="s">
        <v>2727</v>
      </c>
      <c r="B1964" s="31">
        <v>19497</v>
      </c>
      <c r="C1964" s="1" t="s">
        <v>40</v>
      </c>
      <c r="D1964" s="1" t="s">
        <v>272</v>
      </c>
      <c r="E1964" s="1" t="s">
        <v>1450</v>
      </c>
      <c r="F1964" s="1" t="s">
        <v>1451</v>
      </c>
      <c r="G1964" s="1" t="s">
        <v>1452</v>
      </c>
      <c r="H1964" s="1">
        <v>5</v>
      </c>
      <c r="I1964" s="1" t="s">
        <v>2728</v>
      </c>
      <c r="J1964" s="4">
        <v>2012</v>
      </c>
      <c r="K1964" s="4">
        <v>613</v>
      </c>
      <c r="L1964" s="4">
        <v>303</v>
      </c>
      <c r="AA1964" s="12" t="str">
        <f>_xlfn.XLOOKUP(HsgLista[[#This Row],[Lakó-népesség]],hsgméret[limit],hsgméret[név],,-1)</f>
        <v>apró</v>
      </c>
      <c r="AB1964" s="12" t="str">
        <f>IFERROR(_xlfn.XLOOKUP(HsgLista[[#This Row],[Vármegye]],Régiók[Vármegye],Régiók[Régió]),"")</f>
        <v>Észak-Magyarország</v>
      </c>
      <c r="AC1964" s="12" t="str">
        <f>IFERROR(_xlfn.XLOOKUP(HsgLista[[#This Row],[Vármegye]],Régiók[Vármegye],Régiók[NUTS2]),"")</f>
        <v>HU31</v>
      </c>
      <c r="AD1964" s="12" t="str" cm="1">
        <f t="array" ref="AD1964">_xlfn.XLOOKUP(HsgLista[[#This Row],[Helység jogállása]],_xlfn.ANCHORARRAY($AG$12),$AH$12:$AH$18)</f>
        <v>1 község</v>
      </c>
      <c r="AE1964" s="4">
        <f>HsgLista[[#This Row],[Lakó-népesség]]*HsgLista[[#This Row],[Lakó-népesség]]</f>
        <v>375769</v>
      </c>
      <c r="AF1964" s="1"/>
      <c r="AG1964" s="4"/>
      <c r="AJ1964" s="8"/>
      <c r="AK1964" s="4"/>
      <c r="AS1964" s="8"/>
      <c r="AT1964" s="4"/>
      <c r="BJ1964" s="1"/>
    </row>
    <row r="1965" spans="1:62" x14ac:dyDescent="0.3">
      <c r="A1965" s="33" t="s">
        <v>2729</v>
      </c>
      <c r="B1965" s="31">
        <v>27340</v>
      </c>
      <c r="C1965" s="1" t="s">
        <v>40</v>
      </c>
      <c r="D1965" s="1" t="s">
        <v>272</v>
      </c>
      <c r="E1965" s="1" t="s">
        <v>1450</v>
      </c>
      <c r="F1965" s="1" t="s">
        <v>1451</v>
      </c>
      <c r="G1965" s="1" t="s">
        <v>1452</v>
      </c>
      <c r="H1965" s="1">
        <v>5</v>
      </c>
      <c r="I1965" s="1" t="s">
        <v>2403</v>
      </c>
      <c r="J1965" s="4">
        <v>1872</v>
      </c>
      <c r="K1965" s="4">
        <v>570</v>
      </c>
      <c r="L1965" s="4">
        <v>249</v>
      </c>
      <c r="T1965" s="1">
        <v>1</v>
      </c>
      <c r="AA1965" s="12" t="str">
        <f>_xlfn.XLOOKUP(HsgLista[[#This Row],[Lakó-népesség]],hsgméret[limit],hsgméret[név],,-1)</f>
        <v>apró</v>
      </c>
      <c r="AB1965" s="12" t="str">
        <f>IFERROR(_xlfn.XLOOKUP(HsgLista[[#This Row],[Vármegye]],Régiók[Vármegye],Régiók[Régió]),"")</f>
        <v>Észak-Magyarország</v>
      </c>
      <c r="AC1965" s="12" t="str">
        <f>IFERROR(_xlfn.XLOOKUP(HsgLista[[#This Row],[Vármegye]],Régiók[Vármegye],Régiók[NUTS2]),"")</f>
        <v>HU31</v>
      </c>
      <c r="AD1965" s="12" t="str" cm="1">
        <f t="array" ref="AD1965">_xlfn.XLOOKUP(HsgLista[[#This Row],[Helység jogállása]],_xlfn.ANCHORARRAY($AG$12),$AH$12:$AH$18)</f>
        <v>1 község</v>
      </c>
      <c r="AE1965" s="4">
        <f>HsgLista[[#This Row],[Lakó-népesség]]*HsgLista[[#This Row],[Lakó-népesség]]</f>
        <v>324900</v>
      </c>
      <c r="AF1965" s="1"/>
      <c r="AG1965" s="4"/>
      <c r="AJ1965" s="8"/>
      <c r="AK1965" s="4"/>
      <c r="AS1965" s="8"/>
      <c r="AT1965" s="4"/>
      <c r="BJ1965" s="1"/>
    </row>
    <row r="1966" spans="1:62" x14ac:dyDescent="0.3">
      <c r="A1966" s="33" t="s">
        <v>2730</v>
      </c>
      <c r="B1966" s="31">
        <v>26523</v>
      </c>
      <c r="C1966" s="1" t="s">
        <v>40</v>
      </c>
      <c r="D1966" s="1" t="s">
        <v>80</v>
      </c>
      <c r="E1966" s="1" t="s">
        <v>117</v>
      </c>
      <c r="F1966" s="1" t="s">
        <v>118</v>
      </c>
      <c r="G1966" s="1" t="s">
        <v>119</v>
      </c>
      <c r="H1966" s="1">
        <v>5</v>
      </c>
      <c r="I1966" s="1" t="s">
        <v>514</v>
      </c>
      <c r="J1966" s="4">
        <v>758</v>
      </c>
      <c r="K1966" s="4">
        <v>192</v>
      </c>
      <c r="L1966" s="4">
        <v>98</v>
      </c>
      <c r="AA1966" s="12" t="str">
        <f>_xlfn.XLOOKUP(HsgLista[[#This Row],[Lakó-népesség]],hsgméret[limit],hsgméret[név],,-1)</f>
        <v>mikro</v>
      </c>
      <c r="AB1966" s="12" t="str">
        <f>IFERROR(_xlfn.XLOOKUP(HsgLista[[#This Row],[Vármegye]],Régiók[Vármegye],Régiók[Régió]),"")</f>
        <v>Közép-Dunántúl</v>
      </c>
      <c r="AC1966" s="12" t="str">
        <f>IFERROR(_xlfn.XLOOKUP(HsgLista[[#This Row],[Vármegye]],Régiók[Vármegye],Régiók[NUTS2]),"")</f>
        <v>HU21</v>
      </c>
      <c r="AD1966" s="12" t="str" cm="1">
        <f t="array" ref="AD1966">_xlfn.XLOOKUP(HsgLista[[#This Row],[Helység jogállása]],_xlfn.ANCHORARRAY($AG$12),$AH$12:$AH$18)</f>
        <v>1 község</v>
      </c>
      <c r="AE1966" s="4">
        <f>HsgLista[[#This Row],[Lakó-népesség]]*HsgLista[[#This Row],[Lakó-népesség]]</f>
        <v>36864</v>
      </c>
      <c r="AF1966" s="1"/>
      <c r="AG1966" s="4"/>
      <c r="AJ1966" s="8"/>
      <c r="AK1966" s="4"/>
      <c r="AS1966" s="8"/>
      <c r="AT1966" s="4"/>
      <c r="BJ1966" s="1"/>
    </row>
    <row r="1967" spans="1:62" x14ac:dyDescent="0.3">
      <c r="A1967" s="33" t="s">
        <v>2731</v>
      </c>
      <c r="B1967" s="31">
        <v>14757</v>
      </c>
      <c r="C1967" s="1" t="s">
        <v>40</v>
      </c>
      <c r="D1967" s="1" t="s">
        <v>80</v>
      </c>
      <c r="E1967" s="1" t="s">
        <v>125</v>
      </c>
      <c r="F1967" s="1" t="s">
        <v>126</v>
      </c>
      <c r="G1967" s="1" t="s">
        <v>127</v>
      </c>
      <c r="H1967" s="1">
        <v>5</v>
      </c>
      <c r="I1967" s="1" t="s">
        <v>128</v>
      </c>
      <c r="J1967" s="4">
        <v>3405</v>
      </c>
      <c r="K1967" s="4">
        <v>977</v>
      </c>
      <c r="L1967" s="4">
        <v>414</v>
      </c>
      <c r="T1967" s="1">
        <v>1</v>
      </c>
      <c r="AA1967" s="12" t="str">
        <f>_xlfn.XLOOKUP(HsgLista[[#This Row],[Lakó-népesség]],hsgméret[limit],hsgméret[név],,-1)</f>
        <v>apró</v>
      </c>
      <c r="AB1967" s="12" t="str">
        <f>IFERROR(_xlfn.XLOOKUP(HsgLista[[#This Row],[Vármegye]],Régiók[Vármegye],Régiók[Régió]),"")</f>
        <v>Közép-Dunántúl</v>
      </c>
      <c r="AC1967" s="12" t="str">
        <f>IFERROR(_xlfn.XLOOKUP(HsgLista[[#This Row],[Vármegye]],Régiók[Vármegye],Régiók[NUTS2]),"")</f>
        <v>HU21</v>
      </c>
      <c r="AD1967" s="12" t="str" cm="1">
        <f t="array" ref="AD1967">_xlfn.XLOOKUP(HsgLista[[#This Row],[Helység jogállása]],_xlfn.ANCHORARRAY($AG$12),$AH$12:$AH$18)</f>
        <v>1 község</v>
      </c>
      <c r="AE1967" s="4">
        <f>HsgLista[[#This Row],[Lakó-népesség]]*HsgLista[[#This Row],[Lakó-népesség]]</f>
        <v>954529</v>
      </c>
      <c r="AF1967" s="1"/>
      <c r="AG1967" s="4"/>
      <c r="AJ1967" s="8"/>
      <c r="AK1967" s="4"/>
      <c r="AS1967" s="8"/>
      <c r="AT1967" s="4"/>
      <c r="BJ1967" s="1"/>
    </row>
    <row r="1968" spans="1:62" x14ac:dyDescent="0.3">
      <c r="A1968" s="33" t="s">
        <v>2732</v>
      </c>
      <c r="B1968" s="31">
        <v>18810</v>
      </c>
      <c r="C1968" s="1" t="s">
        <v>40</v>
      </c>
      <c r="D1968" s="1" t="s">
        <v>47</v>
      </c>
      <c r="E1968" s="1" t="s">
        <v>328</v>
      </c>
      <c r="F1968" s="1" t="s">
        <v>329</v>
      </c>
      <c r="G1968" s="1" t="s">
        <v>330</v>
      </c>
      <c r="H1968" s="1">
        <v>5</v>
      </c>
      <c r="I1968" s="1" t="s">
        <v>1552</v>
      </c>
      <c r="J1968" s="4">
        <v>1884</v>
      </c>
      <c r="K1968" s="4">
        <v>1867</v>
      </c>
      <c r="L1968" s="4">
        <v>788</v>
      </c>
      <c r="AA1968" s="12" t="str">
        <f>_xlfn.XLOOKUP(HsgLista[[#This Row],[Lakó-népesség]],hsgméret[limit],hsgméret[név],,-1)</f>
        <v>apró</v>
      </c>
      <c r="AB1968" s="12" t="str">
        <f>IFERROR(_xlfn.XLOOKUP(HsgLista[[#This Row],[Vármegye]],Régiók[Vármegye],Régiók[Régió]),"")</f>
        <v>Észak-Magyarország</v>
      </c>
      <c r="AC1968" s="12" t="str">
        <f>IFERROR(_xlfn.XLOOKUP(HsgLista[[#This Row],[Vármegye]],Régiók[Vármegye],Régiók[NUTS2]),"")</f>
        <v>HU31</v>
      </c>
      <c r="AD1968" s="12" t="str" cm="1">
        <f t="array" ref="AD1968">_xlfn.XLOOKUP(HsgLista[[#This Row],[Helység jogállása]],_xlfn.ANCHORARRAY($AG$12),$AH$12:$AH$18)</f>
        <v>1 község</v>
      </c>
      <c r="AE1968" s="4">
        <f>HsgLista[[#This Row],[Lakó-népesség]]*HsgLista[[#This Row],[Lakó-népesség]]</f>
        <v>3485689</v>
      </c>
      <c r="AF1968" s="1"/>
      <c r="AG1968" s="4"/>
      <c r="AJ1968" s="8"/>
      <c r="AK1968" s="4"/>
      <c r="AS1968" s="8"/>
      <c r="AT1968" s="4"/>
      <c r="BJ1968" s="1"/>
    </row>
    <row r="1969" spans="1:62" x14ac:dyDescent="0.3">
      <c r="A1969" s="33" t="s">
        <v>2733</v>
      </c>
      <c r="B1969" s="32">
        <v>3355</v>
      </c>
      <c r="C1969" s="1" t="s">
        <v>40</v>
      </c>
      <c r="D1969" s="1" t="s">
        <v>202</v>
      </c>
      <c r="E1969" s="1" t="s">
        <v>284</v>
      </c>
      <c r="F1969" s="1" t="s">
        <v>285</v>
      </c>
      <c r="G1969" s="1" t="s">
        <v>285</v>
      </c>
      <c r="H1969" s="1">
        <v>5</v>
      </c>
      <c r="I1969" s="1" t="s">
        <v>2025</v>
      </c>
      <c r="J1969" s="4">
        <v>3929</v>
      </c>
      <c r="K1969" s="4">
        <v>724</v>
      </c>
      <c r="L1969" s="4">
        <v>351</v>
      </c>
      <c r="AA1969" s="12" t="str">
        <f>_xlfn.XLOOKUP(HsgLista[[#This Row],[Lakó-népesség]],hsgméret[limit],hsgméret[név],,-1)</f>
        <v>apró</v>
      </c>
      <c r="AB1969" s="12" t="str">
        <f>IFERROR(_xlfn.XLOOKUP(HsgLista[[#This Row],[Vármegye]],Régiók[Vármegye],Régiók[Régió]),"")</f>
        <v>Nyugat-Dunántúl</v>
      </c>
      <c r="AC1969" s="12" t="str">
        <f>IFERROR(_xlfn.XLOOKUP(HsgLista[[#This Row],[Vármegye]],Régiók[Vármegye],Régiók[NUTS2]),"")</f>
        <v>HU22</v>
      </c>
      <c r="AD1969" s="12" t="str" cm="1">
        <f t="array" ref="AD1969">_xlfn.XLOOKUP(HsgLista[[#This Row],[Helység jogállása]],_xlfn.ANCHORARRAY($AG$12),$AH$12:$AH$18)</f>
        <v>1 község</v>
      </c>
      <c r="AE1969" s="4">
        <f>HsgLista[[#This Row],[Lakó-népesség]]*HsgLista[[#This Row],[Lakó-népesség]]</f>
        <v>524176</v>
      </c>
      <c r="AF1969" s="1"/>
      <c r="AG1969" s="4"/>
      <c r="AJ1969" s="8"/>
      <c r="AK1969" s="4"/>
      <c r="AS1969" s="8"/>
      <c r="AT1969" s="4"/>
      <c r="BJ1969" s="1"/>
    </row>
    <row r="1970" spans="1:62" x14ac:dyDescent="0.3">
      <c r="A1970" s="33" t="s">
        <v>2734</v>
      </c>
      <c r="B1970" s="31">
        <v>29276</v>
      </c>
      <c r="C1970" s="1" t="s">
        <v>40</v>
      </c>
      <c r="D1970" s="1" t="s">
        <v>47</v>
      </c>
      <c r="E1970" s="1" t="s">
        <v>328</v>
      </c>
      <c r="F1970" s="1" t="s">
        <v>329</v>
      </c>
      <c r="G1970" s="1" t="s">
        <v>330</v>
      </c>
      <c r="H1970" s="1">
        <v>5</v>
      </c>
      <c r="I1970" s="1" t="s">
        <v>2735</v>
      </c>
      <c r="J1970" s="4">
        <v>1852</v>
      </c>
      <c r="K1970" s="4">
        <v>1293</v>
      </c>
      <c r="L1970" s="4">
        <v>564</v>
      </c>
      <c r="AA1970" s="12" t="str">
        <f>_xlfn.XLOOKUP(HsgLista[[#This Row],[Lakó-népesség]],hsgméret[limit],hsgméret[név],,-1)</f>
        <v>apró</v>
      </c>
      <c r="AB1970" s="12" t="str">
        <f>IFERROR(_xlfn.XLOOKUP(HsgLista[[#This Row],[Vármegye]],Régiók[Vármegye],Régiók[Régió]),"")</f>
        <v>Észak-Magyarország</v>
      </c>
      <c r="AC1970" s="12" t="str">
        <f>IFERROR(_xlfn.XLOOKUP(HsgLista[[#This Row],[Vármegye]],Régiók[Vármegye],Régiók[NUTS2]),"")</f>
        <v>HU31</v>
      </c>
      <c r="AD1970" s="12" t="str" cm="1">
        <f t="array" ref="AD1970">_xlfn.XLOOKUP(HsgLista[[#This Row],[Helység jogállása]],_xlfn.ANCHORARRAY($AG$12),$AH$12:$AH$18)</f>
        <v>1 község</v>
      </c>
      <c r="AE1970" s="4">
        <f>HsgLista[[#This Row],[Lakó-népesség]]*HsgLista[[#This Row],[Lakó-népesség]]</f>
        <v>1671849</v>
      </c>
      <c r="AF1970" s="1"/>
      <c r="AG1970" s="4"/>
      <c r="AJ1970" s="8"/>
      <c r="AK1970" s="4"/>
      <c r="AS1970" s="8"/>
      <c r="AT1970" s="4"/>
      <c r="BJ1970" s="1"/>
    </row>
    <row r="1971" spans="1:62" x14ac:dyDescent="0.3">
      <c r="A1971" s="33" t="s">
        <v>1638</v>
      </c>
      <c r="B1971" s="31">
        <v>27191</v>
      </c>
      <c r="C1971" s="1" t="s">
        <v>40</v>
      </c>
      <c r="D1971" s="1" t="s">
        <v>52</v>
      </c>
      <c r="E1971" s="1" t="s">
        <v>244</v>
      </c>
      <c r="F1971" s="1" t="s">
        <v>245</v>
      </c>
      <c r="G1971" s="1" t="s">
        <v>246</v>
      </c>
      <c r="H1971" s="1">
        <v>2</v>
      </c>
      <c r="I1971" s="1" t="s">
        <v>38</v>
      </c>
      <c r="J1971" s="4">
        <v>1431</v>
      </c>
      <c r="K1971" s="4">
        <v>1315</v>
      </c>
      <c r="L1971" s="4">
        <v>436</v>
      </c>
      <c r="T1971" s="1">
        <v>1</v>
      </c>
      <c r="AA1971" s="12" t="str">
        <f>_xlfn.XLOOKUP(HsgLista[[#This Row],[Lakó-népesség]],hsgméret[limit],hsgméret[név],,-1)</f>
        <v>apró</v>
      </c>
      <c r="AB1971" s="12" t="str">
        <f>IFERROR(_xlfn.XLOOKUP(HsgLista[[#This Row],[Vármegye]],Régiók[Vármegye],Régiók[Régió]),"")</f>
        <v>Észak-Magyarország</v>
      </c>
      <c r="AC1971" s="12" t="str">
        <f>IFERROR(_xlfn.XLOOKUP(HsgLista[[#This Row],[Vármegye]],Régiók[Vármegye],Régiók[NUTS2]),"")</f>
        <v>HU31</v>
      </c>
      <c r="AD1971" s="12" t="str" cm="1">
        <f t="array" ref="AD1971">_xlfn.XLOOKUP(HsgLista[[#This Row],[Helység jogállása]],_xlfn.ANCHORARRAY($AG$12),$AH$12:$AH$18)</f>
        <v>1 község</v>
      </c>
      <c r="AE1971" s="4">
        <f>HsgLista[[#This Row],[Lakó-népesség]]*HsgLista[[#This Row],[Lakó-népesség]]</f>
        <v>1729225</v>
      </c>
      <c r="AF1971" s="1"/>
      <c r="AG1971" s="4"/>
      <c r="AJ1971" s="8"/>
      <c r="AK1971" s="4"/>
      <c r="AS1971" s="8"/>
      <c r="AT1971" s="4"/>
      <c r="BJ1971" s="1"/>
    </row>
    <row r="1972" spans="1:62" x14ac:dyDescent="0.3">
      <c r="A1972" s="33" t="s">
        <v>1546</v>
      </c>
      <c r="B1972" s="31">
        <v>29425</v>
      </c>
      <c r="C1972" s="1" t="s">
        <v>40</v>
      </c>
      <c r="D1972" s="1" t="s">
        <v>272</v>
      </c>
      <c r="E1972" s="1" t="s">
        <v>273</v>
      </c>
      <c r="F1972" s="1" t="s">
        <v>274</v>
      </c>
      <c r="G1972" s="1" t="s">
        <v>275</v>
      </c>
      <c r="H1972" s="1">
        <v>2</v>
      </c>
      <c r="I1972" s="1" t="s">
        <v>38</v>
      </c>
      <c r="J1972" s="4">
        <v>2047</v>
      </c>
      <c r="K1972" s="4">
        <v>1158</v>
      </c>
      <c r="L1972" s="4">
        <v>530</v>
      </c>
      <c r="AA1972" s="12" t="str">
        <f>_xlfn.XLOOKUP(HsgLista[[#This Row],[Lakó-népesség]],hsgméret[limit],hsgméret[név],,-1)</f>
        <v>apró</v>
      </c>
      <c r="AB1972" s="12" t="str">
        <f>IFERROR(_xlfn.XLOOKUP(HsgLista[[#This Row],[Vármegye]],Régiók[Vármegye],Régiók[Régió]),"")</f>
        <v>Észak-Magyarország</v>
      </c>
      <c r="AC1972" s="12" t="str">
        <f>IFERROR(_xlfn.XLOOKUP(HsgLista[[#This Row],[Vármegye]],Régiók[Vármegye],Régiók[NUTS2]),"")</f>
        <v>HU31</v>
      </c>
      <c r="AD1972" s="12" t="str" cm="1">
        <f t="array" ref="AD1972">_xlfn.XLOOKUP(HsgLista[[#This Row],[Helység jogállása]],_xlfn.ANCHORARRAY($AG$12),$AH$12:$AH$18)</f>
        <v>1 község</v>
      </c>
      <c r="AE1972" s="4">
        <f>HsgLista[[#This Row],[Lakó-népesség]]*HsgLista[[#This Row],[Lakó-népesség]]</f>
        <v>1340964</v>
      </c>
      <c r="AF1972" s="1"/>
      <c r="AG1972" s="4"/>
      <c r="AJ1972" s="8"/>
      <c r="AK1972" s="4"/>
      <c r="AS1972" s="8"/>
      <c r="AT1972" s="4"/>
      <c r="BJ1972" s="1"/>
    </row>
    <row r="1973" spans="1:62" x14ac:dyDescent="0.3">
      <c r="A1973" s="33" t="s">
        <v>2736</v>
      </c>
      <c r="B1973" s="31">
        <v>19752</v>
      </c>
      <c r="C1973" s="1" t="s">
        <v>40</v>
      </c>
      <c r="D1973" s="1" t="s">
        <v>66</v>
      </c>
      <c r="E1973" s="1" t="s">
        <v>499</v>
      </c>
      <c r="F1973" s="1" t="s">
        <v>500</v>
      </c>
      <c r="G1973" s="1" t="s">
        <v>501</v>
      </c>
      <c r="H1973" s="1">
        <v>5</v>
      </c>
      <c r="I1973" s="1" t="s">
        <v>2737</v>
      </c>
      <c r="J1973" s="4">
        <v>1286</v>
      </c>
      <c r="K1973" s="4">
        <v>509</v>
      </c>
      <c r="L1973" s="4">
        <v>203</v>
      </c>
      <c r="AA1973" s="12" t="str">
        <f>_xlfn.XLOOKUP(HsgLista[[#This Row],[Lakó-népesség]],hsgméret[limit],hsgméret[név],,-1)</f>
        <v>apró</v>
      </c>
      <c r="AB1973" s="12" t="str">
        <f>IFERROR(_xlfn.XLOOKUP(HsgLista[[#This Row],[Vármegye]],Régiók[Vármegye],Régiók[Régió]),"")</f>
        <v>Nyugat-Dunántúl</v>
      </c>
      <c r="AC1973" s="12" t="str">
        <f>IFERROR(_xlfn.XLOOKUP(HsgLista[[#This Row],[Vármegye]],Régiók[Vármegye],Régiók[NUTS2]),"")</f>
        <v>HU22</v>
      </c>
      <c r="AD1973" s="12" t="str" cm="1">
        <f t="array" ref="AD1973">_xlfn.XLOOKUP(HsgLista[[#This Row],[Helység jogállása]],_xlfn.ANCHORARRAY($AG$12),$AH$12:$AH$18)</f>
        <v>1 község</v>
      </c>
      <c r="AE1973" s="4">
        <f>HsgLista[[#This Row],[Lakó-népesség]]*HsgLista[[#This Row],[Lakó-népesség]]</f>
        <v>259081</v>
      </c>
      <c r="AF1973" s="1"/>
      <c r="AG1973" s="4"/>
      <c r="AJ1973" s="8"/>
      <c r="AK1973" s="4"/>
      <c r="AS1973" s="8"/>
      <c r="AT1973" s="4"/>
      <c r="BJ1973" s="1"/>
    </row>
    <row r="1974" spans="1:62" x14ac:dyDescent="0.3">
      <c r="A1974" s="33" t="s">
        <v>1254</v>
      </c>
      <c r="B1974" s="31">
        <v>29009</v>
      </c>
      <c r="C1974" s="1" t="s">
        <v>40</v>
      </c>
      <c r="D1974" s="1" t="s">
        <v>80</v>
      </c>
      <c r="E1974" s="1" t="s">
        <v>117</v>
      </c>
      <c r="F1974" s="1" t="s">
        <v>118</v>
      </c>
      <c r="G1974" s="1" t="s">
        <v>119</v>
      </c>
      <c r="H1974" s="1">
        <v>2</v>
      </c>
      <c r="I1974" s="1" t="s">
        <v>38</v>
      </c>
      <c r="J1974" s="4">
        <v>1979</v>
      </c>
      <c r="K1974" s="4">
        <v>867</v>
      </c>
      <c r="L1974" s="4">
        <v>350</v>
      </c>
      <c r="AA1974" s="12" t="str">
        <f>_xlfn.XLOOKUP(HsgLista[[#This Row],[Lakó-népesség]],hsgméret[limit],hsgméret[név],,-1)</f>
        <v>apró</v>
      </c>
      <c r="AB1974" s="12" t="str">
        <f>IFERROR(_xlfn.XLOOKUP(HsgLista[[#This Row],[Vármegye]],Régiók[Vármegye],Régiók[Régió]),"")</f>
        <v>Közép-Dunántúl</v>
      </c>
      <c r="AC1974" s="12" t="str">
        <f>IFERROR(_xlfn.XLOOKUP(HsgLista[[#This Row],[Vármegye]],Régiók[Vármegye],Régiók[NUTS2]),"")</f>
        <v>HU21</v>
      </c>
      <c r="AD1974" s="12" t="str" cm="1">
        <f t="array" ref="AD1974">_xlfn.XLOOKUP(HsgLista[[#This Row],[Helység jogállása]],_xlfn.ANCHORARRAY($AG$12),$AH$12:$AH$18)</f>
        <v>1 község</v>
      </c>
      <c r="AE1974" s="4">
        <f>HsgLista[[#This Row],[Lakó-népesség]]*HsgLista[[#This Row],[Lakó-népesség]]</f>
        <v>751689</v>
      </c>
      <c r="AF1974" s="1"/>
      <c r="AG1974" s="4"/>
      <c r="AJ1974" s="8"/>
      <c r="AK1974" s="4"/>
      <c r="AS1974" s="8"/>
      <c r="AT1974" s="4"/>
      <c r="BJ1974" s="1"/>
    </row>
    <row r="1975" spans="1:62" x14ac:dyDescent="0.3">
      <c r="A1975" s="33" t="s">
        <v>2738</v>
      </c>
      <c r="B1975" s="31">
        <v>23038</v>
      </c>
      <c r="C1975" s="1" t="s">
        <v>196</v>
      </c>
      <c r="D1975" s="1" t="s">
        <v>75</v>
      </c>
      <c r="E1975" s="1" t="s">
        <v>755</v>
      </c>
      <c r="F1975" s="1" t="s">
        <v>756</v>
      </c>
      <c r="G1975" s="1" t="s">
        <v>757</v>
      </c>
      <c r="H1975" s="1">
        <v>1</v>
      </c>
      <c r="I1975" s="1" t="s">
        <v>32</v>
      </c>
      <c r="J1975" s="4">
        <v>3201</v>
      </c>
      <c r="K1975" s="4">
        <v>3847</v>
      </c>
      <c r="L1975" s="4">
        <v>1502</v>
      </c>
      <c r="AA1975" s="12" t="str">
        <f>_xlfn.XLOOKUP(HsgLista[[#This Row],[Lakó-népesség]],hsgméret[limit],hsgméret[név],,-1)</f>
        <v>kicsi</v>
      </c>
      <c r="AB1975" s="12" t="str">
        <f>IFERROR(_xlfn.XLOOKUP(HsgLista[[#This Row],[Vármegye]],Régiók[Vármegye],Régiók[Régió]),"")</f>
        <v>Pest</v>
      </c>
      <c r="AC1975" s="12" t="str">
        <f>IFERROR(_xlfn.XLOOKUP(HsgLista[[#This Row],[Vármegye]],Régiók[Vármegye],Régiók[NUTS2]),"")</f>
        <v>HU12</v>
      </c>
      <c r="AD1975" s="12" t="str" cm="1">
        <f t="array" ref="AD1975">_xlfn.XLOOKUP(HsgLista[[#This Row],[Helység jogállása]],_xlfn.ANCHORARRAY($AG$12),$AH$12:$AH$18)</f>
        <v>1 község</v>
      </c>
      <c r="AE1975" s="4">
        <f>HsgLista[[#This Row],[Lakó-népesség]]*HsgLista[[#This Row],[Lakó-népesség]]</f>
        <v>14799409</v>
      </c>
      <c r="AF1975" s="1"/>
      <c r="AG1975" s="4"/>
      <c r="AJ1975" s="8"/>
      <c r="AK1975" s="4"/>
      <c r="AS1975" s="8"/>
      <c r="AT1975" s="4"/>
      <c r="BJ1975" s="1"/>
    </row>
    <row r="1976" spans="1:62" x14ac:dyDescent="0.3">
      <c r="A1976" s="33" t="s">
        <v>2739</v>
      </c>
      <c r="B1976" s="31">
        <v>23056</v>
      </c>
      <c r="C1976" s="1" t="s">
        <v>40</v>
      </c>
      <c r="D1976" s="1" t="s">
        <v>140</v>
      </c>
      <c r="E1976" s="1" t="s">
        <v>141</v>
      </c>
      <c r="F1976" s="1" t="s">
        <v>142</v>
      </c>
      <c r="G1976" s="1" t="s">
        <v>143</v>
      </c>
      <c r="H1976" s="1">
        <v>1</v>
      </c>
      <c r="I1976" s="1" t="s">
        <v>32</v>
      </c>
      <c r="J1976" s="4">
        <v>6636</v>
      </c>
      <c r="K1976" s="4">
        <v>2258</v>
      </c>
      <c r="L1976" s="4">
        <v>1013</v>
      </c>
      <c r="AA1976" s="12" t="str">
        <f>_xlfn.XLOOKUP(HsgLista[[#This Row],[Lakó-népesség]],hsgméret[limit],hsgméret[név],,-1)</f>
        <v>kicsi</v>
      </c>
      <c r="AB1976" s="12" t="str">
        <f>IFERROR(_xlfn.XLOOKUP(HsgLista[[#This Row],[Vármegye]],Régiók[Vármegye],Régiók[Régió]),"")</f>
        <v>Dél-Alföld</v>
      </c>
      <c r="AC1976" s="12" t="str">
        <f>IFERROR(_xlfn.XLOOKUP(HsgLista[[#This Row],[Vármegye]],Régiók[Vármegye],Régiók[NUTS2]),"")</f>
        <v>HU33</v>
      </c>
      <c r="AD1976" s="12" t="str" cm="1">
        <f t="array" ref="AD1976">_xlfn.XLOOKUP(HsgLista[[#This Row],[Helység jogállása]],_xlfn.ANCHORARRAY($AG$12),$AH$12:$AH$18)</f>
        <v>1 község</v>
      </c>
      <c r="AE1976" s="4">
        <f>HsgLista[[#This Row],[Lakó-népesség]]*HsgLista[[#This Row],[Lakó-népesség]]</f>
        <v>5098564</v>
      </c>
      <c r="AF1976" s="1"/>
      <c r="AG1976" s="4"/>
      <c r="AJ1976" s="8"/>
      <c r="AK1976" s="4"/>
      <c r="AS1976" s="8"/>
      <c r="AT1976" s="4"/>
      <c r="BJ1976" s="1"/>
    </row>
    <row r="1977" spans="1:62" x14ac:dyDescent="0.3">
      <c r="A1977" s="33" t="s">
        <v>2253</v>
      </c>
      <c r="B1977" s="31">
        <v>20066</v>
      </c>
      <c r="C1977" s="1" t="s">
        <v>40</v>
      </c>
      <c r="D1977" s="1" t="s">
        <v>75</v>
      </c>
      <c r="E1977" s="1" t="s">
        <v>2250</v>
      </c>
      <c r="F1977" s="1" t="s">
        <v>2251</v>
      </c>
      <c r="G1977" s="1" t="s">
        <v>2252</v>
      </c>
      <c r="H1977" s="1">
        <v>2</v>
      </c>
      <c r="I1977" s="1" t="s">
        <v>38</v>
      </c>
      <c r="J1977" s="4">
        <v>5403</v>
      </c>
      <c r="K1977" s="4">
        <v>2056</v>
      </c>
      <c r="L1977" s="4">
        <v>869</v>
      </c>
      <c r="AA1977" s="12" t="str">
        <f>_xlfn.XLOOKUP(HsgLista[[#This Row],[Lakó-népesség]],hsgméret[limit],hsgméret[név],,-1)</f>
        <v>kicsi</v>
      </c>
      <c r="AB1977" s="12" t="str">
        <f>IFERROR(_xlfn.XLOOKUP(HsgLista[[#This Row],[Vármegye]],Régiók[Vármegye],Régiók[Régió]),"")</f>
        <v>Pest</v>
      </c>
      <c r="AC1977" s="12" t="str">
        <f>IFERROR(_xlfn.XLOOKUP(HsgLista[[#This Row],[Vármegye]],Régiók[Vármegye],Régiók[NUTS2]),"")</f>
        <v>HU12</v>
      </c>
      <c r="AD1977" s="12" t="str" cm="1">
        <f t="array" ref="AD1977">_xlfn.XLOOKUP(HsgLista[[#This Row],[Helység jogállása]],_xlfn.ANCHORARRAY($AG$12),$AH$12:$AH$18)</f>
        <v>1 község</v>
      </c>
      <c r="AE1977" s="4">
        <f>HsgLista[[#This Row],[Lakó-népesség]]*HsgLista[[#This Row],[Lakó-népesség]]</f>
        <v>4227136</v>
      </c>
      <c r="AF1977" s="1"/>
      <c r="AG1977" s="4"/>
      <c r="AJ1977" s="8"/>
      <c r="AK1977" s="4"/>
      <c r="AS1977" s="8"/>
      <c r="AT1977" s="4"/>
      <c r="BJ1977" s="1"/>
    </row>
    <row r="1978" spans="1:62" x14ac:dyDescent="0.3">
      <c r="A1978" s="33" t="s">
        <v>2740</v>
      </c>
      <c r="B1978" s="31">
        <v>12885</v>
      </c>
      <c r="C1978" s="1" t="s">
        <v>27</v>
      </c>
      <c r="D1978" s="1" t="s">
        <v>52</v>
      </c>
      <c r="E1978" s="1" t="s">
        <v>313</v>
      </c>
      <c r="F1978" s="1" t="s">
        <v>314</v>
      </c>
      <c r="G1978" s="1" t="s">
        <v>315</v>
      </c>
      <c r="H1978" s="1">
        <v>1</v>
      </c>
      <c r="I1978" s="1" t="s">
        <v>32</v>
      </c>
      <c r="J1978" s="4">
        <v>2467</v>
      </c>
      <c r="K1978" s="4">
        <v>4978</v>
      </c>
      <c r="L1978" s="4">
        <v>2015</v>
      </c>
      <c r="AA1978" s="12" t="str">
        <f>_xlfn.XLOOKUP(HsgLista[[#This Row],[Lakó-népesség]],hsgméret[limit],hsgméret[név],,-1)</f>
        <v>kicsi</v>
      </c>
      <c r="AB1978" s="12" t="str">
        <f>IFERROR(_xlfn.XLOOKUP(HsgLista[[#This Row],[Vármegye]],Régiók[Vármegye],Régiók[Régió]),"")</f>
        <v>Észak-Magyarország</v>
      </c>
      <c r="AC1978" s="12" t="str">
        <f>IFERROR(_xlfn.XLOOKUP(HsgLista[[#This Row],[Vármegye]],Régiók[Vármegye],Régiók[NUTS2]),"")</f>
        <v>HU31</v>
      </c>
      <c r="AD1978" s="12" t="str" cm="1">
        <f t="array" ref="AD1978">_xlfn.XLOOKUP(HsgLista[[#This Row],[Helység jogállása]],_xlfn.ANCHORARRAY($AG$12),$AH$12:$AH$18)</f>
        <v>2 város</v>
      </c>
      <c r="AE1978" s="4">
        <f>HsgLista[[#This Row],[Lakó-népesség]]*HsgLista[[#This Row],[Lakó-népesség]]</f>
        <v>24780484</v>
      </c>
      <c r="AF1978" s="1"/>
      <c r="AG1978" s="4"/>
      <c r="AJ1978" s="8"/>
      <c r="AK1978" s="4"/>
      <c r="AS1978" s="8"/>
      <c r="AT1978" s="4"/>
      <c r="BJ1978" s="1"/>
    </row>
    <row r="1979" spans="1:62" x14ac:dyDescent="0.3">
      <c r="A1979" s="33" t="s">
        <v>2741</v>
      </c>
      <c r="B1979" s="31">
        <v>15352</v>
      </c>
      <c r="C1979" s="1" t="s">
        <v>27</v>
      </c>
      <c r="D1979" s="1" t="s">
        <v>86</v>
      </c>
      <c r="E1979" s="1" t="s">
        <v>334</v>
      </c>
      <c r="F1979" s="1" t="s">
        <v>335</v>
      </c>
      <c r="G1979" s="1" t="s">
        <v>336</v>
      </c>
      <c r="H1979" s="1">
        <v>1</v>
      </c>
      <c r="I1979" s="1" t="s">
        <v>32</v>
      </c>
      <c r="J1979" s="4">
        <v>3964</v>
      </c>
      <c r="K1979" s="4">
        <v>7227</v>
      </c>
      <c r="L1979" s="4">
        <v>3309</v>
      </c>
      <c r="R1979" s="1">
        <v>1</v>
      </c>
      <c r="T1979" s="1">
        <v>1</v>
      </c>
      <c r="AA1979" s="12" t="str">
        <f>_xlfn.XLOOKUP(HsgLista[[#This Row],[Lakó-népesség]],hsgméret[limit],hsgméret[név],,-1)</f>
        <v>kicsi</v>
      </c>
      <c r="AB1979" s="12" t="str">
        <f>IFERROR(_xlfn.XLOOKUP(HsgLista[[#This Row],[Vármegye]],Régiók[Vármegye],Régiók[Régió]),"")</f>
        <v>Közép-Dunántúl</v>
      </c>
      <c r="AC1979" s="12" t="str">
        <f>IFERROR(_xlfn.XLOOKUP(HsgLista[[#This Row],[Vármegye]],Régiók[Vármegye],Régiók[NUTS2]),"")</f>
        <v>HU21</v>
      </c>
      <c r="AD1979" s="12" t="str" cm="1">
        <f t="array" ref="AD1979">_xlfn.XLOOKUP(HsgLista[[#This Row],[Helység jogállása]],_xlfn.ANCHORARRAY($AG$12),$AH$12:$AH$18)</f>
        <v>2 város</v>
      </c>
      <c r="AE1979" s="4">
        <f>HsgLista[[#This Row],[Lakó-népesség]]*HsgLista[[#This Row],[Lakó-népesség]]</f>
        <v>52229529</v>
      </c>
      <c r="AF1979" s="1"/>
      <c r="AG1979" s="4"/>
      <c r="AJ1979" s="8"/>
      <c r="AK1979" s="4"/>
      <c r="AS1979" s="8"/>
      <c r="AT1979" s="4"/>
      <c r="BJ1979" s="1"/>
    </row>
    <row r="1980" spans="1:62" x14ac:dyDescent="0.3">
      <c r="A1980" s="33" t="s">
        <v>2742</v>
      </c>
      <c r="B1980" s="32">
        <v>4419</v>
      </c>
      <c r="C1980" s="1" t="s">
        <v>40</v>
      </c>
      <c r="D1980" s="1" t="s">
        <v>52</v>
      </c>
      <c r="E1980" s="1" t="s">
        <v>58</v>
      </c>
      <c r="F1980" s="1" t="s">
        <v>59</v>
      </c>
      <c r="G1980" s="1" t="s">
        <v>60</v>
      </c>
      <c r="H1980" s="1">
        <v>5</v>
      </c>
      <c r="I1980" s="1" t="s">
        <v>1557</v>
      </c>
      <c r="J1980" s="4">
        <v>689</v>
      </c>
      <c r="K1980" s="4">
        <v>62</v>
      </c>
      <c r="L1980" s="4">
        <v>28</v>
      </c>
      <c r="AA1980" s="12" t="str">
        <f>_xlfn.XLOOKUP(HsgLista[[#This Row],[Lakó-népesség]],hsgméret[limit],hsgméret[név],,-1)</f>
        <v>mikro</v>
      </c>
      <c r="AB1980" s="12" t="str">
        <f>IFERROR(_xlfn.XLOOKUP(HsgLista[[#This Row],[Vármegye]],Régiók[Vármegye],Régiók[Régió]),"")</f>
        <v>Észak-Magyarország</v>
      </c>
      <c r="AC1980" s="12" t="str">
        <f>IFERROR(_xlfn.XLOOKUP(HsgLista[[#This Row],[Vármegye]],Régiók[Vármegye],Régiók[NUTS2]),"")</f>
        <v>HU31</v>
      </c>
      <c r="AD1980" s="12" t="str" cm="1">
        <f t="array" ref="AD1980">_xlfn.XLOOKUP(HsgLista[[#This Row],[Helység jogállása]],_xlfn.ANCHORARRAY($AG$12),$AH$12:$AH$18)</f>
        <v>1 község</v>
      </c>
      <c r="AE1980" s="4">
        <f>HsgLista[[#This Row],[Lakó-népesség]]*HsgLista[[#This Row],[Lakó-népesség]]</f>
        <v>3844</v>
      </c>
      <c r="AF1980" s="1"/>
      <c r="AG1980" s="4"/>
      <c r="AJ1980" s="8"/>
      <c r="AK1980" s="4"/>
      <c r="AS1980" s="8"/>
      <c r="AT1980" s="4"/>
      <c r="BJ1980" s="1"/>
    </row>
    <row r="1981" spans="1:62" x14ac:dyDescent="0.3">
      <c r="A1981" s="33" t="s">
        <v>2743</v>
      </c>
      <c r="B1981" s="32">
        <v>3203</v>
      </c>
      <c r="C1981" s="1" t="s">
        <v>40</v>
      </c>
      <c r="D1981" s="1" t="s">
        <v>112</v>
      </c>
      <c r="E1981" s="1" t="s">
        <v>113</v>
      </c>
      <c r="F1981" s="1" t="s">
        <v>114</v>
      </c>
      <c r="G1981" s="1" t="s">
        <v>115</v>
      </c>
      <c r="H1981" s="1">
        <v>5</v>
      </c>
      <c r="I1981" s="1" t="s">
        <v>2744</v>
      </c>
      <c r="J1981" s="4">
        <v>976</v>
      </c>
      <c r="K1981" s="4">
        <v>321</v>
      </c>
      <c r="L1981" s="4">
        <v>148</v>
      </c>
      <c r="AA1981" s="12" t="str">
        <f>_xlfn.XLOOKUP(HsgLista[[#This Row],[Lakó-népesség]],hsgméret[limit],hsgméret[név],,-1)</f>
        <v>mikro</v>
      </c>
      <c r="AB1981" s="12" t="str">
        <f>IFERROR(_xlfn.XLOOKUP(HsgLista[[#This Row],[Vármegye]],Régiók[Vármegye],Régiók[Régió]),"")</f>
        <v>Dél-Dunántúl</v>
      </c>
      <c r="AC1981" s="12" t="str">
        <f>IFERROR(_xlfn.XLOOKUP(HsgLista[[#This Row],[Vármegye]],Régiók[Vármegye],Régiók[NUTS2]),"")</f>
        <v>HU23</v>
      </c>
      <c r="AD1981" s="12" t="str" cm="1">
        <f t="array" ref="AD1981">_xlfn.XLOOKUP(HsgLista[[#This Row],[Helység jogállása]],_xlfn.ANCHORARRAY($AG$12),$AH$12:$AH$18)</f>
        <v>1 község</v>
      </c>
      <c r="AE1981" s="4">
        <f>HsgLista[[#This Row],[Lakó-népesség]]*HsgLista[[#This Row],[Lakó-népesség]]</f>
        <v>103041</v>
      </c>
      <c r="AF1981" s="1"/>
      <c r="AG1981" s="4"/>
      <c r="AJ1981" s="8"/>
      <c r="AK1981" s="4"/>
      <c r="AS1981" s="8"/>
      <c r="AT1981" s="4"/>
      <c r="BJ1981" s="1"/>
    </row>
    <row r="1982" spans="1:62" x14ac:dyDescent="0.3">
      <c r="A1982" s="33" t="s">
        <v>1595</v>
      </c>
      <c r="B1982" s="31">
        <v>32294</v>
      </c>
      <c r="C1982" s="1" t="s">
        <v>196</v>
      </c>
      <c r="D1982" s="1" t="s">
        <v>224</v>
      </c>
      <c r="E1982" s="1" t="s">
        <v>225</v>
      </c>
      <c r="F1982" s="1" t="s">
        <v>226</v>
      </c>
      <c r="G1982" s="1" t="s">
        <v>227</v>
      </c>
      <c r="H1982" s="1">
        <v>2</v>
      </c>
      <c r="I1982" s="1" t="s">
        <v>38</v>
      </c>
      <c r="J1982" s="4">
        <v>5559</v>
      </c>
      <c r="K1982" s="4">
        <v>3581</v>
      </c>
      <c r="L1982" s="4">
        <v>1470</v>
      </c>
      <c r="T1982" s="1">
        <v>1</v>
      </c>
      <c r="AA1982" s="12" t="str">
        <f>_xlfn.XLOOKUP(HsgLista[[#This Row],[Lakó-népesség]],hsgméret[limit],hsgméret[név],,-1)</f>
        <v>kicsi</v>
      </c>
      <c r="AB1982" s="12" t="str">
        <f>IFERROR(_xlfn.XLOOKUP(HsgLista[[#This Row],[Vármegye]],Régiók[Vármegye],Régiók[Régió]),"")</f>
        <v>Észak-Alföld</v>
      </c>
      <c r="AC1982" s="12" t="str">
        <f>IFERROR(_xlfn.XLOOKUP(HsgLista[[#This Row],[Vármegye]],Régiók[Vármegye],Régiók[NUTS2]),"")</f>
        <v>HU32</v>
      </c>
      <c r="AD1982" s="12" t="str" cm="1">
        <f t="array" ref="AD1982">_xlfn.XLOOKUP(HsgLista[[#This Row],[Helység jogállása]],_xlfn.ANCHORARRAY($AG$12),$AH$12:$AH$18)</f>
        <v>1 község</v>
      </c>
      <c r="AE1982" s="4">
        <f>HsgLista[[#This Row],[Lakó-népesség]]*HsgLista[[#This Row],[Lakó-népesség]]</f>
        <v>12823561</v>
      </c>
      <c r="AF1982" s="1"/>
      <c r="AG1982" s="4"/>
      <c r="AJ1982" s="8"/>
      <c r="AK1982" s="4"/>
      <c r="AS1982" s="8"/>
      <c r="AT1982" s="4"/>
      <c r="BJ1982" s="1"/>
    </row>
    <row r="1983" spans="1:62" x14ac:dyDescent="0.3">
      <c r="A1983" s="33" t="s">
        <v>2745</v>
      </c>
      <c r="B1983" s="31">
        <v>14003</v>
      </c>
      <c r="C1983" s="1" t="s">
        <v>40</v>
      </c>
      <c r="D1983" s="1" t="s">
        <v>224</v>
      </c>
      <c r="E1983" s="1" t="s">
        <v>225</v>
      </c>
      <c r="F1983" s="1" t="s">
        <v>226</v>
      </c>
      <c r="G1983" s="1" t="s">
        <v>227</v>
      </c>
      <c r="H1983" s="1">
        <v>1</v>
      </c>
      <c r="I1983" s="1" t="s">
        <v>32</v>
      </c>
      <c r="J1983" s="4">
        <v>7493</v>
      </c>
      <c r="K1983" s="4">
        <v>3611</v>
      </c>
      <c r="L1983" s="4">
        <v>1439</v>
      </c>
      <c r="T1983" s="1">
        <v>1</v>
      </c>
      <c r="AA1983" s="12" t="str">
        <f>_xlfn.XLOOKUP(HsgLista[[#This Row],[Lakó-népesség]],hsgméret[limit],hsgméret[név],,-1)</f>
        <v>kicsi</v>
      </c>
      <c r="AB1983" s="12" t="str">
        <f>IFERROR(_xlfn.XLOOKUP(HsgLista[[#This Row],[Vármegye]],Régiók[Vármegye],Régiók[Régió]),"")</f>
        <v>Észak-Alföld</v>
      </c>
      <c r="AC1983" s="12" t="str">
        <f>IFERROR(_xlfn.XLOOKUP(HsgLista[[#This Row],[Vármegye]],Régiók[Vármegye],Régiók[NUTS2]),"")</f>
        <v>HU32</v>
      </c>
      <c r="AD1983" s="12" t="str" cm="1">
        <f t="array" ref="AD1983">_xlfn.XLOOKUP(HsgLista[[#This Row],[Helység jogállása]],_xlfn.ANCHORARRAY($AG$12),$AH$12:$AH$18)</f>
        <v>1 község</v>
      </c>
      <c r="AE1983" s="4">
        <f>HsgLista[[#This Row],[Lakó-népesség]]*HsgLista[[#This Row],[Lakó-népesség]]</f>
        <v>13039321</v>
      </c>
      <c r="AF1983" s="1"/>
      <c r="AG1983" s="4"/>
      <c r="AJ1983" s="8"/>
      <c r="AK1983" s="4"/>
      <c r="AS1983" s="8"/>
      <c r="AT1983" s="4"/>
      <c r="BJ1983" s="1"/>
    </row>
    <row r="1984" spans="1:62" x14ac:dyDescent="0.3">
      <c r="A1984" s="33" t="s">
        <v>1791</v>
      </c>
      <c r="B1984" s="31">
        <v>24004</v>
      </c>
      <c r="C1984" s="1" t="s">
        <v>40</v>
      </c>
      <c r="D1984" s="1" t="s">
        <v>80</v>
      </c>
      <c r="E1984" s="1" t="s">
        <v>1152</v>
      </c>
      <c r="F1984" s="1" t="s">
        <v>165</v>
      </c>
      <c r="G1984" s="1" t="s">
        <v>163</v>
      </c>
      <c r="H1984" s="1">
        <v>2</v>
      </c>
      <c r="I1984" s="1" t="s">
        <v>38</v>
      </c>
      <c r="J1984" s="4">
        <v>6135</v>
      </c>
      <c r="K1984" s="4">
        <v>1756</v>
      </c>
      <c r="L1984" s="4">
        <v>763</v>
      </c>
      <c r="AA1984" s="12" t="str">
        <f>_xlfn.XLOOKUP(HsgLista[[#This Row],[Lakó-népesség]],hsgméret[limit],hsgméret[név],,-1)</f>
        <v>apró</v>
      </c>
      <c r="AB1984" s="12" t="str">
        <f>IFERROR(_xlfn.XLOOKUP(HsgLista[[#This Row],[Vármegye]],Régiók[Vármegye],Régiók[Régió]),"")</f>
        <v>Közép-Dunántúl</v>
      </c>
      <c r="AC1984" s="12" t="str">
        <f>IFERROR(_xlfn.XLOOKUP(HsgLista[[#This Row],[Vármegye]],Régiók[Vármegye],Régiók[NUTS2]),"")</f>
        <v>HU21</v>
      </c>
      <c r="AD1984" s="12" t="str" cm="1">
        <f t="array" ref="AD1984">_xlfn.XLOOKUP(HsgLista[[#This Row],[Helység jogállása]],_xlfn.ANCHORARRAY($AG$12),$AH$12:$AH$18)</f>
        <v>1 község</v>
      </c>
      <c r="AE1984" s="4">
        <f>HsgLista[[#This Row],[Lakó-népesség]]*HsgLista[[#This Row],[Lakó-népesség]]</f>
        <v>3083536</v>
      </c>
      <c r="AF1984" s="1"/>
      <c r="AG1984" s="4"/>
      <c r="AJ1984" s="8"/>
      <c r="AK1984" s="4"/>
      <c r="AS1984" s="8"/>
      <c r="AT1984" s="4"/>
      <c r="BJ1984" s="1"/>
    </row>
    <row r="1985" spans="1:62" x14ac:dyDescent="0.3">
      <c r="A1985" s="33" t="s">
        <v>227</v>
      </c>
      <c r="B1985" s="32">
        <v>6187</v>
      </c>
      <c r="C1985" s="1" t="s">
        <v>27</v>
      </c>
      <c r="D1985" s="1" t="s">
        <v>224</v>
      </c>
      <c r="E1985" s="1" t="s">
        <v>2746</v>
      </c>
      <c r="F1985" s="1" t="s">
        <v>226</v>
      </c>
      <c r="G1985" s="1" t="s">
        <v>227</v>
      </c>
      <c r="H1985" s="1">
        <v>1</v>
      </c>
      <c r="I1985" s="1" t="s">
        <v>32</v>
      </c>
      <c r="J1985" s="4">
        <v>9657</v>
      </c>
      <c r="K1985" s="4">
        <v>7235</v>
      </c>
      <c r="L1985" s="4">
        <v>2632</v>
      </c>
      <c r="T1985" s="1">
        <v>1</v>
      </c>
      <c r="AA1985" s="12" t="str">
        <f>_xlfn.XLOOKUP(HsgLista[[#This Row],[Lakó-népesség]],hsgméret[limit],hsgméret[név],,-1)</f>
        <v>kicsi</v>
      </c>
      <c r="AB1985" s="12" t="str">
        <f>IFERROR(_xlfn.XLOOKUP(HsgLista[[#This Row],[Vármegye]],Régiók[Vármegye],Régiók[Régió]),"")</f>
        <v>Észak-Alföld</v>
      </c>
      <c r="AC1985" s="12" t="str">
        <f>IFERROR(_xlfn.XLOOKUP(HsgLista[[#This Row],[Vármegye]],Régiók[Vármegye],Régiók[NUTS2]),"")</f>
        <v>HU32</v>
      </c>
      <c r="AD1985" s="12" t="str" cm="1">
        <f t="array" ref="AD1985">_xlfn.XLOOKUP(HsgLista[[#This Row],[Helység jogállása]],_xlfn.ANCHORARRAY($AG$12),$AH$12:$AH$18)</f>
        <v>2 város</v>
      </c>
      <c r="AE1985" s="4">
        <f>HsgLista[[#This Row],[Lakó-népesség]]*HsgLista[[#This Row],[Lakó-népesség]]</f>
        <v>52345225</v>
      </c>
      <c r="AF1985" s="1"/>
      <c r="AG1985" s="4"/>
      <c r="AJ1985" s="8"/>
      <c r="AK1985" s="4"/>
      <c r="AS1985" s="8"/>
      <c r="AT1985" s="4"/>
      <c r="BJ1985" s="1"/>
    </row>
    <row r="1986" spans="1:62" x14ac:dyDescent="0.3">
      <c r="A1986" s="33" t="s">
        <v>677</v>
      </c>
      <c r="B1986" s="31">
        <v>14845</v>
      </c>
      <c r="C1986" s="1" t="s">
        <v>27</v>
      </c>
      <c r="D1986" s="1" t="s">
        <v>159</v>
      </c>
      <c r="E1986" s="1" t="s">
        <v>2747</v>
      </c>
      <c r="F1986" s="1" t="s">
        <v>676</v>
      </c>
      <c r="G1986" s="1" t="s">
        <v>677</v>
      </c>
      <c r="H1986" s="1">
        <v>1</v>
      </c>
      <c r="I1986" s="1" t="s">
        <v>32</v>
      </c>
      <c r="J1986" s="4">
        <v>6674</v>
      </c>
      <c r="K1986" s="4">
        <v>11237</v>
      </c>
      <c r="L1986" s="4">
        <v>4832</v>
      </c>
      <c r="T1986" s="1">
        <v>1</v>
      </c>
      <c r="AA1986" s="12" t="str">
        <f>_xlfn.XLOOKUP(HsgLista[[#This Row],[Lakó-népesség]],hsgméret[limit],hsgméret[név],,-1)</f>
        <v>közép</v>
      </c>
      <c r="AB1986" s="12" t="str">
        <f>IFERROR(_xlfn.XLOOKUP(HsgLista[[#This Row],[Vármegye]],Régiók[Vármegye],Régiók[Régió]),"")</f>
        <v>Észak-Alföld</v>
      </c>
      <c r="AC1986" s="12" t="str">
        <f>IFERROR(_xlfn.XLOOKUP(HsgLista[[#This Row],[Vármegye]],Régiók[Vármegye],Régiók[NUTS2]),"")</f>
        <v>HU32</v>
      </c>
      <c r="AD1986" s="12" t="str" cm="1">
        <f t="array" ref="AD1986">_xlfn.XLOOKUP(HsgLista[[#This Row],[Helység jogállása]],_xlfn.ANCHORARRAY($AG$12),$AH$12:$AH$18)</f>
        <v>2 város</v>
      </c>
      <c r="AE1986" s="4">
        <f>HsgLista[[#This Row],[Lakó-népesség]]*HsgLista[[#This Row],[Lakó-népesség]]</f>
        <v>126270169</v>
      </c>
      <c r="AF1986" s="1"/>
      <c r="AG1986" s="4"/>
      <c r="AJ1986" s="8"/>
      <c r="AK1986" s="4"/>
      <c r="AS1986" s="8"/>
      <c r="AT1986" s="4"/>
      <c r="BJ1986" s="1"/>
    </row>
    <row r="1987" spans="1:62" x14ac:dyDescent="0.3">
      <c r="A1987" s="33" t="s">
        <v>2748</v>
      </c>
      <c r="B1987" s="31">
        <v>15802</v>
      </c>
      <c r="C1987" s="1" t="s">
        <v>196</v>
      </c>
      <c r="D1987" s="1" t="s">
        <v>159</v>
      </c>
      <c r="E1987" s="1" t="s">
        <v>675</v>
      </c>
      <c r="F1987" s="1" t="s">
        <v>676</v>
      </c>
      <c r="G1987" s="1" t="s">
        <v>677</v>
      </c>
      <c r="H1987" s="1">
        <v>1</v>
      </c>
      <c r="I1987" s="1" t="s">
        <v>32</v>
      </c>
      <c r="J1987" s="4">
        <v>6217</v>
      </c>
      <c r="K1987" s="4">
        <v>2690</v>
      </c>
      <c r="L1987" s="4">
        <v>1099</v>
      </c>
      <c r="T1987" s="1">
        <v>1</v>
      </c>
      <c r="AA1987" s="12" t="str">
        <f>_xlfn.XLOOKUP(HsgLista[[#This Row],[Lakó-népesség]],hsgméret[limit],hsgméret[név],,-1)</f>
        <v>kicsi</v>
      </c>
      <c r="AB1987" s="12" t="str">
        <f>IFERROR(_xlfn.XLOOKUP(HsgLista[[#This Row],[Vármegye]],Régiók[Vármegye],Régiók[Régió]),"")</f>
        <v>Észak-Alföld</v>
      </c>
      <c r="AC1987" s="12" t="str">
        <f>IFERROR(_xlfn.XLOOKUP(HsgLista[[#This Row],[Vármegye]],Régiók[Vármegye],Régiók[NUTS2]),"")</f>
        <v>HU32</v>
      </c>
      <c r="AD1987" s="12" t="str" cm="1">
        <f t="array" ref="AD1987">_xlfn.XLOOKUP(HsgLista[[#This Row],[Helység jogállása]],_xlfn.ANCHORARRAY($AG$12),$AH$12:$AH$18)</f>
        <v>1 község</v>
      </c>
      <c r="AE1987" s="4">
        <f>HsgLista[[#This Row],[Lakó-népesség]]*HsgLista[[#This Row],[Lakó-népesség]]</f>
        <v>7236100</v>
      </c>
      <c r="AF1987" s="1"/>
      <c r="AG1987" s="4"/>
      <c r="AJ1987" s="8"/>
      <c r="AK1987" s="4"/>
      <c r="AS1987" s="8"/>
      <c r="AT1987" s="4"/>
      <c r="BJ1987" s="1"/>
    </row>
    <row r="1988" spans="1:62" x14ac:dyDescent="0.3">
      <c r="A1988" s="33" t="s">
        <v>2198</v>
      </c>
      <c r="B1988" s="31">
        <v>31158</v>
      </c>
      <c r="C1988" s="1" t="s">
        <v>27</v>
      </c>
      <c r="D1988" s="1" t="s">
        <v>159</v>
      </c>
      <c r="E1988" s="1" t="s">
        <v>675</v>
      </c>
      <c r="F1988" s="1" t="s">
        <v>676</v>
      </c>
      <c r="G1988" s="1" t="s">
        <v>677</v>
      </c>
      <c r="H1988" s="1">
        <v>2</v>
      </c>
      <c r="I1988" s="1" t="s">
        <v>38</v>
      </c>
      <c r="J1988" s="4">
        <v>5536</v>
      </c>
      <c r="K1988" s="4">
        <v>2931</v>
      </c>
      <c r="L1988" s="4">
        <v>1232</v>
      </c>
      <c r="T1988" s="1">
        <v>1</v>
      </c>
      <c r="AA1988" s="12" t="str">
        <f>_xlfn.XLOOKUP(HsgLista[[#This Row],[Lakó-népesség]],hsgméret[limit],hsgméret[név],,-1)</f>
        <v>kicsi</v>
      </c>
      <c r="AB1988" s="12" t="str">
        <f>IFERROR(_xlfn.XLOOKUP(HsgLista[[#This Row],[Vármegye]],Régiók[Vármegye],Régiók[Régió]),"")</f>
        <v>Észak-Alföld</v>
      </c>
      <c r="AC1988" s="12" t="str">
        <f>IFERROR(_xlfn.XLOOKUP(HsgLista[[#This Row],[Vármegye]],Régiók[Vármegye],Régiók[NUTS2]),"")</f>
        <v>HU32</v>
      </c>
      <c r="AD1988" s="12" t="str" cm="1">
        <f t="array" ref="AD1988">_xlfn.XLOOKUP(HsgLista[[#This Row],[Helység jogállása]],_xlfn.ANCHORARRAY($AG$12),$AH$12:$AH$18)</f>
        <v>2 város</v>
      </c>
      <c r="AE1988" s="4">
        <f>HsgLista[[#This Row],[Lakó-népesség]]*HsgLista[[#This Row],[Lakó-népesség]]</f>
        <v>8590761</v>
      </c>
      <c r="AF1988" s="1"/>
      <c r="AG1988" s="4"/>
      <c r="AJ1988" s="8"/>
      <c r="AK1988" s="4"/>
      <c r="AS1988" s="8"/>
      <c r="AT1988" s="4"/>
      <c r="BJ1988" s="1"/>
    </row>
    <row r="1989" spans="1:62" x14ac:dyDescent="0.3">
      <c r="A1989" s="33" t="s">
        <v>2749</v>
      </c>
      <c r="B1989" s="31">
        <v>28802</v>
      </c>
      <c r="C1989" s="1" t="s">
        <v>40</v>
      </c>
      <c r="D1989" s="1" t="s">
        <v>159</v>
      </c>
      <c r="E1989" s="1" t="s">
        <v>781</v>
      </c>
      <c r="F1989" s="1" t="s">
        <v>782</v>
      </c>
      <c r="G1989" s="1" t="s">
        <v>783</v>
      </c>
      <c r="H1989" s="1">
        <v>1</v>
      </c>
      <c r="I1989" s="1" t="s">
        <v>32</v>
      </c>
      <c r="J1989" s="4">
        <v>3503</v>
      </c>
      <c r="K1989" s="4">
        <v>2696</v>
      </c>
      <c r="L1989" s="4">
        <v>1022</v>
      </c>
      <c r="T1989" s="1">
        <v>1</v>
      </c>
      <c r="AA1989" s="12" t="str">
        <f>_xlfn.XLOOKUP(HsgLista[[#This Row],[Lakó-népesség]],hsgméret[limit],hsgméret[név],,-1)</f>
        <v>kicsi</v>
      </c>
      <c r="AB1989" s="12" t="str">
        <f>IFERROR(_xlfn.XLOOKUP(HsgLista[[#This Row],[Vármegye]],Régiók[Vármegye],Régiók[Régió]),"")</f>
        <v>Észak-Alföld</v>
      </c>
      <c r="AC1989" s="12" t="str">
        <f>IFERROR(_xlfn.XLOOKUP(HsgLista[[#This Row],[Vármegye]],Régiók[Vármegye],Régiók[NUTS2]),"")</f>
        <v>HU32</v>
      </c>
      <c r="AD1989" s="12" t="str" cm="1">
        <f t="array" ref="AD1989">_xlfn.XLOOKUP(HsgLista[[#This Row],[Helység jogállása]],_xlfn.ANCHORARRAY($AG$12),$AH$12:$AH$18)</f>
        <v>1 község</v>
      </c>
      <c r="AE1989" s="4">
        <f>HsgLista[[#This Row],[Lakó-népesség]]*HsgLista[[#This Row],[Lakó-népesség]]</f>
        <v>7268416</v>
      </c>
      <c r="AF1989" s="1"/>
      <c r="AG1989" s="4"/>
      <c r="AJ1989" s="8"/>
      <c r="AK1989" s="4"/>
      <c r="AS1989" s="8"/>
      <c r="AT1989" s="4"/>
      <c r="BJ1989" s="1"/>
    </row>
    <row r="1990" spans="1:62" x14ac:dyDescent="0.3">
      <c r="A1990" s="33" t="s">
        <v>2750</v>
      </c>
      <c r="B1990" s="32">
        <v>7904</v>
      </c>
      <c r="C1990" s="1" t="s">
        <v>40</v>
      </c>
      <c r="D1990" s="1" t="s">
        <v>159</v>
      </c>
      <c r="E1990" s="1" t="s">
        <v>1492</v>
      </c>
      <c r="F1990" s="1" t="s">
        <v>1493</v>
      </c>
      <c r="G1990" s="1" t="s">
        <v>1494</v>
      </c>
      <c r="H1990" s="1">
        <v>1</v>
      </c>
      <c r="I1990" s="1" t="s">
        <v>32</v>
      </c>
      <c r="J1990" s="4">
        <v>3434</v>
      </c>
      <c r="K1990" s="4">
        <v>2122</v>
      </c>
      <c r="L1990" s="4">
        <v>829</v>
      </c>
      <c r="T1990" s="1">
        <v>1</v>
      </c>
      <c r="AA1990" s="12" t="str">
        <f>_xlfn.XLOOKUP(HsgLista[[#This Row],[Lakó-népesség]],hsgméret[limit],hsgméret[név],,-1)</f>
        <v>kicsi</v>
      </c>
      <c r="AB1990" s="12" t="str">
        <f>IFERROR(_xlfn.XLOOKUP(HsgLista[[#This Row],[Vármegye]],Régiók[Vármegye],Régiók[Régió]),"")</f>
        <v>Észak-Alföld</v>
      </c>
      <c r="AC1990" s="12" t="str">
        <f>IFERROR(_xlfn.XLOOKUP(HsgLista[[#This Row],[Vármegye]],Régiók[Vármegye],Régiók[NUTS2]),"")</f>
        <v>HU32</v>
      </c>
      <c r="AD1990" s="12" t="str" cm="1">
        <f t="array" ref="AD1990">_xlfn.XLOOKUP(HsgLista[[#This Row],[Helység jogállása]],_xlfn.ANCHORARRAY($AG$12),$AH$12:$AH$18)</f>
        <v>1 község</v>
      </c>
      <c r="AE1990" s="4">
        <f>HsgLista[[#This Row],[Lakó-népesség]]*HsgLista[[#This Row],[Lakó-népesség]]</f>
        <v>4502884</v>
      </c>
      <c r="AF1990" s="1"/>
      <c r="AG1990" s="4"/>
      <c r="AJ1990" s="8"/>
      <c r="AK1990" s="4"/>
      <c r="AS1990" s="8"/>
      <c r="AT1990" s="4"/>
      <c r="BJ1990" s="1"/>
    </row>
    <row r="1991" spans="1:62" x14ac:dyDescent="0.3">
      <c r="A1991" s="33" t="s">
        <v>678</v>
      </c>
      <c r="B1991" s="31">
        <v>25973</v>
      </c>
      <c r="C1991" s="1" t="s">
        <v>40</v>
      </c>
      <c r="D1991" s="1" t="s">
        <v>159</v>
      </c>
      <c r="E1991" s="1" t="s">
        <v>675</v>
      </c>
      <c r="F1991" s="1" t="s">
        <v>676</v>
      </c>
      <c r="G1991" s="1" t="s">
        <v>677</v>
      </c>
      <c r="H1991" s="1">
        <v>2</v>
      </c>
      <c r="I1991" s="1" t="s">
        <v>38</v>
      </c>
      <c r="J1991" s="4">
        <v>1324</v>
      </c>
      <c r="K1991" s="4">
        <v>1046</v>
      </c>
      <c r="L1991" s="4">
        <v>411</v>
      </c>
      <c r="T1991" s="1">
        <v>1</v>
      </c>
      <c r="AA1991" s="12" t="str">
        <f>_xlfn.XLOOKUP(HsgLista[[#This Row],[Lakó-népesség]],hsgméret[limit],hsgméret[név],,-1)</f>
        <v>apró</v>
      </c>
      <c r="AB1991" s="12" t="str">
        <f>IFERROR(_xlfn.XLOOKUP(HsgLista[[#This Row],[Vármegye]],Régiók[Vármegye],Régiók[Régió]),"")</f>
        <v>Észak-Alföld</v>
      </c>
      <c r="AC1991" s="12" t="str">
        <f>IFERROR(_xlfn.XLOOKUP(HsgLista[[#This Row],[Vármegye]],Régiók[Vármegye],Régiók[NUTS2]),"")</f>
        <v>HU32</v>
      </c>
      <c r="AD1991" s="12" t="str" cm="1">
        <f t="array" ref="AD1991">_xlfn.XLOOKUP(HsgLista[[#This Row],[Helység jogállása]],_xlfn.ANCHORARRAY($AG$12),$AH$12:$AH$18)</f>
        <v>1 község</v>
      </c>
      <c r="AE1991" s="4">
        <f>HsgLista[[#This Row],[Lakó-népesség]]*HsgLista[[#This Row],[Lakó-népesség]]</f>
        <v>1094116</v>
      </c>
      <c r="AF1991" s="1"/>
      <c r="AG1991" s="4"/>
      <c r="AJ1991" s="8"/>
      <c r="AK1991" s="4"/>
      <c r="AS1991" s="8"/>
      <c r="AT1991" s="4"/>
      <c r="BJ1991" s="1"/>
    </row>
    <row r="1992" spans="1:62" x14ac:dyDescent="0.3">
      <c r="A1992" s="33" t="s">
        <v>2751</v>
      </c>
      <c r="B1992" s="32">
        <v>5041</v>
      </c>
      <c r="C1992" s="1" t="s">
        <v>40</v>
      </c>
      <c r="D1992" s="1" t="s">
        <v>159</v>
      </c>
      <c r="E1992" s="1" t="s">
        <v>675</v>
      </c>
      <c r="F1992" s="1" t="s">
        <v>676</v>
      </c>
      <c r="G1992" s="1" t="s">
        <v>677</v>
      </c>
      <c r="H1992" s="1">
        <v>5</v>
      </c>
      <c r="I1992" s="1" t="s">
        <v>2198</v>
      </c>
      <c r="J1992" s="4">
        <v>1701</v>
      </c>
      <c r="K1992" s="4">
        <v>508</v>
      </c>
      <c r="L1992" s="4">
        <v>255</v>
      </c>
      <c r="AA1992" s="12" t="str">
        <f>_xlfn.XLOOKUP(HsgLista[[#This Row],[Lakó-népesség]],hsgméret[limit],hsgméret[név],,-1)</f>
        <v>apró</v>
      </c>
      <c r="AB1992" s="12" t="str">
        <f>IFERROR(_xlfn.XLOOKUP(HsgLista[[#This Row],[Vármegye]],Régiók[Vármegye],Régiók[Régió]),"")</f>
        <v>Észak-Alföld</v>
      </c>
      <c r="AC1992" s="12" t="str">
        <f>IFERROR(_xlfn.XLOOKUP(HsgLista[[#This Row],[Vármegye]],Régiók[Vármegye],Régiók[NUTS2]),"")</f>
        <v>HU32</v>
      </c>
      <c r="AD1992" s="12" t="str" cm="1">
        <f t="array" ref="AD1992">_xlfn.XLOOKUP(HsgLista[[#This Row],[Helység jogállása]],_xlfn.ANCHORARRAY($AG$12),$AH$12:$AH$18)</f>
        <v>1 község</v>
      </c>
      <c r="AE1992" s="4">
        <f>HsgLista[[#This Row],[Lakó-népesség]]*HsgLista[[#This Row],[Lakó-népesség]]</f>
        <v>258064</v>
      </c>
      <c r="AF1992" s="1"/>
      <c r="AG1992" s="4"/>
      <c r="AJ1992" s="8"/>
      <c r="AK1992" s="4"/>
      <c r="AS1992" s="8"/>
      <c r="AT1992" s="4"/>
      <c r="BJ1992" s="1"/>
    </row>
    <row r="1993" spans="1:62" x14ac:dyDescent="0.3">
      <c r="A1993" s="33" t="s">
        <v>343</v>
      </c>
      <c r="B1993" s="31">
        <v>17206</v>
      </c>
      <c r="C1993" s="1" t="s">
        <v>719</v>
      </c>
      <c r="D1993" s="1" t="s">
        <v>159</v>
      </c>
      <c r="E1993" s="1" t="s">
        <v>2752</v>
      </c>
      <c r="F1993" s="1" t="s">
        <v>342</v>
      </c>
      <c r="G1993" s="1" t="s">
        <v>343</v>
      </c>
      <c r="H1993" s="1">
        <v>1</v>
      </c>
      <c r="I1993" s="1" t="s">
        <v>32</v>
      </c>
      <c r="J1993" s="4">
        <v>27454</v>
      </c>
      <c r="K1993" s="4">
        <v>115359</v>
      </c>
      <c r="L1993" s="4">
        <v>54092</v>
      </c>
      <c r="Q1993" s="1">
        <v>1</v>
      </c>
      <c r="R1993" s="1">
        <v>1</v>
      </c>
      <c r="S1993" s="1">
        <v>1</v>
      </c>
      <c r="T1993" s="1">
        <v>1</v>
      </c>
      <c r="V1993" s="1">
        <v>1</v>
      </c>
      <c r="X1993" s="1">
        <v>1</v>
      </c>
      <c r="Z1993" s="1">
        <v>1</v>
      </c>
      <c r="AA1993" s="12" t="str">
        <f>_xlfn.XLOOKUP(HsgLista[[#This Row],[Lakó-népesség]],hsgméret[limit],hsgméret[név],,-1)</f>
        <v>nagy</v>
      </c>
      <c r="AB1993" s="12" t="str">
        <f>IFERROR(_xlfn.XLOOKUP(HsgLista[[#This Row],[Vármegye]],Régiók[Vármegye],Régiók[Régió]),"")</f>
        <v>Észak-Alföld</v>
      </c>
      <c r="AC1993" s="12" t="str">
        <f>IFERROR(_xlfn.XLOOKUP(HsgLista[[#This Row],[Vármegye]],Régiók[Vármegye],Régiók[NUTS2]),"")</f>
        <v>HU32</v>
      </c>
      <c r="AD1993" s="12" t="str" cm="1">
        <f t="array" ref="AD1993">_xlfn.XLOOKUP(HsgLista[[#This Row],[Helység jogállása]],_xlfn.ANCHORARRAY($AG$12),$AH$12:$AH$18)</f>
        <v>3 m.j.város</v>
      </c>
      <c r="AE1993" s="4">
        <f>HsgLista[[#This Row],[Lakó-népesség]]*HsgLista[[#This Row],[Lakó-népesség]]</f>
        <v>13307698881</v>
      </c>
      <c r="AF1993" s="1"/>
      <c r="AG1993" s="4"/>
      <c r="AJ1993" s="8"/>
      <c r="AK1993" s="4"/>
      <c r="AS1993" s="8"/>
      <c r="AT1993" s="4"/>
      <c r="BJ1993" s="1"/>
    </row>
    <row r="1994" spans="1:62" x14ac:dyDescent="0.3">
      <c r="A1994" s="33" t="s">
        <v>2753</v>
      </c>
      <c r="B1994" s="31">
        <v>28440</v>
      </c>
      <c r="C1994" s="1" t="s">
        <v>40</v>
      </c>
      <c r="D1994" s="1" t="s">
        <v>159</v>
      </c>
      <c r="E1994" s="1" t="s">
        <v>675</v>
      </c>
      <c r="F1994" s="1" t="s">
        <v>676</v>
      </c>
      <c r="G1994" s="1" t="s">
        <v>677</v>
      </c>
      <c r="H1994" s="1">
        <v>5</v>
      </c>
      <c r="I1994" s="1" t="s">
        <v>1448</v>
      </c>
      <c r="J1994" s="4">
        <v>2762</v>
      </c>
      <c r="K1994" s="4">
        <v>1012</v>
      </c>
      <c r="L1994" s="4">
        <v>476</v>
      </c>
      <c r="AA1994" s="12" t="str">
        <f>_xlfn.XLOOKUP(HsgLista[[#This Row],[Lakó-népesség]],hsgméret[limit],hsgméret[név],,-1)</f>
        <v>apró</v>
      </c>
      <c r="AB1994" s="12" t="str">
        <f>IFERROR(_xlfn.XLOOKUP(HsgLista[[#This Row],[Vármegye]],Régiók[Vármegye],Régiók[Régió]),"")</f>
        <v>Észak-Alföld</v>
      </c>
      <c r="AC1994" s="12" t="str">
        <f>IFERROR(_xlfn.XLOOKUP(HsgLista[[#This Row],[Vármegye]],Régiók[Vármegye],Régiók[NUTS2]),"")</f>
        <v>HU32</v>
      </c>
      <c r="AD1994" s="12" t="str" cm="1">
        <f t="array" ref="AD1994">_xlfn.XLOOKUP(HsgLista[[#This Row],[Helység jogállása]],_xlfn.ANCHORARRAY($AG$12),$AH$12:$AH$18)</f>
        <v>1 község</v>
      </c>
      <c r="AE1994" s="4">
        <f>HsgLista[[#This Row],[Lakó-népesség]]*HsgLista[[#This Row],[Lakó-népesség]]</f>
        <v>1024144</v>
      </c>
      <c r="AF1994" s="1"/>
      <c r="AG1994" s="4"/>
      <c r="AJ1994" s="8"/>
      <c r="AK1994" s="4"/>
      <c r="AS1994" s="8"/>
      <c r="AT1994" s="4"/>
      <c r="BJ1994" s="1"/>
    </row>
    <row r="1995" spans="1:62" x14ac:dyDescent="0.3">
      <c r="A1995" s="33" t="s">
        <v>2754</v>
      </c>
      <c r="B1995" s="32">
        <v>9238</v>
      </c>
      <c r="C1995" s="1" t="s">
        <v>40</v>
      </c>
      <c r="D1995" s="1" t="s">
        <v>159</v>
      </c>
      <c r="E1995" s="1" t="s">
        <v>675</v>
      </c>
      <c r="F1995" s="1" t="s">
        <v>676</v>
      </c>
      <c r="G1995" s="1" t="s">
        <v>677</v>
      </c>
      <c r="H1995" s="1">
        <v>1</v>
      </c>
      <c r="I1995" s="1" t="s">
        <v>32</v>
      </c>
      <c r="J1995" s="4">
        <v>3575</v>
      </c>
      <c r="K1995" s="4">
        <v>1833</v>
      </c>
      <c r="L1995" s="4">
        <v>764</v>
      </c>
      <c r="T1995" s="1">
        <v>1</v>
      </c>
      <c r="AA1995" s="12" t="str">
        <f>_xlfn.XLOOKUP(HsgLista[[#This Row],[Lakó-népesség]],hsgméret[limit],hsgméret[név],,-1)</f>
        <v>apró</v>
      </c>
      <c r="AB1995" s="12" t="str">
        <f>IFERROR(_xlfn.XLOOKUP(HsgLista[[#This Row],[Vármegye]],Régiók[Vármegye],Régiók[Régió]),"")</f>
        <v>Észak-Alföld</v>
      </c>
      <c r="AC1995" s="12" t="str">
        <f>IFERROR(_xlfn.XLOOKUP(HsgLista[[#This Row],[Vármegye]],Régiók[Vármegye],Régiók[NUTS2]),"")</f>
        <v>HU32</v>
      </c>
      <c r="AD1995" s="12" t="str" cm="1">
        <f t="array" ref="AD1995">_xlfn.XLOOKUP(HsgLista[[#This Row],[Helység jogállása]],_xlfn.ANCHORARRAY($AG$12),$AH$12:$AH$18)</f>
        <v>1 község</v>
      </c>
      <c r="AE1995" s="4">
        <f>HsgLista[[#This Row],[Lakó-népesség]]*HsgLista[[#This Row],[Lakó-népesség]]</f>
        <v>3359889</v>
      </c>
      <c r="AF1995" s="1"/>
      <c r="AG1995" s="4"/>
      <c r="AJ1995" s="8"/>
      <c r="AK1995" s="4"/>
      <c r="AS1995" s="8"/>
      <c r="AT1995" s="4"/>
      <c r="BJ1995" s="1"/>
    </row>
    <row r="1996" spans="1:62" x14ac:dyDescent="0.3">
      <c r="A1996" s="33" t="s">
        <v>2755</v>
      </c>
      <c r="B1996" s="31">
        <v>26435</v>
      </c>
      <c r="C1996" s="1" t="s">
        <v>40</v>
      </c>
      <c r="D1996" s="1" t="s">
        <v>52</v>
      </c>
      <c r="E1996" s="1" t="s">
        <v>229</v>
      </c>
      <c r="F1996" s="1" t="s">
        <v>230</v>
      </c>
      <c r="G1996" s="1" t="s">
        <v>231</v>
      </c>
      <c r="H1996" s="1">
        <v>5</v>
      </c>
      <c r="I1996" s="1" t="s">
        <v>962</v>
      </c>
      <c r="J1996" s="4">
        <v>1647</v>
      </c>
      <c r="K1996" s="4">
        <v>416</v>
      </c>
      <c r="L1996" s="4">
        <v>182</v>
      </c>
      <c r="T1996" s="1">
        <v>1</v>
      </c>
      <c r="AA1996" s="12" t="str">
        <f>_xlfn.XLOOKUP(HsgLista[[#This Row],[Lakó-népesség]],hsgméret[limit],hsgméret[név],,-1)</f>
        <v>mikro</v>
      </c>
      <c r="AB1996" s="12" t="str">
        <f>IFERROR(_xlfn.XLOOKUP(HsgLista[[#This Row],[Vármegye]],Régiók[Vármegye],Régiók[Régió]),"")</f>
        <v>Észak-Magyarország</v>
      </c>
      <c r="AC1996" s="12" t="str">
        <f>IFERROR(_xlfn.XLOOKUP(HsgLista[[#This Row],[Vármegye]],Régiók[Vármegye],Régiók[NUTS2]),"")</f>
        <v>HU31</v>
      </c>
      <c r="AD1996" s="12" t="str" cm="1">
        <f t="array" ref="AD1996">_xlfn.XLOOKUP(HsgLista[[#This Row],[Helység jogállása]],_xlfn.ANCHORARRAY($AG$12),$AH$12:$AH$18)</f>
        <v>1 község</v>
      </c>
      <c r="AE1996" s="4">
        <f>HsgLista[[#This Row],[Lakó-népesség]]*HsgLista[[#This Row],[Lakó-népesség]]</f>
        <v>173056</v>
      </c>
      <c r="AF1996" s="1"/>
      <c r="AG1996" s="4"/>
      <c r="AJ1996" s="8"/>
      <c r="AK1996" s="4"/>
      <c r="AS1996" s="8"/>
      <c r="AT1996" s="4"/>
      <c r="BJ1996" s="1"/>
    </row>
    <row r="1997" spans="1:62" x14ac:dyDescent="0.3">
      <c r="A1997" s="33" t="s">
        <v>2756</v>
      </c>
      <c r="B1997" s="31">
        <v>14696</v>
      </c>
      <c r="C1997" s="1" t="s">
        <v>40</v>
      </c>
      <c r="D1997" s="1" t="s">
        <v>159</v>
      </c>
      <c r="E1997" s="1" t="s">
        <v>799</v>
      </c>
      <c r="F1997" s="1" t="s">
        <v>529</v>
      </c>
      <c r="G1997" s="1" t="s">
        <v>527</v>
      </c>
      <c r="H1997" s="1">
        <v>5</v>
      </c>
      <c r="I1997" s="1" t="s">
        <v>2414</v>
      </c>
      <c r="J1997" s="4">
        <v>2009</v>
      </c>
      <c r="K1997" s="4">
        <v>1065</v>
      </c>
      <c r="L1997" s="4">
        <v>419</v>
      </c>
      <c r="AA1997" s="12" t="str">
        <f>_xlfn.XLOOKUP(HsgLista[[#This Row],[Lakó-népesség]],hsgméret[limit],hsgméret[név],,-1)</f>
        <v>apró</v>
      </c>
      <c r="AB1997" s="12" t="str">
        <f>IFERROR(_xlfn.XLOOKUP(HsgLista[[#This Row],[Vármegye]],Régiók[Vármegye],Régiók[Régió]),"")</f>
        <v>Észak-Alföld</v>
      </c>
      <c r="AC1997" s="12" t="str">
        <f>IFERROR(_xlfn.XLOOKUP(HsgLista[[#This Row],[Vármegye]],Régiók[Vármegye],Régiók[NUTS2]),"")</f>
        <v>HU32</v>
      </c>
      <c r="AD1997" s="12" t="str" cm="1">
        <f t="array" ref="AD1997">_xlfn.XLOOKUP(HsgLista[[#This Row],[Helység jogállása]],_xlfn.ANCHORARRAY($AG$12),$AH$12:$AH$18)</f>
        <v>1 község</v>
      </c>
      <c r="AE1997" s="4">
        <f>HsgLista[[#This Row],[Lakó-népesség]]*HsgLista[[#This Row],[Lakó-népesség]]</f>
        <v>1134225</v>
      </c>
      <c r="AF1997" s="1"/>
      <c r="AG1997" s="4"/>
      <c r="AJ1997" s="8"/>
      <c r="AK1997" s="4"/>
      <c r="AS1997" s="8"/>
      <c r="AT1997" s="4"/>
      <c r="BJ1997" s="1"/>
    </row>
    <row r="1998" spans="1:62" x14ac:dyDescent="0.3">
      <c r="A1998" s="33" t="s">
        <v>2757</v>
      </c>
      <c r="B1998" s="31">
        <v>31477</v>
      </c>
      <c r="C1998" s="1" t="s">
        <v>40</v>
      </c>
      <c r="D1998" s="1" t="s">
        <v>159</v>
      </c>
      <c r="E1998" s="1" t="s">
        <v>799</v>
      </c>
      <c r="F1998" s="1" t="s">
        <v>529</v>
      </c>
      <c r="G1998" s="1" t="s">
        <v>527</v>
      </c>
      <c r="H1998" s="1">
        <v>5</v>
      </c>
      <c r="I1998" s="1" t="s">
        <v>527</v>
      </c>
      <c r="J1998" s="4">
        <v>1034</v>
      </c>
      <c r="K1998" s="4">
        <v>819</v>
      </c>
      <c r="L1998" s="4">
        <v>359</v>
      </c>
      <c r="AA1998" s="12" t="str">
        <f>_xlfn.XLOOKUP(HsgLista[[#This Row],[Lakó-népesség]],hsgméret[limit],hsgméret[név],,-1)</f>
        <v>apró</v>
      </c>
      <c r="AB1998" s="12" t="str">
        <f>IFERROR(_xlfn.XLOOKUP(HsgLista[[#This Row],[Vármegye]],Régiók[Vármegye],Régiók[Régió]),"")</f>
        <v>Észak-Alföld</v>
      </c>
      <c r="AC1998" s="12" t="str">
        <f>IFERROR(_xlfn.XLOOKUP(HsgLista[[#This Row],[Vármegye]],Régiók[Vármegye],Régiók[NUTS2]),"")</f>
        <v>HU32</v>
      </c>
      <c r="AD1998" s="12" t="str" cm="1">
        <f t="array" ref="AD1998">_xlfn.XLOOKUP(HsgLista[[#This Row],[Helység jogállása]],_xlfn.ANCHORARRAY($AG$12),$AH$12:$AH$18)</f>
        <v>1 község</v>
      </c>
      <c r="AE1998" s="4">
        <f>HsgLista[[#This Row],[Lakó-népesség]]*HsgLista[[#This Row],[Lakó-népesség]]</f>
        <v>670761</v>
      </c>
      <c r="AF1998" s="1"/>
      <c r="AG1998" s="4"/>
      <c r="AJ1998" s="8"/>
      <c r="AK1998" s="4"/>
      <c r="AS1998" s="8"/>
      <c r="AT1998" s="4"/>
      <c r="BJ1998" s="1"/>
    </row>
    <row r="1999" spans="1:62" x14ac:dyDescent="0.3">
      <c r="A1999" s="33" t="s">
        <v>2758</v>
      </c>
      <c r="B1999" s="31">
        <v>18290</v>
      </c>
      <c r="C1999" s="1" t="s">
        <v>40</v>
      </c>
      <c r="D1999" s="1" t="s">
        <v>159</v>
      </c>
      <c r="E1999" s="1" t="s">
        <v>160</v>
      </c>
      <c r="F1999" s="1" t="s">
        <v>161</v>
      </c>
      <c r="G1999" s="1" t="s">
        <v>162</v>
      </c>
      <c r="H1999" s="1">
        <v>1</v>
      </c>
      <c r="I1999" s="1" t="s">
        <v>32</v>
      </c>
      <c r="J1999" s="4">
        <v>4143</v>
      </c>
      <c r="K1999" s="4">
        <v>2191</v>
      </c>
      <c r="L1999" s="4">
        <v>837</v>
      </c>
      <c r="T1999" s="1">
        <v>1</v>
      </c>
      <c r="AA1999" s="12" t="str">
        <f>_xlfn.XLOOKUP(HsgLista[[#This Row],[Lakó-népesség]],hsgméret[limit],hsgméret[név],,-1)</f>
        <v>kicsi</v>
      </c>
      <c r="AB1999" s="12" t="str">
        <f>IFERROR(_xlfn.XLOOKUP(HsgLista[[#This Row],[Vármegye]],Régiók[Vármegye],Régiók[Régió]),"")</f>
        <v>Észak-Alföld</v>
      </c>
      <c r="AC1999" s="12" t="str">
        <f>IFERROR(_xlfn.XLOOKUP(HsgLista[[#This Row],[Vármegye]],Régiók[Vármegye],Régiók[NUTS2]),"")</f>
        <v>HU32</v>
      </c>
      <c r="AD1999" s="12" t="str" cm="1">
        <f t="array" ref="AD1999">_xlfn.XLOOKUP(HsgLista[[#This Row],[Helység jogállása]],_xlfn.ANCHORARRAY($AG$12),$AH$12:$AH$18)</f>
        <v>1 község</v>
      </c>
      <c r="AE1999" s="4">
        <f>HsgLista[[#This Row],[Lakó-népesség]]*HsgLista[[#This Row],[Lakó-népesség]]</f>
        <v>4800481</v>
      </c>
      <c r="AF1999" s="1"/>
      <c r="AG1999" s="4"/>
      <c r="AJ1999" s="8"/>
      <c r="AK1999" s="4"/>
      <c r="AS1999" s="8"/>
      <c r="AT1999" s="4"/>
      <c r="BJ1999" s="1"/>
    </row>
    <row r="2000" spans="1:62" x14ac:dyDescent="0.3">
      <c r="A2000" s="33" t="s">
        <v>2759</v>
      </c>
      <c r="B2000" s="31">
        <v>32452</v>
      </c>
      <c r="C2000" s="1" t="s">
        <v>40</v>
      </c>
      <c r="D2000" s="1" t="s">
        <v>159</v>
      </c>
      <c r="E2000" s="1" t="s">
        <v>1492</v>
      </c>
      <c r="F2000" s="1" t="s">
        <v>1493</v>
      </c>
      <c r="G2000" s="1" t="s">
        <v>1494</v>
      </c>
      <c r="H2000" s="1">
        <v>1</v>
      </c>
      <c r="I2000" s="1" t="s">
        <v>32</v>
      </c>
      <c r="J2000" s="4">
        <v>3863</v>
      </c>
      <c r="K2000" s="4">
        <v>1883</v>
      </c>
      <c r="L2000" s="4">
        <v>636</v>
      </c>
      <c r="T2000" s="1">
        <v>1</v>
      </c>
      <c r="AA2000" s="12" t="str">
        <f>_xlfn.XLOOKUP(HsgLista[[#This Row],[Lakó-népesség]],hsgméret[limit],hsgméret[név],,-1)</f>
        <v>apró</v>
      </c>
      <c r="AB2000" s="12" t="str">
        <f>IFERROR(_xlfn.XLOOKUP(HsgLista[[#This Row],[Vármegye]],Régiók[Vármegye],Régiók[Régió]),"")</f>
        <v>Észak-Alföld</v>
      </c>
      <c r="AC2000" s="12" t="str">
        <f>IFERROR(_xlfn.XLOOKUP(HsgLista[[#This Row],[Vármegye]],Régiók[Vármegye],Régiók[NUTS2]),"")</f>
        <v>HU32</v>
      </c>
      <c r="AD2000" s="12" t="str" cm="1">
        <f t="array" ref="AD2000">_xlfn.XLOOKUP(HsgLista[[#This Row],[Helység jogállása]],_xlfn.ANCHORARRAY($AG$12),$AH$12:$AH$18)</f>
        <v>1 község</v>
      </c>
      <c r="AE2000" s="4">
        <f>HsgLista[[#This Row],[Lakó-népesség]]*HsgLista[[#This Row],[Lakó-népesség]]</f>
        <v>3545689</v>
      </c>
      <c r="AF2000" s="1"/>
      <c r="AG2000" s="4"/>
      <c r="AJ2000" s="8"/>
      <c r="AK2000" s="4"/>
      <c r="AS2000" s="8"/>
      <c r="AT2000" s="4"/>
      <c r="BJ2000" s="1"/>
    </row>
    <row r="2001" spans="1:62" x14ac:dyDescent="0.3">
      <c r="A2001" s="33" t="s">
        <v>2760</v>
      </c>
      <c r="B2001" s="31">
        <v>25928</v>
      </c>
      <c r="C2001" s="1" t="s">
        <v>40</v>
      </c>
      <c r="D2001" s="1" t="s">
        <v>159</v>
      </c>
      <c r="E2001" s="1" t="s">
        <v>799</v>
      </c>
      <c r="F2001" s="1" t="s">
        <v>529</v>
      </c>
      <c r="G2001" s="1" t="s">
        <v>527</v>
      </c>
      <c r="H2001" s="1">
        <v>5</v>
      </c>
      <c r="I2001" s="1" t="s">
        <v>2414</v>
      </c>
      <c r="J2001" s="4">
        <v>1428</v>
      </c>
      <c r="K2001" s="4">
        <v>692</v>
      </c>
      <c r="L2001" s="4">
        <v>301</v>
      </c>
      <c r="AA2001" s="12" t="str">
        <f>_xlfn.XLOOKUP(HsgLista[[#This Row],[Lakó-népesség]],hsgméret[limit],hsgméret[név],,-1)</f>
        <v>apró</v>
      </c>
      <c r="AB2001" s="12" t="str">
        <f>IFERROR(_xlfn.XLOOKUP(HsgLista[[#This Row],[Vármegye]],Régiók[Vármegye],Régiók[Régió]),"")</f>
        <v>Észak-Alföld</v>
      </c>
      <c r="AC2001" s="12" t="str">
        <f>IFERROR(_xlfn.XLOOKUP(HsgLista[[#This Row],[Vármegye]],Régiók[Vármegye],Régiók[NUTS2]),"")</f>
        <v>HU32</v>
      </c>
      <c r="AD2001" s="12" t="str" cm="1">
        <f t="array" ref="AD2001">_xlfn.XLOOKUP(HsgLista[[#This Row],[Helység jogállása]],_xlfn.ANCHORARRAY($AG$12),$AH$12:$AH$18)</f>
        <v>1 község</v>
      </c>
      <c r="AE2001" s="4">
        <f>HsgLista[[#This Row],[Lakó-népesség]]*HsgLista[[#This Row],[Lakó-népesség]]</f>
        <v>478864</v>
      </c>
      <c r="AF2001" s="1"/>
      <c r="AG2001" s="4"/>
      <c r="AJ2001" s="8"/>
      <c r="AK2001" s="4"/>
      <c r="AS2001" s="8"/>
      <c r="AT2001" s="4"/>
      <c r="BJ2001" s="1"/>
    </row>
    <row r="2002" spans="1:62" x14ac:dyDescent="0.3">
      <c r="A2002" s="33" t="s">
        <v>2761</v>
      </c>
      <c r="B2002" s="31">
        <v>11095</v>
      </c>
      <c r="C2002" s="1" t="s">
        <v>40</v>
      </c>
      <c r="D2002" s="1" t="s">
        <v>159</v>
      </c>
      <c r="E2002" s="1" t="s">
        <v>160</v>
      </c>
      <c r="F2002" s="1" t="s">
        <v>161</v>
      </c>
      <c r="G2002" s="1" t="s">
        <v>162</v>
      </c>
      <c r="H2002" s="1">
        <v>5</v>
      </c>
      <c r="I2002" s="1" t="s">
        <v>2402</v>
      </c>
      <c r="J2002" s="4">
        <v>791</v>
      </c>
      <c r="K2002" s="4">
        <v>632</v>
      </c>
      <c r="L2002" s="4">
        <v>245</v>
      </c>
      <c r="AA2002" s="12" t="str">
        <f>_xlfn.XLOOKUP(HsgLista[[#This Row],[Lakó-népesség]],hsgméret[limit],hsgméret[név],,-1)</f>
        <v>apró</v>
      </c>
      <c r="AB2002" s="12" t="str">
        <f>IFERROR(_xlfn.XLOOKUP(HsgLista[[#This Row],[Vármegye]],Régiók[Vármegye],Régiók[Régió]),"")</f>
        <v>Észak-Alföld</v>
      </c>
      <c r="AC2002" s="12" t="str">
        <f>IFERROR(_xlfn.XLOOKUP(HsgLista[[#This Row],[Vármegye]],Régiók[Vármegye],Régiók[NUTS2]),"")</f>
        <v>HU32</v>
      </c>
      <c r="AD2002" s="12" t="str" cm="1">
        <f t="array" ref="AD2002">_xlfn.XLOOKUP(HsgLista[[#This Row],[Helység jogállása]],_xlfn.ANCHORARRAY($AG$12),$AH$12:$AH$18)</f>
        <v>1 község</v>
      </c>
      <c r="AE2002" s="4">
        <f>HsgLista[[#This Row],[Lakó-népesség]]*HsgLista[[#This Row],[Lakó-népesség]]</f>
        <v>399424</v>
      </c>
      <c r="AF2002" s="1"/>
      <c r="AG2002" s="4"/>
      <c r="AJ2002" s="8"/>
      <c r="AK2002" s="4"/>
      <c r="AS2002" s="8"/>
      <c r="AT2002" s="4"/>
      <c r="BJ2002" s="1"/>
    </row>
    <row r="2003" spans="1:62" x14ac:dyDescent="0.3">
      <c r="A2003" s="33" t="s">
        <v>2762</v>
      </c>
      <c r="B2003" s="31">
        <v>11271</v>
      </c>
      <c r="C2003" s="1" t="s">
        <v>27</v>
      </c>
      <c r="D2003" s="1" t="s">
        <v>159</v>
      </c>
      <c r="E2003" s="1" t="s">
        <v>675</v>
      </c>
      <c r="F2003" s="1" t="s">
        <v>676</v>
      </c>
      <c r="G2003" s="1" t="s">
        <v>677</v>
      </c>
      <c r="H2003" s="1">
        <v>1</v>
      </c>
      <c r="I2003" s="1" t="s">
        <v>32</v>
      </c>
      <c r="J2003" s="4">
        <v>5840</v>
      </c>
      <c r="K2003" s="4">
        <v>2418</v>
      </c>
      <c r="L2003" s="4">
        <v>1190</v>
      </c>
      <c r="T2003" s="1">
        <v>1</v>
      </c>
      <c r="AA2003" s="12" t="str">
        <f>_xlfn.XLOOKUP(HsgLista[[#This Row],[Lakó-népesség]],hsgméret[limit],hsgméret[név],,-1)</f>
        <v>kicsi</v>
      </c>
      <c r="AB2003" s="12" t="str">
        <f>IFERROR(_xlfn.XLOOKUP(HsgLista[[#This Row],[Vármegye]],Régiók[Vármegye],Régiók[Régió]),"")</f>
        <v>Észak-Alföld</v>
      </c>
      <c r="AC2003" s="12" t="str">
        <f>IFERROR(_xlfn.XLOOKUP(HsgLista[[#This Row],[Vármegye]],Régiók[Vármegye],Régiók[NUTS2]),"")</f>
        <v>HU32</v>
      </c>
      <c r="AD2003" s="12" t="str" cm="1">
        <f t="array" ref="AD2003">_xlfn.XLOOKUP(HsgLista[[#This Row],[Helység jogállása]],_xlfn.ANCHORARRAY($AG$12),$AH$12:$AH$18)</f>
        <v>2 város</v>
      </c>
      <c r="AE2003" s="4">
        <f>HsgLista[[#This Row],[Lakó-népesség]]*HsgLista[[#This Row],[Lakó-népesség]]</f>
        <v>5846724</v>
      </c>
      <c r="AF2003" s="1"/>
      <c r="AG2003" s="4"/>
      <c r="AJ2003" s="8"/>
      <c r="AK2003" s="4"/>
      <c r="AS2003" s="8"/>
      <c r="AT2003" s="4"/>
      <c r="BJ2003" s="1"/>
    </row>
    <row r="2004" spans="1:62" x14ac:dyDescent="0.3">
      <c r="A2004" s="33" t="s">
        <v>2763</v>
      </c>
      <c r="B2004" s="31">
        <v>12274</v>
      </c>
      <c r="C2004" s="1" t="s">
        <v>27</v>
      </c>
      <c r="D2004" s="1" t="s">
        <v>159</v>
      </c>
      <c r="E2004" s="1" t="s">
        <v>368</v>
      </c>
      <c r="F2004" s="1" t="s">
        <v>369</v>
      </c>
      <c r="G2004" s="1" t="s">
        <v>370</v>
      </c>
      <c r="H2004" s="1">
        <v>1</v>
      </c>
      <c r="I2004" s="1" t="s">
        <v>32</v>
      </c>
      <c r="J2004" s="4">
        <v>3880</v>
      </c>
      <c r="K2004" s="4">
        <v>4630</v>
      </c>
      <c r="L2004" s="4">
        <v>1544</v>
      </c>
      <c r="T2004" s="1">
        <v>1</v>
      </c>
      <c r="AA2004" s="12" t="str">
        <f>_xlfn.XLOOKUP(HsgLista[[#This Row],[Lakó-népesség]],hsgméret[limit],hsgméret[név],,-1)</f>
        <v>kicsi</v>
      </c>
      <c r="AB2004" s="12" t="str">
        <f>IFERROR(_xlfn.XLOOKUP(HsgLista[[#This Row],[Vármegye]],Régiók[Vármegye],Régiók[Régió]),"")</f>
        <v>Észak-Alföld</v>
      </c>
      <c r="AC2004" s="12" t="str">
        <f>IFERROR(_xlfn.XLOOKUP(HsgLista[[#This Row],[Vármegye]],Régiók[Vármegye],Régiók[NUTS2]),"")</f>
        <v>HU32</v>
      </c>
      <c r="AD2004" s="12" t="str" cm="1">
        <f t="array" ref="AD2004">_xlfn.XLOOKUP(HsgLista[[#This Row],[Helység jogállása]],_xlfn.ANCHORARRAY($AG$12),$AH$12:$AH$18)</f>
        <v>2 város</v>
      </c>
      <c r="AE2004" s="4">
        <f>HsgLista[[#This Row],[Lakó-népesség]]*HsgLista[[#This Row],[Lakó-népesség]]</f>
        <v>21436900</v>
      </c>
      <c r="AF2004" s="1"/>
      <c r="AG2004" s="4"/>
      <c r="AJ2004" s="8"/>
      <c r="AK2004" s="4"/>
      <c r="AS2004" s="8"/>
      <c r="AT2004" s="4"/>
      <c r="BJ2004" s="1"/>
    </row>
    <row r="2005" spans="1:62" x14ac:dyDescent="0.3">
      <c r="A2005" s="33" t="s">
        <v>2764</v>
      </c>
      <c r="B2005" s="31">
        <v>32382</v>
      </c>
      <c r="C2005" s="1" t="s">
        <v>40</v>
      </c>
      <c r="D2005" s="1" t="s">
        <v>224</v>
      </c>
      <c r="E2005" s="1" t="s">
        <v>225</v>
      </c>
      <c r="F2005" s="1" t="s">
        <v>226</v>
      </c>
      <c r="G2005" s="1" t="s">
        <v>227</v>
      </c>
      <c r="H2005" s="1">
        <v>1</v>
      </c>
      <c r="I2005" s="1" t="s">
        <v>32</v>
      </c>
      <c r="J2005" s="4">
        <v>5748</v>
      </c>
      <c r="K2005" s="4">
        <v>1855</v>
      </c>
      <c r="L2005" s="4">
        <v>788</v>
      </c>
      <c r="T2005" s="1">
        <v>1</v>
      </c>
      <c r="AA2005" s="12" t="str">
        <f>_xlfn.XLOOKUP(HsgLista[[#This Row],[Lakó-népesség]],hsgméret[limit],hsgméret[név],,-1)</f>
        <v>apró</v>
      </c>
      <c r="AB2005" s="12" t="str">
        <f>IFERROR(_xlfn.XLOOKUP(HsgLista[[#This Row],[Vármegye]],Régiók[Vármegye],Régiók[Régió]),"")</f>
        <v>Észak-Alföld</v>
      </c>
      <c r="AC2005" s="12" t="str">
        <f>IFERROR(_xlfn.XLOOKUP(HsgLista[[#This Row],[Vármegye]],Régiók[Vármegye],Régiók[NUTS2]),"")</f>
        <v>HU32</v>
      </c>
      <c r="AD2005" s="12" t="str" cm="1">
        <f t="array" ref="AD2005">_xlfn.XLOOKUP(HsgLista[[#This Row],[Helység jogállása]],_xlfn.ANCHORARRAY($AG$12),$AH$12:$AH$18)</f>
        <v>1 község</v>
      </c>
      <c r="AE2005" s="4">
        <f>HsgLista[[#This Row],[Lakó-népesség]]*HsgLista[[#This Row],[Lakó-népesség]]</f>
        <v>3441025</v>
      </c>
      <c r="AF2005" s="1"/>
      <c r="AG2005" s="4"/>
      <c r="AJ2005" s="8"/>
      <c r="AK2005" s="4"/>
      <c r="AS2005" s="8"/>
      <c r="AT2005" s="4"/>
      <c r="BJ2005" s="1"/>
    </row>
    <row r="2006" spans="1:62" x14ac:dyDescent="0.3">
      <c r="A2006" s="33" t="s">
        <v>2765</v>
      </c>
      <c r="B2006" s="31">
        <v>23269</v>
      </c>
      <c r="C2006" s="1" t="s">
        <v>40</v>
      </c>
      <c r="D2006" s="1" t="s">
        <v>159</v>
      </c>
      <c r="E2006" s="1" t="s">
        <v>1492</v>
      </c>
      <c r="F2006" s="1" t="s">
        <v>1493</v>
      </c>
      <c r="G2006" s="1" t="s">
        <v>1494</v>
      </c>
      <c r="H2006" s="1">
        <v>1</v>
      </c>
      <c r="I2006" s="1" t="s">
        <v>32</v>
      </c>
      <c r="J2006" s="4">
        <v>2879</v>
      </c>
      <c r="K2006" s="4">
        <v>2463</v>
      </c>
      <c r="L2006" s="4">
        <v>1028</v>
      </c>
      <c r="AA2006" s="12" t="str">
        <f>_xlfn.XLOOKUP(HsgLista[[#This Row],[Lakó-népesség]],hsgméret[limit],hsgméret[név],,-1)</f>
        <v>kicsi</v>
      </c>
      <c r="AB2006" s="12" t="str">
        <f>IFERROR(_xlfn.XLOOKUP(HsgLista[[#This Row],[Vármegye]],Régiók[Vármegye],Régiók[Régió]),"")</f>
        <v>Észak-Alföld</v>
      </c>
      <c r="AC2006" s="12" t="str">
        <f>IFERROR(_xlfn.XLOOKUP(HsgLista[[#This Row],[Vármegye]],Régiók[Vármegye],Régiók[NUTS2]),"")</f>
        <v>HU32</v>
      </c>
      <c r="AD2006" s="12" t="str" cm="1">
        <f t="array" ref="AD2006">_xlfn.XLOOKUP(HsgLista[[#This Row],[Helység jogállása]],_xlfn.ANCHORARRAY($AG$12),$AH$12:$AH$18)</f>
        <v>1 község</v>
      </c>
      <c r="AE2006" s="4">
        <f>HsgLista[[#This Row],[Lakó-népesség]]*HsgLista[[#This Row],[Lakó-népesség]]</f>
        <v>6066369</v>
      </c>
      <c r="AF2006" s="1"/>
      <c r="AG2006" s="4"/>
      <c r="AJ2006" s="8"/>
      <c r="AK2006" s="4"/>
      <c r="AS2006" s="8"/>
      <c r="AT2006" s="4"/>
      <c r="BJ2006" s="1"/>
    </row>
    <row r="2007" spans="1:62" x14ac:dyDescent="0.3">
      <c r="A2007" s="33" t="s">
        <v>2766</v>
      </c>
      <c r="B2007" s="31">
        <v>26365</v>
      </c>
      <c r="C2007" s="1" t="s">
        <v>40</v>
      </c>
      <c r="D2007" s="1" t="s">
        <v>159</v>
      </c>
      <c r="E2007" s="1" t="s">
        <v>675</v>
      </c>
      <c r="F2007" s="1" t="s">
        <v>676</v>
      </c>
      <c r="G2007" s="1" t="s">
        <v>677</v>
      </c>
      <c r="H2007" s="1">
        <v>1</v>
      </c>
      <c r="I2007" s="1" t="s">
        <v>32</v>
      </c>
      <c r="J2007" s="4">
        <v>2549</v>
      </c>
      <c r="K2007" s="4">
        <v>2210</v>
      </c>
      <c r="L2007" s="4">
        <v>642</v>
      </c>
      <c r="T2007" s="1">
        <v>1</v>
      </c>
      <c r="AA2007" s="12" t="str">
        <f>_xlfn.XLOOKUP(HsgLista[[#This Row],[Lakó-népesség]],hsgméret[limit],hsgméret[név],,-1)</f>
        <v>kicsi</v>
      </c>
      <c r="AB2007" s="12" t="str">
        <f>IFERROR(_xlfn.XLOOKUP(HsgLista[[#This Row],[Vármegye]],Régiók[Vármegye],Régiók[Régió]),"")</f>
        <v>Észak-Alföld</v>
      </c>
      <c r="AC2007" s="12" t="str">
        <f>IFERROR(_xlfn.XLOOKUP(HsgLista[[#This Row],[Vármegye]],Régiók[Vármegye],Régiók[NUTS2]),"")</f>
        <v>HU32</v>
      </c>
      <c r="AD2007" s="12" t="str" cm="1">
        <f t="array" ref="AD2007">_xlfn.XLOOKUP(HsgLista[[#This Row],[Helység jogállása]],_xlfn.ANCHORARRAY($AG$12),$AH$12:$AH$18)</f>
        <v>1 község</v>
      </c>
      <c r="AE2007" s="4">
        <f>HsgLista[[#This Row],[Lakó-népesség]]*HsgLista[[#This Row],[Lakó-népesség]]</f>
        <v>4884100</v>
      </c>
      <c r="AF2007" s="1"/>
      <c r="AG2007" s="4"/>
      <c r="AJ2007" s="8"/>
      <c r="AK2007" s="4"/>
      <c r="AS2007" s="8"/>
      <c r="AT2007" s="4"/>
      <c r="BJ2007" s="1"/>
    </row>
    <row r="2008" spans="1:62" x14ac:dyDescent="0.3">
      <c r="A2008" s="33" t="s">
        <v>2767</v>
      </c>
      <c r="B2008" s="31">
        <v>10807</v>
      </c>
      <c r="C2008" s="1" t="s">
        <v>40</v>
      </c>
      <c r="D2008" s="1" t="s">
        <v>159</v>
      </c>
      <c r="E2008" s="1" t="s">
        <v>1492</v>
      </c>
      <c r="F2008" s="1" t="s">
        <v>1493</v>
      </c>
      <c r="G2008" s="1" t="s">
        <v>1494</v>
      </c>
      <c r="H2008" s="1">
        <v>5</v>
      </c>
      <c r="I2008" s="1" t="s">
        <v>2768</v>
      </c>
      <c r="J2008" s="4">
        <v>1476</v>
      </c>
      <c r="K2008" s="4">
        <v>829</v>
      </c>
      <c r="L2008" s="4">
        <v>308</v>
      </c>
      <c r="T2008" s="1">
        <v>1</v>
      </c>
      <c r="AA2008" s="12" t="str">
        <f>_xlfn.XLOOKUP(HsgLista[[#This Row],[Lakó-népesség]],hsgméret[limit],hsgméret[név],,-1)</f>
        <v>apró</v>
      </c>
      <c r="AB2008" s="12" t="str">
        <f>IFERROR(_xlfn.XLOOKUP(HsgLista[[#This Row],[Vármegye]],Régiók[Vármegye],Régiók[Régió]),"")</f>
        <v>Észak-Alföld</v>
      </c>
      <c r="AC2008" s="12" t="str">
        <f>IFERROR(_xlfn.XLOOKUP(HsgLista[[#This Row],[Vármegye]],Régiók[Vármegye],Régiók[NUTS2]),"")</f>
        <v>HU32</v>
      </c>
      <c r="AD2008" s="12" t="str" cm="1">
        <f t="array" ref="AD2008">_xlfn.XLOOKUP(HsgLista[[#This Row],[Helység jogállása]],_xlfn.ANCHORARRAY($AG$12),$AH$12:$AH$18)</f>
        <v>1 község</v>
      </c>
      <c r="AE2008" s="4">
        <f>HsgLista[[#This Row],[Lakó-népesség]]*HsgLista[[#This Row],[Lakó-népesség]]</f>
        <v>687241</v>
      </c>
      <c r="AF2008" s="1"/>
      <c r="AG2008" s="4"/>
      <c r="AJ2008" s="8"/>
      <c r="AK2008" s="4"/>
      <c r="AS2008" s="8"/>
      <c r="AT2008" s="4"/>
      <c r="BJ2008" s="1"/>
    </row>
    <row r="2009" spans="1:62" x14ac:dyDescent="0.3">
      <c r="A2009" s="33" t="s">
        <v>2769</v>
      </c>
      <c r="B2009" s="31">
        <v>33145</v>
      </c>
      <c r="C2009" s="1" t="s">
        <v>196</v>
      </c>
      <c r="D2009" s="1" t="s">
        <v>159</v>
      </c>
      <c r="E2009" s="1" t="s">
        <v>341</v>
      </c>
      <c r="F2009" s="1" t="s">
        <v>342</v>
      </c>
      <c r="G2009" s="1" t="s">
        <v>343</v>
      </c>
      <c r="H2009" s="1">
        <v>1</v>
      </c>
      <c r="I2009" s="1" t="s">
        <v>32</v>
      </c>
      <c r="J2009" s="4">
        <v>1505</v>
      </c>
      <c r="K2009" s="4">
        <v>3719</v>
      </c>
      <c r="L2009" s="4">
        <v>1387</v>
      </c>
      <c r="AA2009" s="12" t="str">
        <f>_xlfn.XLOOKUP(HsgLista[[#This Row],[Lakó-népesség]],hsgméret[limit],hsgméret[név],,-1)</f>
        <v>kicsi</v>
      </c>
      <c r="AB2009" s="12" t="str">
        <f>IFERROR(_xlfn.XLOOKUP(HsgLista[[#This Row],[Vármegye]],Régiók[Vármegye],Régiók[Régió]),"")</f>
        <v>Észak-Alföld</v>
      </c>
      <c r="AC2009" s="12" t="str">
        <f>IFERROR(_xlfn.XLOOKUP(HsgLista[[#This Row],[Vármegye]],Régiók[Vármegye],Régiók[NUTS2]),"")</f>
        <v>HU32</v>
      </c>
      <c r="AD2009" s="12" t="str" cm="1">
        <f t="array" ref="AD2009">_xlfn.XLOOKUP(HsgLista[[#This Row],[Helység jogállása]],_xlfn.ANCHORARRAY($AG$12),$AH$12:$AH$18)</f>
        <v>1 község</v>
      </c>
      <c r="AE2009" s="4">
        <f>HsgLista[[#This Row],[Lakó-népesség]]*HsgLista[[#This Row],[Lakó-népesség]]</f>
        <v>13830961</v>
      </c>
      <c r="AF2009" s="1"/>
      <c r="AG2009" s="4"/>
      <c r="AJ2009" s="8"/>
      <c r="AK2009" s="4"/>
      <c r="AS2009" s="8"/>
      <c r="AT2009" s="4"/>
      <c r="BJ2009" s="1"/>
    </row>
    <row r="2010" spans="1:62" x14ac:dyDescent="0.3">
      <c r="A2010" s="33" t="s">
        <v>2770</v>
      </c>
      <c r="B2010" s="32">
        <v>3878</v>
      </c>
      <c r="C2010" s="1" t="s">
        <v>40</v>
      </c>
      <c r="D2010" s="1" t="s">
        <v>159</v>
      </c>
      <c r="E2010" s="1" t="s">
        <v>675</v>
      </c>
      <c r="F2010" s="1" t="s">
        <v>676</v>
      </c>
      <c r="G2010" s="1" t="s">
        <v>677</v>
      </c>
      <c r="H2010" s="1">
        <v>5</v>
      </c>
      <c r="I2010" s="1" t="s">
        <v>678</v>
      </c>
      <c r="J2010" s="4">
        <v>1634</v>
      </c>
      <c r="K2010" s="4">
        <v>955</v>
      </c>
      <c r="L2010" s="4">
        <v>174</v>
      </c>
      <c r="AA2010" s="12" t="str">
        <f>_xlfn.XLOOKUP(HsgLista[[#This Row],[Lakó-népesség]],hsgméret[limit],hsgméret[név],,-1)</f>
        <v>apró</v>
      </c>
      <c r="AB2010" s="12" t="str">
        <f>IFERROR(_xlfn.XLOOKUP(HsgLista[[#This Row],[Vármegye]],Régiók[Vármegye],Régiók[Régió]),"")</f>
        <v>Észak-Alföld</v>
      </c>
      <c r="AC2010" s="12" t="str">
        <f>IFERROR(_xlfn.XLOOKUP(HsgLista[[#This Row],[Vármegye]],Régiók[Vármegye],Régiók[NUTS2]),"")</f>
        <v>HU32</v>
      </c>
      <c r="AD2010" s="12" t="str" cm="1">
        <f t="array" ref="AD2010">_xlfn.XLOOKUP(HsgLista[[#This Row],[Helység jogállása]],_xlfn.ANCHORARRAY($AG$12),$AH$12:$AH$18)</f>
        <v>1 község</v>
      </c>
      <c r="AE2010" s="4">
        <f>HsgLista[[#This Row],[Lakó-népesség]]*HsgLista[[#This Row],[Lakó-népesség]]</f>
        <v>912025</v>
      </c>
      <c r="AF2010" s="1"/>
      <c r="AG2010" s="4"/>
      <c r="AJ2010" s="8"/>
      <c r="AK2010" s="4"/>
      <c r="AS2010" s="8"/>
      <c r="AT2010" s="4"/>
      <c r="BJ2010" s="1"/>
    </row>
    <row r="2011" spans="1:62" x14ac:dyDescent="0.3">
      <c r="A2011" s="33" t="s">
        <v>2771</v>
      </c>
      <c r="B2011" s="31">
        <v>28060</v>
      </c>
      <c r="C2011" s="1" t="s">
        <v>40</v>
      </c>
      <c r="D2011" s="1" t="s">
        <v>159</v>
      </c>
      <c r="E2011" s="1" t="s">
        <v>160</v>
      </c>
      <c r="F2011" s="1" t="s">
        <v>161</v>
      </c>
      <c r="G2011" s="1" t="s">
        <v>162</v>
      </c>
      <c r="H2011" s="1">
        <v>1</v>
      </c>
      <c r="I2011" s="1" t="s">
        <v>32</v>
      </c>
      <c r="J2011" s="4">
        <v>3795</v>
      </c>
      <c r="K2011" s="4">
        <v>1786</v>
      </c>
      <c r="L2011" s="4">
        <v>771</v>
      </c>
      <c r="AA2011" s="12" t="str">
        <f>_xlfn.XLOOKUP(HsgLista[[#This Row],[Lakó-népesség]],hsgméret[limit],hsgméret[név],,-1)</f>
        <v>apró</v>
      </c>
      <c r="AB2011" s="12" t="str">
        <f>IFERROR(_xlfn.XLOOKUP(HsgLista[[#This Row],[Vármegye]],Régiók[Vármegye],Régiók[Régió]),"")</f>
        <v>Észak-Alföld</v>
      </c>
      <c r="AC2011" s="12" t="str">
        <f>IFERROR(_xlfn.XLOOKUP(HsgLista[[#This Row],[Vármegye]],Régiók[Vármegye],Régiók[NUTS2]),"")</f>
        <v>HU32</v>
      </c>
      <c r="AD2011" s="12" t="str" cm="1">
        <f t="array" ref="AD2011">_xlfn.XLOOKUP(HsgLista[[#This Row],[Helység jogállása]],_xlfn.ANCHORARRAY($AG$12),$AH$12:$AH$18)</f>
        <v>1 község</v>
      </c>
      <c r="AE2011" s="4">
        <f>HsgLista[[#This Row],[Lakó-népesség]]*HsgLista[[#This Row],[Lakó-népesség]]</f>
        <v>3189796</v>
      </c>
      <c r="AF2011" s="1"/>
      <c r="AG2011" s="4"/>
      <c r="AJ2011" s="8"/>
      <c r="AK2011" s="4"/>
      <c r="AS2011" s="8"/>
      <c r="AT2011" s="4"/>
      <c r="BJ2011" s="1"/>
    </row>
    <row r="2012" spans="1:62" x14ac:dyDescent="0.3">
      <c r="A2012" s="33" t="s">
        <v>2772</v>
      </c>
      <c r="B2012" s="31">
        <v>13550</v>
      </c>
      <c r="C2012" s="1" t="s">
        <v>27</v>
      </c>
      <c r="D2012" s="1" t="s">
        <v>159</v>
      </c>
      <c r="E2012" s="1" t="s">
        <v>341</v>
      </c>
      <c r="F2012" s="1" t="s">
        <v>342</v>
      </c>
      <c r="G2012" s="1" t="s">
        <v>343</v>
      </c>
      <c r="H2012" s="1">
        <v>1</v>
      </c>
      <c r="I2012" s="1" t="s">
        <v>32</v>
      </c>
      <c r="J2012" s="4">
        <v>6792</v>
      </c>
      <c r="K2012" s="4">
        <v>6455</v>
      </c>
      <c r="L2012" s="4">
        <v>2534</v>
      </c>
      <c r="AA2012" s="12" t="str">
        <f>_xlfn.XLOOKUP(HsgLista[[#This Row],[Lakó-népesség]],hsgméret[limit],hsgméret[név],,-1)</f>
        <v>kicsi</v>
      </c>
      <c r="AB2012" s="12" t="str">
        <f>IFERROR(_xlfn.XLOOKUP(HsgLista[[#This Row],[Vármegye]],Régiók[Vármegye],Régiók[Régió]),"")</f>
        <v>Észak-Alföld</v>
      </c>
      <c r="AC2012" s="12" t="str">
        <f>IFERROR(_xlfn.XLOOKUP(HsgLista[[#This Row],[Vármegye]],Régiók[Vármegye],Régiók[NUTS2]),"")</f>
        <v>HU32</v>
      </c>
      <c r="AD2012" s="12" t="str" cm="1">
        <f t="array" ref="AD2012">_xlfn.XLOOKUP(HsgLista[[#This Row],[Helység jogállása]],_xlfn.ANCHORARRAY($AG$12),$AH$12:$AH$18)</f>
        <v>2 város</v>
      </c>
      <c r="AE2012" s="4">
        <f>HsgLista[[#This Row],[Lakó-népesség]]*HsgLista[[#This Row],[Lakó-népesség]]</f>
        <v>41667025</v>
      </c>
      <c r="AF2012" s="1"/>
      <c r="AG2012" s="4"/>
      <c r="AJ2012" s="8"/>
      <c r="AK2012" s="4"/>
      <c r="AS2012" s="8"/>
      <c r="AT2012" s="4"/>
      <c r="BJ2012" s="1"/>
    </row>
    <row r="2013" spans="1:62" x14ac:dyDescent="0.3">
      <c r="A2013" s="33" t="s">
        <v>784</v>
      </c>
      <c r="B2013" s="32">
        <v>9256</v>
      </c>
      <c r="C2013" s="1" t="s">
        <v>40</v>
      </c>
      <c r="D2013" s="1" t="s">
        <v>159</v>
      </c>
      <c r="E2013" s="1" t="s">
        <v>781</v>
      </c>
      <c r="F2013" s="1" t="s">
        <v>782</v>
      </c>
      <c r="G2013" s="1" t="s">
        <v>783</v>
      </c>
      <c r="H2013" s="1">
        <v>2</v>
      </c>
      <c r="I2013" s="1" t="s">
        <v>38</v>
      </c>
      <c r="J2013" s="4">
        <v>1718</v>
      </c>
      <c r="K2013" s="4">
        <v>917</v>
      </c>
      <c r="L2013" s="4">
        <v>361</v>
      </c>
      <c r="AA2013" s="12" t="str">
        <f>_xlfn.XLOOKUP(HsgLista[[#This Row],[Lakó-népesség]],hsgméret[limit],hsgméret[név],,-1)</f>
        <v>apró</v>
      </c>
      <c r="AB2013" s="12" t="str">
        <f>IFERROR(_xlfn.XLOOKUP(HsgLista[[#This Row],[Vármegye]],Régiók[Vármegye],Régiók[Régió]),"")</f>
        <v>Észak-Alföld</v>
      </c>
      <c r="AC2013" s="12" t="str">
        <f>IFERROR(_xlfn.XLOOKUP(HsgLista[[#This Row],[Vármegye]],Régiók[Vármegye],Régiók[NUTS2]),"")</f>
        <v>HU32</v>
      </c>
      <c r="AD2013" s="12" t="str" cm="1">
        <f t="array" ref="AD2013">_xlfn.XLOOKUP(HsgLista[[#This Row],[Helység jogállása]],_xlfn.ANCHORARRAY($AG$12),$AH$12:$AH$18)</f>
        <v>1 község</v>
      </c>
      <c r="AE2013" s="4">
        <f>HsgLista[[#This Row],[Lakó-népesség]]*HsgLista[[#This Row],[Lakó-népesség]]</f>
        <v>840889</v>
      </c>
      <c r="AF2013" s="1"/>
      <c r="AG2013" s="4"/>
      <c r="AJ2013" s="8"/>
      <c r="AK2013" s="4"/>
      <c r="AS2013" s="8"/>
      <c r="AT2013" s="4"/>
      <c r="BJ2013" s="1"/>
    </row>
    <row r="2014" spans="1:62" x14ac:dyDescent="0.3">
      <c r="A2014" s="33" t="s">
        <v>2773</v>
      </c>
      <c r="B2014" s="31">
        <v>12098</v>
      </c>
      <c r="C2014" s="1" t="s">
        <v>40</v>
      </c>
      <c r="D2014" s="1" t="s">
        <v>159</v>
      </c>
      <c r="E2014" s="1" t="s">
        <v>341</v>
      </c>
      <c r="F2014" s="1" t="s">
        <v>342</v>
      </c>
      <c r="G2014" s="1" t="s">
        <v>343</v>
      </c>
      <c r="H2014" s="1">
        <v>2</v>
      </c>
      <c r="I2014" s="1" t="s">
        <v>38</v>
      </c>
      <c r="J2014" s="4">
        <v>2148</v>
      </c>
      <c r="K2014" s="4">
        <v>1786</v>
      </c>
      <c r="L2014" s="4">
        <v>711</v>
      </c>
      <c r="AA2014" s="12" t="str">
        <f>_xlfn.XLOOKUP(HsgLista[[#This Row],[Lakó-népesség]],hsgméret[limit],hsgméret[név],,-1)</f>
        <v>apró</v>
      </c>
      <c r="AB2014" s="12" t="str">
        <f>IFERROR(_xlfn.XLOOKUP(HsgLista[[#This Row],[Vármegye]],Régiók[Vármegye],Régiók[Régió]),"")</f>
        <v>Észak-Alföld</v>
      </c>
      <c r="AC2014" s="12" t="str">
        <f>IFERROR(_xlfn.XLOOKUP(HsgLista[[#This Row],[Vármegye]],Régiók[Vármegye],Régiók[NUTS2]),"")</f>
        <v>HU32</v>
      </c>
      <c r="AD2014" s="12" t="str" cm="1">
        <f t="array" ref="AD2014">_xlfn.XLOOKUP(HsgLista[[#This Row],[Helység jogállása]],_xlfn.ANCHORARRAY($AG$12),$AH$12:$AH$18)</f>
        <v>1 község</v>
      </c>
      <c r="AE2014" s="4">
        <f>HsgLista[[#This Row],[Lakó-népesség]]*HsgLista[[#This Row],[Lakó-népesség]]</f>
        <v>3189796</v>
      </c>
      <c r="AF2014" s="1"/>
      <c r="AG2014" s="4"/>
      <c r="AJ2014" s="8"/>
      <c r="AK2014" s="4"/>
      <c r="AS2014" s="8"/>
      <c r="AT2014" s="4"/>
      <c r="BJ2014" s="1"/>
    </row>
    <row r="2015" spans="1:62" x14ac:dyDescent="0.3">
      <c r="A2015" s="33" t="s">
        <v>2774</v>
      </c>
      <c r="B2015" s="31">
        <v>16522</v>
      </c>
      <c r="C2015" s="1" t="s">
        <v>40</v>
      </c>
      <c r="D2015" s="1" t="s">
        <v>159</v>
      </c>
      <c r="E2015" s="1" t="s">
        <v>675</v>
      </c>
      <c r="F2015" s="1" t="s">
        <v>676</v>
      </c>
      <c r="G2015" s="1" t="s">
        <v>677</v>
      </c>
      <c r="H2015" s="1">
        <v>1</v>
      </c>
      <c r="I2015" s="1" t="s">
        <v>32</v>
      </c>
      <c r="J2015" s="4">
        <v>2842</v>
      </c>
      <c r="K2015" s="4">
        <v>1877</v>
      </c>
      <c r="L2015" s="4">
        <v>732</v>
      </c>
      <c r="T2015" s="1">
        <v>1</v>
      </c>
      <c r="AA2015" s="12" t="str">
        <f>_xlfn.XLOOKUP(HsgLista[[#This Row],[Lakó-népesség]],hsgméret[limit],hsgméret[név],,-1)</f>
        <v>apró</v>
      </c>
      <c r="AB2015" s="12" t="str">
        <f>IFERROR(_xlfn.XLOOKUP(HsgLista[[#This Row],[Vármegye]],Régiók[Vármegye],Régiók[Régió]),"")</f>
        <v>Észak-Alföld</v>
      </c>
      <c r="AC2015" s="12" t="str">
        <f>IFERROR(_xlfn.XLOOKUP(HsgLista[[#This Row],[Vármegye]],Régiók[Vármegye],Régiók[NUTS2]),"")</f>
        <v>HU32</v>
      </c>
      <c r="AD2015" s="12" t="str" cm="1">
        <f t="array" ref="AD2015">_xlfn.XLOOKUP(HsgLista[[#This Row],[Helység jogállása]],_xlfn.ANCHORARRAY($AG$12),$AH$12:$AH$18)</f>
        <v>1 község</v>
      </c>
      <c r="AE2015" s="4">
        <f>HsgLista[[#This Row],[Lakó-népesség]]*HsgLista[[#This Row],[Lakó-népesség]]</f>
        <v>3523129</v>
      </c>
      <c r="AF2015" s="1"/>
      <c r="AG2015" s="4"/>
      <c r="AJ2015" s="8"/>
      <c r="AK2015" s="4"/>
      <c r="AS2015" s="8"/>
      <c r="AT2015" s="4"/>
      <c r="BJ2015" s="1"/>
    </row>
    <row r="2016" spans="1:62" x14ac:dyDescent="0.3">
      <c r="A2016" s="33" t="s">
        <v>2775</v>
      </c>
      <c r="B2016" s="32">
        <v>4215</v>
      </c>
      <c r="C2016" s="1" t="s">
        <v>40</v>
      </c>
      <c r="D2016" s="1" t="s">
        <v>52</v>
      </c>
      <c r="E2016" s="1" t="s">
        <v>71</v>
      </c>
      <c r="F2016" s="1" t="s">
        <v>72</v>
      </c>
      <c r="G2016" s="1" t="s">
        <v>73</v>
      </c>
      <c r="H2016" s="1">
        <v>5</v>
      </c>
      <c r="I2016" s="1" t="s">
        <v>944</v>
      </c>
      <c r="J2016" s="4">
        <v>1046</v>
      </c>
      <c r="K2016" s="4">
        <v>267</v>
      </c>
      <c r="L2016" s="4">
        <v>131</v>
      </c>
      <c r="AA2016" s="12" t="str">
        <f>_xlfn.XLOOKUP(HsgLista[[#This Row],[Lakó-népesség]],hsgméret[limit],hsgméret[név],,-1)</f>
        <v>mikro</v>
      </c>
      <c r="AB2016" s="12" t="str">
        <f>IFERROR(_xlfn.XLOOKUP(HsgLista[[#This Row],[Vármegye]],Régiók[Vármegye],Régiók[Régió]),"")</f>
        <v>Észak-Magyarország</v>
      </c>
      <c r="AC2016" s="12" t="str">
        <f>IFERROR(_xlfn.XLOOKUP(HsgLista[[#This Row],[Vármegye]],Régiók[Vármegye],Régiók[NUTS2]),"")</f>
        <v>HU31</v>
      </c>
      <c r="AD2016" s="12" t="str" cm="1">
        <f t="array" ref="AD2016">_xlfn.XLOOKUP(HsgLista[[#This Row],[Helység jogállása]],_xlfn.ANCHORARRAY($AG$12),$AH$12:$AH$18)</f>
        <v>1 község</v>
      </c>
      <c r="AE2016" s="4">
        <f>HsgLista[[#This Row],[Lakó-népesség]]*HsgLista[[#This Row],[Lakó-népesség]]</f>
        <v>71289</v>
      </c>
      <c r="AF2016" s="1"/>
      <c r="AG2016" s="4"/>
      <c r="AJ2016" s="8"/>
      <c r="AK2016" s="4"/>
      <c r="AS2016" s="8"/>
      <c r="AT2016" s="4"/>
      <c r="BJ2016" s="1"/>
    </row>
    <row r="2017" spans="1:62" x14ac:dyDescent="0.3">
      <c r="A2017" s="33" t="s">
        <v>712</v>
      </c>
      <c r="B2017" s="31">
        <v>22318</v>
      </c>
      <c r="C2017" s="1" t="s">
        <v>40</v>
      </c>
      <c r="D2017" s="1" t="s">
        <v>95</v>
      </c>
      <c r="E2017" s="1" t="s">
        <v>709</v>
      </c>
      <c r="F2017" s="1" t="s">
        <v>710</v>
      </c>
      <c r="G2017" s="1" t="s">
        <v>711</v>
      </c>
      <c r="H2017" s="1">
        <v>2</v>
      </c>
      <c r="I2017" s="1" t="s">
        <v>38</v>
      </c>
      <c r="J2017" s="4">
        <v>1073</v>
      </c>
      <c r="K2017" s="4">
        <v>334</v>
      </c>
      <c r="L2017" s="4">
        <v>169</v>
      </c>
      <c r="AA2017" s="12" t="str">
        <f>_xlfn.XLOOKUP(HsgLista[[#This Row],[Lakó-népesség]],hsgméret[limit],hsgméret[név],,-1)</f>
        <v>mikro</v>
      </c>
      <c r="AB2017" s="12" t="str">
        <f>IFERROR(_xlfn.XLOOKUP(HsgLista[[#This Row],[Vármegye]],Régiók[Vármegye],Régiók[Régió]),"")</f>
        <v>Nyugat-Dunántúl</v>
      </c>
      <c r="AC2017" s="12" t="str">
        <f>IFERROR(_xlfn.XLOOKUP(HsgLista[[#This Row],[Vármegye]],Régiók[Vármegye],Régiók[NUTS2]),"")</f>
        <v>HU22</v>
      </c>
      <c r="AD2017" s="12" t="str" cm="1">
        <f t="array" ref="AD2017">_xlfn.XLOOKUP(HsgLista[[#This Row],[Helység jogállása]],_xlfn.ANCHORARRAY($AG$12),$AH$12:$AH$18)</f>
        <v>1 község</v>
      </c>
      <c r="AE2017" s="4">
        <f>HsgLista[[#This Row],[Lakó-népesség]]*HsgLista[[#This Row],[Lakó-népesség]]</f>
        <v>111556</v>
      </c>
      <c r="AF2017" s="1"/>
      <c r="AG2017" s="4"/>
      <c r="AJ2017" s="8"/>
      <c r="AK2017" s="4"/>
      <c r="AS2017" s="8"/>
      <c r="AT2017" s="4"/>
      <c r="BJ2017" s="1"/>
    </row>
    <row r="2018" spans="1:62" x14ac:dyDescent="0.3">
      <c r="A2018" s="33" t="s">
        <v>2776</v>
      </c>
      <c r="B2018" s="31">
        <v>26329</v>
      </c>
      <c r="C2018" s="1" t="s">
        <v>40</v>
      </c>
      <c r="D2018" s="1" t="s">
        <v>41</v>
      </c>
      <c r="E2018" s="1" t="s">
        <v>208</v>
      </c>
      <c r="F2018" s="1" t="s">
        <v>209</v>
      </c>
      <c r="G2018" s="1" t="s">
        <v>210</v>
      </c>
      <c r="H2018" s="1">
        <v>5</v>
      </c>
      <c r="I2018" s="1" t="s">
        <v>661</v>
      </c>
      <c r="J2018" s="4">
        <v>923</v>
      </c>
      <c r="K2018" s="4">
        <v>205</v>
      </c>
      <c r="L2018" s="4">
        <v>81</v>
      </c>
      <c r="AA2018" s="12" t="str">
        <f>_xlfn.XLOOKUP(HsgLista[[#This Row],[Lakó-népesség]],hsgméret[limit],hsgméret[név],,-1)</f>
        <v>mikro</v>
      </c>
      <c r="AB2018" s="12" t="str">
        <f>IFERROR(_xlfn.XLOOKUP(HsgLista[[#This Row],[Vármegye]],Régiók[Vármegye],Régiók[Régió]),"")</f>
        <v>Dél-Dunántúl</v>
      </c>
      <c r="AC2018" s="12" t="str">
        <f>IFERROR(_xlfn.XLOOKUP(HsgLista[[#This Row],[Vármegye]],Régiók[Vármegye],Régiók[NUTS2]),"")</f>
        <v>HU23</v>
      </c>
      <c r="AD2018" s="12" t="str" cm="1">
        <f t="array" ref="AD2018">_xlfn.XLOOKUP(HsgLista[[#This Row],[Helység jogállása]],_xlfn.ANCHORARRAY($AG$12),$AH$12:$AH$18)</f>
        <v>1 község</v>
      </c>
      <c r="AE2018" s="4">
        <f>HsgLista[[#This Row],[Lakó-népesség]]*HsgLista[[#This Row],[Lakó-népesség]]</f>
        <v>42025</v>
      </c>
      <c r="AF2018" s="1"/>
      <c r="AG2018" s="4"/>
      <c r="AJ2018" s="8"/>
      <c r="AK2018" s="4"/>
      <c r="AS2018" s="8"/>
      <c r="AT2018" s="4"/>
      <c r="BJ2018" s="1"/>
    </row>
    <row r="2019" spans="1:62" x14ac:dyDescent="0.3">
      <c r="A2019" s="33" t="s">
        <v>2777</v>
      </c>
      <c r="B2019" s="31">
        <v>12955</v>
      </c>
      <c r="C2019" s="1" t="s">
        <v>40</v>
      </c>
      <c r="D2019" s="1" t="s">
        <v>66</v>
      </c>
      <c r="E2019" s="1" t="s">
        <v>67</v>
      </c>
      <c r="F2019" s="1" t="s">
        <v>68</v>
      </c>
      <c r="G2019" s="1" t="s">
        <v>69</v>
      </c>
      <c r="H2019" s="1">
        <v>1</v>
      </c>
      <c r="I2019" s="1" t="s">
        <v>32</v>
      </c>
      <c r="J2019" s="4">
        <v>2514</v>
      </c>
      <c r="K2019" s="4">
        <v>4636</v>
      </c>
      <c r="L2019" s="4">
        <v>1798</v>
      </c>
      <c r="AA2019" s="12" t="str">
        <f>_xlfn.XLOOKUP(HsgLista[[#This Row],[Lakó-népesség]],hsgméret[limit],hsgméret[név],,-1)</f>
        <v>kicsi</v>
      </c>
      <c r="AB2019" s="12" t="str">
        <f>IFERROR(_xlfn.XLOOKUP(HsgLista[[#This Row],[Vármegye]],Régiók[Vármegye],Régiók[Régió]),"")</f>
        <v>Nyugat-Dunántúl</v>
      </c>
      <c r="AC2019" s="12" t="str">
        <f>IFERROR(_xlfn.XLOOKUP(HsgLista[[#This Row],[Vármegye]],Régiók[Vármegye],Régiók[NUTS2]),"")</f>
        <v>HU22</v>
      </c>
      <c r="AD2019" s="12" t="str" cm="1">
        <f t="array" ref="AD2019">_xlfn.XLOOKUP(HsgLista[[#This Row],[Helység jogállása]],_xlfn.ANCHORARRAY($AG$12),$AH$12:$AH$18)</f>
        <v>1 község</v>
      </c>
      <c r="AE2019" s="4">
        <f>HsgLista[[#This Row],[Lakó-népesség]]*HsgLista[[#This Row],[Lakó-népesség]]</f>
        <v>21492496</v>
      </c>
      <c r="AF2019" s="1"/>
      <c r="AG2019" s="4"/>
      <c r="AJ2019" s="8"/>
      <c r="AK2019" s="4"/>
      <c r="AS2019" s="8"/>
      <c r="AT2019" s="4"/>
      <c r="BJ2019" s="1"/>
    </row>
    <row r="2020" spans="1:62" x14ac:dyDescent="0.3">
      <c r="A2020" s="33" t="s">
        <v>2778</v>
      </c>
      <c r="B2020" s="31">
        <v>12645</v>
      </c>
      <c r="C2020" s="1" t="s">
        <v>40</v>
      </c>
      <c r="D2020" s="1" t="s">
        <v>41</v>
      </c>
      <c r="E2020" s="1" t="s">
        <v>356</v>
      </c>
      <c r="F2020" s="1" t="s">
        <v>357</v>
      </c>
      <c r="G2020" s="1" t="s">
        <v>358</v>
      </c>
      <c r="H2020" s="1">
        <v>5</v>
      </c>
      <c r="I2020" s="1" t="s">
        <v>2491</v>
      </c>
      <c r="J2020" s="4">
        <v>749</v>
      </c>
      <c r="K2020" s="4">
        <v>88</v>
      </c>
      <c r="L2020" s="4">
        <v>70</v>
      </c>
      <c r="R2020" s="1">
        <v>1</v>
      </c>
      <c r="AA2020" s="12" t="str">
        <f>_xlfn.XLOOKUP(HsgLista[[#This Row],[Lakó-népesség]],hsgméret[limit],hsgméret[név],,-1)</f>
        <v>mikro</v>
      </c>
      <c r="AB2020" s="12" t="str">
        <f>IFERROR(_xlfn.XLOOKUP(HsgLista[[#This Row],[Vármegye]],Régiók[Vármegye],Régiók[Régió]),"")</f>
        <v>Dél-Dunántúl</v>
      </c>
      <c r="AC2020" s="12" t="str">
        <f>IFERROR(_xlfn.XLOOKUP(HsgLista[[#This Row],[Vármegye]],Régiók[Vármegye],Régiók[NUTS2]),"")</f>
        <v>HU23</v>
      </c>
      <c r="AD2020" s="12" t="str" cm="1">
        <f t="array" ref="AD2020">_xlfn.XLOOKUP(HsgLista[[#This Row],[Helység jogállása]],_xlfn.ANCHORARRAY($AG$12),$AH$12:$AH$18)</f>
        <v>1 község</v>
      </c>
      <c r="AE2020" s="4">
        <f>HsgLista[[#This Row],[Lakó-népesség]]*HsgLista[[#This Row],[Lakó-népesség]]</f>
        <v>7744</v>
      </c>
      <c r="AF2020" s="1"/>
      <c r="AG2020" s="4"/>
      <c r="AJ2020" s="8"/>
      <c r="AK2020" s="4"/>
      <c r="AS2020" s="8"/>
      <c r="AT2020" s="4"/>
      <c r="BJ2020" s="1"/>
    </row>
    <row r="2021" spans="1:62" x14ac:dyDescent="0.3">
      <c r="A2021" s="33" t="s">
        <v>2779</v>
      </c>
      <c r="B2021" s="31">
        <v>34306</v>
      </c>
      <c r="C2021" s="1" t="s">
        <v>40</v>
      </c>
      <c r="D2021" s="1" t="s">
        <v>28</v>
      </c>
      <c r="E2021" s="1" t="s">
        <v>186</v>
      </c>
      <c r="F2021" s="1" t="s">
        <v>187</v>
      </c>
      <c r="G2021" s="1" t="s">
        <v>188</v>
      </c>
      <c r="H2021" s="1">
        <v>5</v>
      </c>
      <c r="I2021" s="1" t="s">
        <v>189</v>
      </c>
      <c r="J2021" s="4">
        <v>1926</v>
      </c>
      <c r="K2021" s="4">
        <v>900</v>
      </c>
      <c r="L2021" s="4">
        <v>374</v>
      </c>
      <c r="AA2021" s="12" t="str">
        <f>_xlfn.XLOOKUP(HsgLista[[#This Row],[Lakó-népesség]],hsgméret[limit],hsgméret[név],,-1)</f>
        <v>apró</v>
      </c>
      <c r="AB2021" s="12" t="str">
        <f>IFERROR(_xlfn.XLOOKUP(HsgLista[[#This Row],[Vármegye]],Régiók[Vármegye],Régiók[Régió]),"")</f>
        <v>Közép-Dunántúl</v>
      </c>
      <c r="AC2021" s="12" t="str">
        <f>IFERROR(_xlfn.XLOOKUP(HsgLista[[#This Row],[Vármegye]],Régiók[Vármegye],Régiók[NUTS2]),"")</f>
        <v>HU21</v>
      </c>
      <c r="AD2021" s="12" t="str" cm="1">
        <f t="array" ref="AD2021">_xlfn.XLOOKUP(HsgLista[[#This Row],[Helység jogállása]],_xlfn.ANCHORARRAY($AG$12),$AH$12:$AH$18)</f>
        <v>1 község</v>
      </c>
      <c r="AE2021" s="4">
        <f>HsgLista[[#This Row],[Lakó-népesség]]*HsgLista[[#This Row],[Lakó-népesség]]</f>
        <v>810000</v>
      </c>
      <c r="AF2021" s="1"/>
      <c r="AG2021" s="4"/>
      <c r="AJ2021" s="8"/>
      <c r="AK2021" s="4"/>
      <c r="AS2021" s="8"/>
      <c r="AT2021" s="4"/>
      <c r="BJ2021" s="1"/>
    </row>
    <row r="2022" spans="1:62" x14ac:dyDescent="0.3">
      <c r="A2022" s="33" t="s">
        <v>2780</v>
      </c>
      <c r="B2022" s="31">
        <v>23913</v>
      </c>
      <c r="C2022" s="1" t="s">
        <v>40</v>
      </c>
      <c r="D2022" s="1" t="s">
        <v>80</v>
      </c>
      <c r="E2022" s="1" t="s">
        <v>264</v>
      </c>
      <c r="F2022" s="1" t="s">
        <v>265</v>
      </c>
      <c r="G2022" s="1" t="s">
        <v>266</v>
      </c>
      <c r="H2022" s="1">
        <v>5</v>
      </c>
      <c r="I2022" s="1" t="s">
        <v>558</v>
      </c>
      <c r="J2022" s="4">
        <v>323</v>
      </c>
      <c r="K2022" s="4">
        <v>50</v>
      </c>
      <c r="L2022" s="4">
        <v>23</v>
      </c>
      <c r="AA2022" s="12" t="str">
        <f>_xlfn.XLOOKUP(HsgLista[[#This Row],[Lakó-népesség]],hsgméret[limit],hsgméret[név],,-1)</f>
        <v>mikro</v>
      </c>
      <c r="AB2022" s="12" t="str">
        <f>IFERROR(_xlfn.XLOOKUP(HsgLista[[#This Row],[Vármegye]],Régiók[Vármegye],Régiók[Régió]),"")</f>
        <v>Közép-Dunántúl</v>
      </c>
      <c r="AC2022" s="12" t="str">
        <f>IFERROR(_xlfn.XLOOKUP(HsgLista[[#This Row],[Vármegye]],Régiók[Vármegye],Régiók[NUTS2]),"")</f>
        <v>HU21</v>
      </c>
      <c r="AD2022" s="12" t="str" cm="1">
        <f t="array" ref="AD2022">_xlfn.XLOOKUP(HsgLista[[#This Row],[Helység jogállása]],_xlfn.ANCHORARRAY($AG$12),$AH$12:$AH$18)</f>
        <v>1 község</v>
      </c>
      <c r="AE2022" s="4">
        <f>HsgLista[[#This Row],[Lakó-népesség]]*HsgLista[[#This Row],[Lakó-népesség]]</f>
        <v>2500</v>
      </c>
      <c r="AF2022" s="1"/>
      <c r="AG2022" s="4"/>
      <c r="AJ2022" s="8"/>
      <c r="AK2022" s="4"/>
      <c r="AS2022" s="8"/>
      <c r="AT2022" s="4"/>
      <c r="BJ2022" s="1"/>
    </row>
    <row r="2023" spans="1:62" x14ac:dyDescent="0.3">
      <c r="A2023" s="33" t="s">
        <v>2781</v>
      </c>
      <c r="B2023" s="32">
        <v>4075</v>
      </c>
      <c r="C2023" s="1" t="s">
        <v>27</v>
      </c>
      <c r="D2023" s="1" t="s">
        <v>75</v>
      </c>
      <c r="E2023" s="1" t="s">
        <v>257</v>
      </c>
      <c r="F2023" s="1" t="s">
        <v>258</v>
      </c>
      <c r="G2023" s="1" t="s">
        <v>259</v>
      </c>
      <c r="H2023" s="1">
        <v>1</v>
      </c>
      <c r="I2023" s="1" t="s">
        <v>32</v>
      </c>
      <c r="J2023" s="4">
        <v>8166</v>
      </c>
      <c r="K2023" s="4">
        <v>9938</v>
      </c>
      <c r="L2023" s="4">
        <v>3609</v>
      </c>
      <c r="T2023" s="1">
        <v>1</v>
      </c>
      <c r="AA2023" s="12" t="str">
        <f>_xlfn.XLOOKUP(HsgLista[[#This Row],[Lakó-népesség]],hsgméret[limit],hsgméret[név],,-1)</f>
        <v>kicsi</v>
      </c>
      <c r="AB2023" s="12" t="str">
        <f>IFERROR(_xlfn.XLOOKUP(HsgLista[[#This Row],[Vármegye]],Régiók[Vármegye],Régiók[Régió]),"")</f>
        <v>Pest</v>
      </c>
      <c r="AC2023" s="12" t="str">
        <f>IFERROR(_xlfn.XLOOKUP(HsgLista[[#This Row],[Vármegye]],Régiók[Vármegye],Régiók[NUTS2]),"")</f>
        <v>HU12</v>
      </c>
      <c r="AD2023" s="12" t="str" cm="1">
        <f t="array" ref="AD2023">_xlfn.XLOOKUP(HsgLista[[#This Row],[Helység jogállása]],_xlfn.ANCHORARRAY($AG$12),$AH$12:$AH$18)</f>
        <v>2 város</v>
      </c>
      <c r="AE2023" s="4">
        <f>HsgLista[[#This Row],[Lakó-népesség]]*HsgLista[[#This Row],[Lakó-népesség]]</f>
        <v>98763844</v>
      </c>
      <c r="AF2023" s="1"/>
      <c r="AG2023" s="4"/>
      <c r="AJ2023" s="8"/>
      <c r="AK2023" s="4"/>
      <c r="AS2023" s="8"/>
      <c r="AT2023" s="4"/>
      <c r="BJ2023" s="1"/>
    </row>
    <row r="2024" spans="1:62" x14ac:dyDescent="0.3">
      <c r="A2024" s="33" t="s">
        <v>2782</v>
      </c>
      <c r="B2024" s="32">
        <v>3780</v>
      </c>
      <c r="C2024" s="1" t="s">
        <v>40</v>
      </c>
      <c r="D2024" s="1" t="s">
        <v>41</v>
      </c>
      <c r="E2024" s="1" t="s">
        <v>42</v>
      </c>
      <c r="F2024" s="1" t="s">
        <v>43</v>
      </c>
      <c r="G2024" s="1" t="s">
        <v>44</v>
      </c>
      <c r="H2024" s="1">
        <v>5</v>
      </c>
      <c r="I2024" s="1" t="s">
        <v>1703</v>
      </c>
      <c r="J2024" s="4">
        <v>1266</v>
      </c>
      <c r="K2024" s="4">
        <v>356</v>
      </c>
      <c r="L2024" s="4">
        <v>145</v>
      </c>
      <c r="AA2024" s="12" t="str">
        <f>_xlfn.XLOOKUP(HsgLista[[#This Row],[Lakó-népesség]],hsgméret[limit],hsgméret[név],,-1)</f>
        <v>mikro</v>
      </c>
      <c r="AB2024" s="12" t="str">
        <f>IFERROR(_xlfn.XLOOKUP(HsgLista[[#This Row],[Vármegye]],Régiók[Vármegye],Régiók[Régió]),"")</f>
        <v>Dél-Dunántúl</v>
      </c>
      <c r="AC2024" s="12" t="str">
        <f>IFERROR(_xlfn.XLOOKUP(HsgLista[[#This Row],[Vármegye]],Régiók[Vármegye],Régiók[NUTS2]),"")</f>
        <v>HU23</v>
      </c>
      <c r="AD2024" s="12" t="str" cm="1">
        <f t="array" ref="AD2024">_xlfn.XLOOKUP(HsgLista[[#This Row],[Helység jogállása]],_xlfn.ANCHORARRAY($AG$12),$AH$12:$AH$18)</f>
        <v>1 község</v>
      </c>
      <c r="AE2024" s="4">
        <f>HsgLista[[#This Row],[Lakó-népesség]]*HsgLista[[#This Row],[Lakó-népesség]]</f>
        <v>126736</v>
      </c>
      <c r="AF2024" s="1"/>
      <c r="AG2024" s="4"/>
      <c r="AJ2024" s="8"/>
      <c r="AK2024" s="4"/>
      <c r="AS2024" s="8"/>
      <c r="AT2024" s="4"/>
      <c r="BJ2024" s="1"/>
    </row>
    <row r="2025" spans="1:62" x14ac:dyDescent="0.3">
      <c r="A2025" s="33" t="s">
        <v>2783</v>
      </c>
      <c r="B2025" s="31">
        <v>19646</v>
      </c>
      <c r="C2025" s="1" t="s">
        <v>40</v>
      </c>
      <c r="D2025" s="1" t="s">
        <v>41</v>
      </c>
      <c r="E2025" s="1" t="s">
        <v>356</v>
      </c>
      <c r="F2025" s="1" t="s">
        <v>357</v>
      </c>
      <c r="G2025" s="1" t="s">
        <v>358</v>
      </c>
      <c r="H2025" s="1">
        <v>5</v>
      </c>
      <c r="I2025" s="1" t="s">
        <v>2491</v>
      </c>
      <c r="J2025" s="4">
        <v>985</v>
      </c>
      <c r="K2025" s="4">
        <v>336</v>
      </c>
      <c r="L2025" s="4">
        <v>156</v>
      </c>
      <c r="R2025" s="1">
        <v>1</v>
      </c>
      <c r="AA2025" s="12" t="str">
        <f>_xlfn.XLOOKUP(HsgLista[[#This Row],[Lakó-népesség]],hsgméret[limit],hsgméret[név],,-1)</f>
        <v>mikro</v>
      </c>
      <c r="AB2025" s="12" t="str">
        <f>IFERROR(_xlfn.XLOOKUP(HsgLista[[#This Row],[Vármegye]],Régiók[Vármegye],Régiók[Régió]),"")</f>
        <v>Dél-Dunántúl</v>
      </c>
      <c r="AC2025" s="12" t="str">
        <f>IFERROR(_xlfn.XLOOKUP(HsgLista[[#This Row],[Vármegye]],Régiók[Vármegye],Régiók[NUTS2]),"")</f>
        <v>HU23</v>
      </c>
      <c r="AD2025" s="12" t="str" cm="1">
        <f t="array" ref="AD2025">_xlfn.XLOOKUP(HsgLista[[#This Row],[Helység jogállása]],_xlfn.ANCHORARRAY($AG$12),$AH$12:$AH$18)</f>
        <v>1 község</v>
      </c>
      <c r="AE2025" s="4">
        <f>HsgLista[[#This Row],[Lakó-népesség]]*HsgLista[[#This Row],[Lakó-népesség]]</f>
        <v>112896</v>
      </c>
      <c r="AF2025" s="1"/>
      <c r="AG2025" s="4"/>
      <c r="AJ2025" s="8"/>
      <c r="AK2025" s="4"/>
      <c r="AS2025" s="8"/>
      <c r="AT2025" s="4"/>
      <c r="BJ2025" s="1"/>
    </row>
    <row r="2026" spans="1:62" x14ac:dyDescent="0.3">
      <c r="A2026" s="33" t="s">
        <v>2784</v>
      </c>
      <c r="B2026" s="31">
        <v>22284</v>
      </c>
      <c r="C2026" s="1" t="s">
        <v>40</v>
      </c>
      <c r="D2026" s="1" t="s">
        <v>159</v>
      </c>
      <c r="E2026" s="1" t="s">
        <v>799</v>
      </c>
      <c r="F2026" s="1" t="s">
        <v>529</v>
      </c>
      <c r="G2026" s="1" t="s">
        <v>527</v>
      </c>
      <c r="H2026" s="1">
        <v>1</v>
      </c>
      <c r="I2026" s="1" t="s">
        <v>32</v>
      </c>
      <c r="J2026" s="4">
        <v>4317</v>
      </c>
      <c r="K2026" s="4">
        <v>2386</v>
      </c>
      <c r="L2026" s="4">
        <v>965</v>
      </c>
      <c r="T2026" s="1">
        <v>1</v>
      </c>
      <c r="AA2026" s="12" t="str">
        <f>_xlfn.XLOOKUP(HsgLista[[#This Row],[Lakó-népesség]],hsgméret[limit],hsgméret[név],,-1)</f>
        <v>kicsi</v>
      </c>
      <c r="AB2026" s="12" t="str">
        <f>IFERROR(_xlfn.XLOOKUP(HsgLista[[#This Row],[Vármegye]],Régiók[Vármegye],Régiók[Régió]),"")</f>
        <v>Észak-Alföld</v>
      </c>
      <c r="AC2026" s="12" t="str">
        <f>IFERROR(_xlfn.XLOOKUP(HsgLista[[#This Row],[Vármegye]],Régiók[Vármegye],Régiók[NUTS2]),"")</f>
        <v>HU32</v>
      </c>
      <c r="AD2026" s="12" t="str" cm="1">
        <f t="array" ref="AD2026">_xlfn.XLOOKUP(HsgLista[[#This Row],[Helység jogállása]],_xlfn.ANCHORARRAY($AG$12),$AH$12:$AH$18)</f>
        <v>1 község</v>
      </c>
      <c r="AE2026" s="4">
        <f>HsgLista[[#This Row],[Lakó-népesség]]*HsgLista[[#This Row],[Lakó-népesség]]</f>
        <v>5692996</v>
      </c>
      <c r="AF2026" s="1"/>
      <c r="AG2026" s="4"/>
      <c r="AJ2026" s="8"/>
      <c r="AK2026" s="4"/>
      <c r="AS2026" s="8"/>
      <c r="AT2026" s="4"/>
      <c r="BJ2026" s="1"/>
    </row>
    <row r="2027" spans="1:62" x14ac:dyDescent="0.3">
      <c r="A2027" s="33" t="s">
        <v>2785</v>
      </c>
      <c r="B2027" s="32">
        <v>7755</v>
      </c>
      <c r="C2027" s="1" t="s">
        <v>40</v>
      </c>
      <c r="D2027" s="1" t="s">
        <v>197</v>
      </c>
      <c r="E2027" s="1" t="s">
        <v>317</v>
      </c>
      <c r="F2027" s="1" t="s">
        <v>318</v>
      </c>
      <c r="G2027" s="1" t="s">
        <v>319</v>
      </c>
      <c r="H2027" s="1">
        <v>5</v>
      </c>
      <c r="I2027" s="1" t="s">
        <v>1585</v>
      </c>
      <c r="J2027" s="4">
        <v>3509</v>
      </c>
      <c r="K2027" s="4">
        <v>452</v>
      </c>
      <c r="L2027" s="4">
        <v>186</v>
      </c>
      <c r="AA2027" s="12" t="str">
        <f>_xlfn.XLOOKUP(HsgLista[[#This Row],[Lakó-népesség]],hsgméret[limit],hsgméret[név],,-1)</f>
        <v>mikro</v>
      </c>
      <c r="AB2027" s="12" t="str">
        <f>IFERROR(_xlfn.XLOOKUP(HsgLista[[#This Row],[Vármegye]],Régiók[Vármegye],Régiók[Régió]),"")</f>
        <v>Dél-Alföld</v>
      </c>
      <c r="AC2027" s="12" t="str">
        <f>IFERROR(_xlfn.XLOOKUP(HsgLista[[#This Row],[Vármegye]],Régiók[Vármegye],Régiók[NUTS2]),"")</f>
        <v>HU33</v>
      </c>
      <c r="AD2027" s="12" t="str" cm="1">
        <f t="array" ref="AD2027">_xlfn.XLOOKUP(HsgLista[[#This Row],[Helység jogállása]],_xlfn.ANCHORARRAY($AG$12),$AH$12:$AH$18)</f>
        <v>1 község</v>
      </c>
      <c r="AE2027" s="4">
        <f>HsgLista[[#This Row],[Lakó-népesség]]*HsgLista[[#This Row],[Lakó-népesség]]</f>
        <v>204304</v>
      </c>
      <c r="AF2027" s="1"/>
      <c r="AG2027" s="4"/>
      <c r="AJ2027" s="8"/>
      <c r="AK2027" s="4"/>
      <c r="AS2027" s="8"/>
      <c r="AT2027" s="4"/>
      <c r="BJ2027" s="1"/>
    </row>
    <row r="2028" spans="1:62" x14ac:dyDescent="0.3">
      <c r="A2028" s="33" t="s">
        <v>1338</v>
      </c>
      <c r="B2028" s="31">
        <v>27775</v>
      </c>
      <c r="C2028" s="1" t="s">
        <v>40</v>
      </c>
      <c r="D2028" s="1" t="s">
        <v>202</v>
      </c>
      <c r="E2028" s="1" t="s">
        <v>685</v>
      </c>
      <c r="F2028" s="1" t="s">
        <v>686</v>
      </c>
      <c r="G2028" s="1" t="s">
        <v>687</v>
      </c>
      <c r="H2028" s="1">
        <v>2</v>
      </c>
      <c r="I2028" s="1" t="s">
        <v>38</v>
      </c>
      <c r="J2028" s="4">
        <v>1248</v>
      </c>
      <c r="K2028" s="4">
        <v>489</v>
      </c>
      <c r="L2028" s="4">
        <v>241</v>
      </c>
      <c r="AA2028" s="12" t="str">
        <f>_xlfn.XLOOKUP(HsgLista[[#This Row],[Lakó-népesség]],hsgméret[limit],hsgméret[név],,-1)</f>
        <v>mikro</v>
      </c>
      <c r="AB2028" s="12" t="str">
        <f>IFERROR(_xlfn.XLOOKUP(HsgLista[[#This Row],[Vármegye]],Régiók[Vármegye],Régiók[Régió]),"")</f>
        <v>Nyugat-Dunántúl</v>
      </c>
      <c r="AC2028" s="12" t="str">
        <f>IFERROR(_xlfn.XLOOKUP(HsgLista[[#This Row],[Vármegye]],Régiók[Vármegye],Régiók[NUTS2]),"")</f>
        <v>HU22</v>
      </c>
      <c r="AD2028" s="12" t="str" cm="1">
        <f t="array" ref="AD2028">_xlfn.XLOOKUP(HsgLista[[#This Row],[Helység jogállása]],_xlfn.ANCHORARRAY($AG$12),$AH$12:$AH$18)</f>
        <v>1 község</v>
      </c>
      <c r="AE2028" s="4">
        <f>HsgLista[[#This Row],[Lakó-népesség]]*HsgLista[[#This Row],[Lakó-népesség]]</f>
        <v>239121</v>
      </c>
      <c r="AF2028" s="1"/>
      <c r="AG2028" s="4"/>
      <c r="AJ2028" s="8"/>
      <c r="AK2028" s="4"/>
      <c r="AS2028" s="8"/>
      <c r="AT2028" s="4"/>
      <c r="BJ2028" s="1"/>
    </row>
    <row r="2029" spans="1:62" x14ac:dyDescent="0.3">
      <c r="A2029" s="33" t="s">
        <v>834</v>
      </c>
      <c r="B2029" s="31">
        <v>19257</v>
      </c>
      <c r="C2029" s="1" t="s">
        <v>40</v>
      </c>
      <c r="D2029" s="1" t="s">
        <v>216</v>
      </c>
      <c r="E2029" s="1" t="s">
        <v>831</v>
      </c>
      <c r="F2029" s="1" t="s">
        <v>832</v>
      </c>
      <c r="G2029" s="1" t="s">
        <v>833</v>
      </c>
      <c r="H2029" s="1">
        <v>2</v>
      </c>
      <c r="I2029" s="1" t="s">
        <v>38</v>
      </c>
      <c r="J2029" s="4">
        <v>7062</v>
      </c>
      <c r="K2029" s="4">
        <v>2115</v>
      </c>
      <c r="L2029" s="4">
        <v>1141</v>
      </c>
      <c r="T2029" s="1">
        <v>1</v>
      </c>
      <c r="AA2029" s="12" t="str">
        <f>_xlfn.XLOOKUP(HsgLista[[#This Row],[Lakó-népesség]],hsgméret[limit],hsgméret[név],,-1)</f>
        <v>kicsi</v>
      </c>
      <c r="AB2029" s="12" t="str">
        <f>IFERROR(_xlfn.XLOOKUP(HsgLista[[#This Row],[Vármegye]],Régiók[Vármegye],Régiók[Régió]),"")</f>
        <v>Dél-Alföld</v>
      </c>
      <c r="AC2029" s="12" t="str">
        <f>IFERROR(_xlfn.XLOOKUP(HsgLista[[#This Row],[Vármegye]],Régiók[Vármegye],Régiók[NUTS2]),"")</f>
        <v>HU33</v>
      </c>
      <c r="AD2029" s="12" t="str" cm="1">
        <f t="array" ref="AD2029">_xlfn.XLOOKUP(HsgLista[[#This Row],[Helység jogállása]],_xlfn.ANCHORARRAY($AG$12),$AH$12:$AH$18)</f>
        <v>1 község</v>
      </c>
      <c r="AE2029" s="4">
        <f>HsgLista[[#This Row],[Lakó-népesség]]*HsgLista[[#This Row],[Lakó-népesség]]</f>
        <v>4473225</v>
      </c>
      <c r="AF2029" s="1"/>
      <c r="AG2029" s="4"/>
      <c r="AJ2029" s="8"/>
      <c r="AK2029" s="4"/>
      <c r="AS2029" s="8"/>
      <c r="AT2029" s="4"/>
      <c r="BJ2029" s="1"/>
    </row>
    <row r="2030" spans="1:62" x14ac:dyDescent="0.3">
      <c r="A2030" s="33" t="s">
        <v>2786</v>
      </c>
      <c r="B2030" s="31">
        <v>20686</v>
      </c>
      <c r="C2030" s="1" t="s">
        <v>40</v>
      </c>
      <c r="D2030" s="1" t="s">
        <v>41</v>
      </c>
      <c r="E2030" s="1" t="s">
        <v>130</v>
      </c>
      <c r="F2030" s="1" t="s">
        <v>131</v>
      </c>
      <c r="G2030" s="1" t="s">
        <v>132</v>
      </c>
      <c r="H2030" s="1">
        <v>5</v>
      </c>
      <c r="I2030" s="1" t="s">
        <v>132</v>
      </c>
      <c r="J2030" s="4">
        <v>1185</v>
      </c>
      <c r="K2030" s="4">
        <v>139</v>
      </c>
      <c r="L2030" s="4">
        <v>66</v>
      </c>
      <c r="T2030" s="1">
        <v>1</v>
      </c>
      <c r="AA2030" s="12" t="str">
        <f>_xlfn.XLOOKUP(HsgLista[[#This Row],[Lakó-népesség]],hsgméret[limit],hsgméret[név],,-1)</f>
        <v>mikro</v>
      </c>
      <c r="AB2030" s="12" t="str">
        <f>IFERROR(_xlfn.XLOOKUP(HsgLista[[#This Row],[Vármegye]],Régiók[Vármegye],Régiók[Régió]),"")</f>
        <v>Dél-Dunántúl</v>
      </c>
      <c r="AC2030" s="12" t="str">
        <f>IFERROR(_xlfn.XLOOKUP(HsgLista[[#This Row],[Vármegye]],Régiók[Vármegye],Régiók[NUTS2]),"")</f>
        <v>HU23</v>
      </c>
      <c r="AD2030" s="12" t="str" cm="1">
        <f t="array" ref="AD2030">_xlfn.XLOOKUP(HsgLista[[#This Row],[Helység jogállása]],_xlfn.ANCHORARRAY($AG$12),$AH$12:$AH$18)</f>
        <v>1 község</v>
      </c>
      <c r="AE2030" s="4">
        <f>HsgLista[[#This Row],[Lakó-népesség]]*HsgLista[[#This Row],[Lakó-népesség]]</f>
        <v>19321</v>
      </c>
      <c r="AF2030" s="1"/>
      <c r="AG2030" s="4"/>
      <c r="AJ2030" s="8"/>
      <c r="AK2030" s="4"/>
      <c r="AS2030" s="8"/>
      <c r="AT2030" s="4"/>
      <c r="BJ2030" s="1"/>
    </row>
    <row r="2031" spans="1:62" x14ac:dyDescent="0.3">
      <c r="A2031" s="33" t="s">
        <v>2787</v>
      </c>
      <c r="B2031" s="32">
        <v>8341</v>
      </c>
      <c r="C2031" s="1" t="s">
        <v>40</v>
      </c>
      <c r="D2031" s="1" t="s">
        <v>41</v>
      </c>
      <c r="E2031" s="1" t="s">
        <v>821</v>
      </c>
      <c r="F2031" s="1" t="s">
        <v>822</v>
      </c>
      <c r="G2031" s="1" t="s">
        <v>823</v>
      </c>
      <c r="H2031" s="1">
        <v>5</v>
      </c>
      <c r="I2031" s="1" t="s">
        <v>823</v>
      </c>
      <c r="J2031" s="4">
        <v>311</v>
      </c>
      <c r="K2031" s="4">
        <v>86</v>
      </c>
      <c r="L2031" s="4">
        <v>34</v>
      </c>
      <c r="AA2031" s="12" t="str">
        <f>_xlfn.XLOOKUP(HsgLista[[#This Row],[Lakó-népesség]],hsgméret[limit],hsgméret[név],,-1)</f>
        <v>mikro</v>
      </c>
      <c r="AB2031" s="12" t="str">
        <f>IFERROR(_xlfn.XLOOKUP(HsgLista[[#This Row],[Vármegye]],Régiók[Vármegye],Régiók[Régió]),"")</f>
        <v>Dél-Dunántúl</v>
      </c>
      <c r="AC2031" s="12" t="str">
        <f>IFERROR(_xlfn.XLOOKUP(HsgLista[[#This Row],[Vármegye]],Régiók[Vármegye],Régiók[NUTS2]),"")</f>
        <v>HU23</v>
      </c>
      <c r="AD2031" s="12" t="str" cm="1">
        <f t="array" ref="AD2031">_xlfn.XLOOKUP(HsgLista[[#This Row],[Helység jogállása]],_xlfn.ANCHORARRAY($AG$12),$AH$12:$AH$18)</f>
        <v>1 község</v>
      </c>
      <c r="AE2031" s="4">
        <f>HsgLista[[#This Row],[Lakó-népesség]]*HsgLista[[#This Row],[Lakó-népesség]]</f>
        <v>7396</v>
      </c>
      <c r="AF2031" s="1"/>
      <c r="AG2031" s="4"/>
      <c r="AJ2031" s="8"/>
      <c r="AK2031" s="4"/>
      <c r="AS2031" s="8"/>
      <c r="AT2031" s="4"/>
      <c r="BJ2031" s="1"/>
    </row>
    <row r="2032" spans="1:62" x14ac:dyDescent="0.3">
      <c r="A2032" s="33" t="s">
        <v>2788</v>
      </c>
      <c r="B2032" s="31">
        <v>18555</v>
      </c>
      <c r="C2032" s="1" t="s">
        <v>40</v>
      </c>
      <c r="D2032" s="1" t="s">
        <v>41</v>
      </c>
      <c r="E2032" s="1" t="s">
        <v>425</v>
      </c>
      <c r="F2032" s="1" t="s">
        <v>426</v>
      </c>
      <c r="G2032" s="1" t="s">
        <v>427</v>
      </c>
      <c r="H2032" s="1">
        <v>5</v>
      </c>
      <c r="I2032" s="1" t="s">
        <v>748</v>
      </c>
      <c r="J2032" s="4">
        <v>1029</v>
      </c>
      <c r="K2032" s="4">
        <v>571</v>
      </c>
      <c r="L2032" s="4">
        <v>249</v>
      </c>
      <c r="P2032" s="1">
        <v>1</v>
      </c>
      <c r="R2032" s="1">
        <v>1</v>
      </c>
      <c r="AA2032" s="12" t="str">
        <f>_xlfn.XLOOKUP(HsgLista[[#This Row],[Lakó-népesség]],hsgméret[limit],hsgméret[név],,-1)</f>
        <v>apró</v>
      </c>
      <c r="AB2032" s="12" t="str">
        <f>IFERROR(_xlfn.XLOOKUP(HsgLista[[#This Row],[Vármegye]],Régiók[Vármegye],Régiók[Régió]),"")</f>
        <v>Dél-Dunántúl</v>
      </c>
      <c r="AC2032" s="12" t="str">
        <f>IFERROR(_xlfn.XLOOKUP(HsgLista[[#This Row],[Vármegye]],Régiók[Vármegye],Régiók[NUTS2]),"")</f>
        <v>HU23</v>
      </c>
      <c r="AD2032" s="12" t="str" cm="1">
        <f t="array" ref="AD2032">_xlfn.XLOOKUP(HsgLista[[#This Row],[Helység jogállása]],_xlfn.ANCHORARRAY($AG$12),$AH$12:$AH$18)</f>
        <v>1 község</v>
      </c>
      <c r="AE2032" s="4">
        <f>HsgLista[[#This Row],[Lakó-népesség]]*HsgLista[[#This Row],[Lakó-népesség]]</f>
        <v>326041</v>
      </c>
      <c r="AF2032" s="1"/>
      <c r="AG2032" s="4"/>
      <c r="AJ2032" s="8"/>
      <c r="AK2032" s="4"/>
      <c r="AS2032" s="8"/>
      <c r="AT2032" s="4"/>
      <c r="BJ2032" s="1"/>
    </row>
    <row r="2033" spans="1:62" x14ac:dyDescent="0.3">
      <c r="A2033" s="33" t="s">
        <v>2789</v>
      </c>
      <c r="B2033" s="31">
        <v>19743</v>
      </c>
      <c r="C2033" s="1" t="s">
        <v>40</v>
      </c>
      <c r="D2033" s="1" t="s">
        <v>95</v>
      </c>
      <c r="E2033" s="1" t="s">
        <v>306</v>
      </c>
      <c r="F2033" s="1" t="s">
        <v>307</v>
      </c>
      <c r="G2033" s="1" t="s">
        <v>308</v>
      </c>
      <c r="H2033" s="1">
        <v>5</v>
      </c>
      <c r="I2033" s="1" t="s">
        <v>332</v>
      </c>
      <c r="J2033" s="4">
        <v>1654</v>
      </c>
      <c r="K2033" s="4">
        <v>385</v>
      </c>
      <c r="L2033" s="4">
        <v>245</v>
      </c>
      <c r="AA2033" s="12" t="str">
        <f>_xlfn.XLOOKUP(HsgLista[[#This Row],[Lakó-népesség]],hsgméret[limit],hsgméret[név],,-1)</f>
        <v>mikro</v>
      </c>
      <c r="AB2033" s="12" t="str">
        <f>IFERROR(_xlfn.XLOOKUP(HsgLista[[#This Row],[Vármegye]],Régiók[Vármegye],Régiók[Régió]),"")</f>
        <v>Nyugat-Dunántúl</v>
      </c>
      <c r="AC2033" s="12" t="str">
        <f>IFERROR(_xlfn.XLOOKUP(HsgLista[[#This Row],[Vármegye]],Régiók[Vármegye],Régiók[NUTS2]),"")</f>
        <v>HU22</v>
      </c>
      <c r="AD2033" s="12" t="str" cm="1">
        <f t="array" ref="AD2033">_xlfn.XLOOKUP(HsgLista[[#This Row],[Helység jogállása]],_xlfn.ANCHORARRAY($AG$12),$AH$12:$AH$18)</f>
        <v>1 község</v>
      </c>
      <c r="AE2033" s="4">
        <f>HsgLista[[#This Row],[Lakó-népesség]]*HsgLista[[#This Row],[Lakó-népesség]]</f>
        <v>148225</v>
      </c>
      <c r="AF2033" s="1"/>
      <c r="AG2033" s="4"/>
      <c r="AJ2033" s="8"/>
      <c r="AK2033" s="4"/>
      <c r="AS2033" s="8"/>
      <c r="AT2033" s="4"/>
      <c r="BJ2033" s="1"/>
    </row>
    <row r="2034" spans="1:62" x14ac:dyDescent="0.3">
      <c r="A2034" s="33" t="s">
        <v>2790</v>
      </c>
      <c r="B2034" s="31">
        <v>26514</v>
      </c>
      <c r="C2034" s="1" t="s">
        <v>40</v>
      </c>
      <c r="D2034" s="1" t="s">
        <v>80</v>
      </c>
      <c r="E2034" s="1" t="s">
        <v>491</v>
      </c>
      <c r="F2034" s="1" t="s">
        <v>492</v>
      </c>
      <c r="G2034" s="1" t="s">
        <v>493</v>
      </c>
      <c r="H2034" s="1">
        <v>5</v>
      </c>
      <c r="I2034" s="1" t="s">
        <v>490</v>
      </c>
      <c r="J2034" s="4">
        <v>4280</v>
      </c>
      <c r="K2034" s="4">
        <v>1000</v>
      </c>
      <c r="L2034" s="4">
        <v>407</v>
      </c>
      <c r="R2034" s="1">
        <v>1</v>
      </c>
      <c r="AA2034" s="12" t="str">
        <f>_xlfn.XLOOKUP(HsgLista[[#This Row],[Lakó-népesség]],hsgméret[limit],hsgméret[név],,-1)</f>
        <v>apró</v>
      </c>
      <c r="AB2034" s="12" t="str">
        <f>IFERROR(_xlfn.XLOOKUP(HsgLista[[#This Row],[Vármegye]],Régiók[Vármegye],Régiók[Régió]),"")</f>
        <v>Közép-Dunántúl</v>
      </c>
      <c r="AC2034" s="12" t="str">
        <f>IFERROR(_xlfn.XLOOKUP(HsgLista[[#This Row],[Vármegye]],Régiók[Vármegye],Régiók[NUTS2]),"")</f>
        <v>HU21</v>
      </c>
      <c r="AD2034" s="12" t="str" cm="1">
        <f t="array" ref="AD2034">_xlfn.XLOOKUP(HsgLista[[#This Row],[Helység jogállása]],_xlfn.ANCHORARRAY($AG$12),$AH$12:$AH$18)</f>
        <v>1 község</v>
      </c>
      <c r="AE2034" s="4">
        <f>HsgLista[[#This Row],[Lakó-népesség]]*HsgLista[[#This Row],[Lakó-népesség]]</f>
        <v>1000000</v>
      </c>
      <c r="AF2034" s="1"/>
      <c r="AG2034" s="4"/>
      <c r="AJ2034" s="8"/>
      <c r="AK2034" s="4"/>
      <c r="AS2034" s="8"/>
      <c r="AT2034" s="4"/>
      <c r="BJ2034" s="1"/>
    </row>
    <row r="2035" spans="1:62" x14ac:dyDescent="0.3">
      <c r="A2035" s="33" t="s">
        <v>2791</v>
      </c>
      <c r="B2035" s="31">
        <v>31778</v>
      </c>
      <c r="C2035" s="1" t="s">
        <v>40</v>
      </c>
      <c r="D2035" s="1" t="s">
        <v>52</v>
      </c>
      <c r="E2035" s="1" t="s">
        <v>888</v>
      </c>
      <c r="F2035" s="1" t="s">
        <v>889</v>
      </c>
      <c r="G2035" s="1" t="s">
        <v>890</v>
      </c>
      <c r="H2035" s="1">
        <v>5</v>
      </c>
      <c r="I2035" s="1" t="s">
        <v>887</v>
      </c>
      <c r="J2035" s="4">
        <v>3949</v>
      </c>
      <c r="K2035" s="4">
        <v>1501</v>
      </c>
      <c r="L2035" s="4">
        <v>685</v>
      </c>
      <c r="T2035" s="1">
        <v>1</v>
      </c>
      <c r="AA2035" s="12" t="str">
        <f>_xlfn.XLOOKUP(HsgLista[[#This Row],[Lakó-népesség]],hsgméret[limit],hsgméret[név],,-1)</f>
        <v>apró</v>
      </c>
      <c r="AB2035" s="12" t="str">
        <f>IFERROR(_xlfn.XLOOKUP(HsgLista[[#This Row],[Vármegye]],Régiók[Vármegye],Régiók[Régió]),"")</f>
        <v>Észak-Magyarország</v>
      </c>
      <c r="AC2035" s="12" t="str">
        <f>IFERROR(_xlfn.XLOOKUP(HsgLista[[#This Row],[Vármegye]],Régiók[Vármegye],Régiók[NUTS2]),"")</f>
        <v>HU31</v>
      </c>
      <c r="AD2035" s="12" t="str" cm="1">
        <f t="array" ref="AD2035">_xlfn.XLOOKUP(HsgLista[[#This Row],[Helység jogállása]],_xlfn.ANCHORARRAY($AG$12),$AH$12:$AH$18)</f>
        <v>1 község</v>
      </c>
      <c r="AE2035" s="4">
        <f>HsgLista[[#This Row],[Lakó-népesség]]*HsgLista[[#This Row],[Lakó-népesség]]</f>
        <v>2253001</v>
      </c>
      <c r="AF2035" s="1"/>
      <c r="AG2035" s="4"/>
      <c r="AJ2035" s="8"/>
      <c r="AK2035" s="4"/>
      <c r="AS2035" s="8"/>
      <c r="AT2035" s="4"/>
      <c r="BJ2035" s="1"/>
    </row>
    <row r="2036" spans="1:62" x14ac:dyDescent="0.3">
      <c r="A2036" s="33" t="s">
        <v>2792</v>
      </c>
      <c r="B2036" s="31">
        <v>11129</v>
      </c>
      <c r="C2036" s="1" t="s">
        <v>40</v>
      </c>
      <c r="D2036" s="1" t="s">
        <v>159</v>
      </c>
      <c r="E2036" s="1" t="s">
        <v>368</v>
      </c>
      <c r="F2036" s="1" t="s">
        <v>369</v>
      </c>
      <c r="G2036" s="1" t="s">
        <v>370</v>
      </c>
      <c r="H2036" s="1">
        <v>5</v>
      </c>
      <c r="I2036" s="1" t="s">
        <v>370</v>
      </c>
      <c r="J2036" s="4">
        <v>996</v>
      </c>
      <c r="K2036" s="4">
        <v>674</v>
      </c>
      <c r="L2036" s="4">
        <v>254</v>
      </c>
      <c r="AA2036" s="12" t="str">
        <f>_xlfn.XLOOKUP(HsgLista[[#This Row],[Lakó-népesség]],hsgméret[limit],hsgméret[név],,-1)</f>
        <v>apró</v>
      </c>
      <c r="AB2036" s="12" t="str">
        <f>IFERROR(_xlfn.XLOOKUP(HsgLista[[#This Row],[Vármegye]],Régiók[Vármegye],Régiók[Régió]),"")</f>
        <v>Észak-Alföld</v>
      </c>
      <c r="AC2036" s="12" t="str">
        <f>IFERROR(_xlfn.XLOOKUP(HsgLista[[#This Row],[Vármegye]],Régiók[Vármegye],Régiók[NUTS2]),"")</f>
        <v>HU32</v>
      </c>
      <c r="AD2036" s="12" t="str" cm="1">
        <f t="array" ref="AD2036">_xlfn.XLOOKUP(HsgLista[[#This Row],[Helység jogállása]],_xlfn.ANCHORARRAY($AG$12),$AH$12:$AH$18)</f>
        <v>1 község</v>
      </c>
      <c r="AE2036" s="4">
        <f>HsgLista[[#This Row],[Lakó-népesség]]*HsgLista[[#This Row],[Lakó-népesség]]</f>
        <v>454276</v>
      </c>
      <c r="AF2036" s="1"/>
      <c r="AG2036" s="4"/>
      <c r="AJ2036" s="8"/>
      <c r="AK2036" s="4"/>
      <c r="AS2036" s="8"/>
      <c r="AT2036" s="4"/>
      <c r="BJ2036" s="1"/>
    </row>
    <row r="2037" spans="1:62" x14ac:dyDescent="0.3">
      <c r="A2037" s="33" t="s">
        <v>2793</v>
      </c>
      <c r="B2037" s="31">
        <v>10834</v>
      </c>
      <c r="C2037" s="1" t="s">
        <v>40</v>
      </c>
      <c r="D2037" s="1" t="s">
        <v>159</v>
      </c>
      <c r="E2037" s="1" t="s">
        <v>950</v>
      </c>
      <c r="F2037" s="1" t="s">
        <v>951</v>
      </c>
      <c r="G2037" s="1" t="s">
        <v>952</v>
      </c>
      <c r="H2037" s="1">
        <v>5</v>
      </c>
      <c r="I2037" s="1" t="s">
        <v>2123</v>
      </c>
      <c r="J2037" s="4">
        <v>1102</v>
      </c>
      <c r="K2037" s="4">
        <v>261</v>
      </c>
      <c r="L2037" s="4">
        <v>152</v>
      </c>
      <c r="AA2037" s="12" t="str">
        <f>_xlfn.XLOOKUP(HsgLista[[#This Row],[Lakó-népesség]],hsgméret[limit],hsgméret[név],,-1)</f>
        <v>mikro</v>
      </c>
      <c r="AB2037" s="12" t="str">
        <f>IFERROR(_xlfn.XLOOKUP(HsgLista[[#This Row],[Vármegye]],Régiók[Vármegye],Régiók[Régió]),"")</f>
        <v>Észak-Alföld</v>
      </c>
      <c r="AC2037" s="12" t="str">
        <f>IFERROR(_xlfn.XLOOKUP(HsgLista[[#This Row],[Vármegye]],Régiók[Vármegye],Régiók[NUTS2]),"")</f>
        <v>HU32</v>
      </c>
      <c r="AD2037" s="12" t="str" cm="1">
        <f t="array" ref="AD2037">_xlfn.XLOOKUP(HsgLista[[#This Row],[Helység jogállása]],_xlfn.ANCHORARRAY($AG$12),$AH$12:$AH$18)</f>
        <v>1 község</v>
      </c>
      <c r="AE2037" s="4">
        <f>HsgLista[[#This Row],[Lakó-népesség]]*HsgLista[[#This Row],[Lakó-népesség]]</f>
        <v>68121</v>
      </c>
      <c r="AF2037" s="1"/>
      <c r="AG2037" s="4"/>
      <c r="AJ2037" s="8"/>
      <c r="AK2037" s="4"/>
      <c r="AS2037" s="8"/>
      <c r="AT2037" s="4"/>
      <c r="BJ2037" s="1"/>
    </row>
    <row r="2038" spans="1:62" x14ac:dyDescent="0.3">
      <c r="A2038" s="33" t="s">
        <v>2794</v>
      </c>
      <c r="B2038" s="31">
        <v>21704</v>
      </c>
      <c r="C2038" s="1" t="s">
        <v>40</v>
      </c>
      <c r="D2038" s="1" t="s">
        <v>41</v>
      </c>
      <c r="E2038" s="1" t="s">
        <v>289</v>
      </c>
      <c r="F2038" s="1" t="s">
        <v>290</v>
      </c>
      <c r="G2038" s="1" t="s">
        <v>291</v>
      </c>
      <c r="H2038" s="1">
        <v>5</v>
      </c>
      <c r="I2038" s="1" t="s">
        <v>1131</v>
      </c>
      <c r="J2038" s="4">
        <v>1407</v>
      </c>
      <c r="K2038" s="4">
        <v>319</v>
      </c>
      <c r="L2038" s="4">
        <v>127</v>
      </c>
      <c r="T2038" s="1">
        <v>1</v>
      </c>
      <c r="AA2038" s="12" t="str">
        <f>_xlfn.XLOOKUP(HsgLista[[#This Row],[Lakó-népesség]],hsgméret[limit],hsgméret[név],,-1)</f>
        <v>mikro</v>
      </c>
      <c r="AB2038" s="12" t="str">
        <f>IFERROR(_xlfn.XLOOKUP(HsgLista[[#This Row],[Vármegye]],Régiók[Vármegye],Régiók[Régió]),"")</f>
        <v>Dél-Dunántúl</v>
      </c>
      <c r="AC2038" s="12" t="str">
        <f>IFERROR(_xlfn.XLOOKUP(HsgLista[[#This Row],[Vármegye]],Régiók[Vármegye],Régiók[NUTS2]),"")</f>
        <v>HU23</v>
      </c>
      <c r="AD2038" s="12" t="str" cm="1">
        <f t="array" ref="AD2038">_xlfn.XLOOKUP(HsgLista[[#This Row],[Helység jogállása]],_xlfn.ANCHORARRAY($AG$12),$AH$12:$AH$18)</f>
        <v>1 község</v>
      </c>
      <c r="AE2038" s="4">
        <f>HsgLista[[#This Row],[Lakó-népesség]]*HsgLista[[#This Row],[Lakó-népesség]]</f>
        <v>101761</v>
      </c>
      <c r="AF2038" s="1"/>
      <c r="AG2038" s="4"/>
      <c r="AJ2038" s="8"/>
      <c r="AK2038" s="4"/>
      <c r="AS2038" s="8"/>
      <c r="AT2038" s="4"/>
      <c r="BJ2038" s="1"/>
    </row>
    <row r="2039" spans="1:62" x14ac:dyDescent="0.3">
      <c r="A2039" s="33" t="s">
        <v>2795</v>
      </c>
      <c r="B2039" s="31">
        <v>22044</v>
      </c>
      <c r="C2039" s="1" t="s">
        <v>40</v>
      </c>
      <c r="D2039" s="1" t="s">
        <v>95</v>
      </c>
      <c r="E2039" s="1" t="s">
        <v>958</v>
      </c>
      <c r="F2039" s="1" t="s">
        <v>959</v>
      </c>
      <c r="G2039" s="1" t="s">
        <v>960</v>
      </c>
      <c r="H2039" s="1">
        <v>5</v>
      </c>
      <c r="I2039" s="1" t="s">
        <v>1901</v>
      </c>
      <c r="J2039" s="4">
        <v>366</v>
      </c>
      <c r="K2039" s="4">
        <v>113</v>
      </c>
      <c r="L2039" s="4">
        <v>57</v>
      </c>
      <c r="P2039" s="1">
        <v>1</v>
      </c>
      <c r="AA2039" s="12" t="str">
        <f>_xlfn.XLOOKUP(HsgLista[[#This Row],[Lakó-népesség]],hsgméret[limit],hsgméret[név],,-1)</f>
        <v>mikro</v>
      </c>
      <c r="AB2039" s="12" t="str">
        <f>IFERROR(_xlfn.XLOOKUP(HsgLista[[#This Row],[Vármegye]],Régiók[Vármegye],Régiók[Régió]),"")</f>
        <v>Nyugat-Dunántúl</v>
      </c>
      <c r="AC2039" s="12" t="str">
        <f>IFERROR(_xlfn.XLOOKUP(HsgLista[[#This Row],[Vármegye]],Régiók[Vármegye],Régiók[NUTS2]),"")</f>
        <v>HU22</v>
      </c>
      <c r="AD2039" s="12" t="str" cm="1">
        <f t="array" ref="AD2039">_xlfn.XLOOKUP(HsgLista[[#This Row],[Helység jogállása]],_xlfn.ANCHORARRAY($AG$12),$AH$12:$AH$18)</f>
        <v>1 község</v>
      </c>
      <c r="AE2039" s="4">
        <f>HsgLista[[#This Row],[Lakó-népesség]]*HsgLista[[#This Row],[Lakó-népesség]]</f>
        <v>12769</v>
      </c>
      <c r="AF2039" s="1"/>
      <c r="AG2039" s="4"/>
      <c r="AJ2039" s="8"/>
      <c r="AK2039" s="4"/>
      <c r="AS2039" s="8"/>
      <c r="AT2039" s="4"/>
      <c r="BJ2039" s="1"/>
    </row>
    <row r="2040" spans="1:62" x14ac:dyDescent="0.3">
      <c r="A2040" s="33" t="s">
        <v>2796</v>
      </c>
      <c r="B2040" s="31">
        <v>25478</v>
      </c>
      <c r="C2040" s="1" t="s">
        <v>40</v>
      </c>
      <c r="D2040" s="1" t="s">
        <v>202</v>
      </c>
      <c r="E2040" s="1" t="s">
        <v>621</v>
      </c>
      <c r="F2040" s="1" t="s">
        <v>622</v>
      </c>
      <c r="G2040" s="1" t="s">
        <v>623</v>
      </c>
      <c r="H2040" s="1">
        <v>5</v>
      </c>
      <c r="I2040" s="1" t="s">
        <v>620</v>
      </c>
      <c r="J2040" s="4">
        <v>2953</v>
      </c>
      <c r="K2040" s="4">
        <v>227</v>
      </c>
      <c r="L2040" s="4">
        <v>120</v>
      </c>
      <c r="T2040" s="1">
        <v>1</v>
      </c>
      <c r="AA2040" s="12" t="str">
        <f>_xlfn.XLOOKUP(HsgLista[[#This Row],[Lakó-népesség]],hsgméret[limit],hsgméret[név],,-1)</f>
        <v>mikro</v>
      </c>
      <c r="AB2040" s="12" t="str">
        <f>IFERROR(_xlfn.XLOOKUP(HsgLista[[#This Row],[Vármegye]],Régiók[Vármegye],Régiók[Régió]),"")</f>
        <v>Nyugat-Dunántúl</v>
      </c>
      <c r="AC2040" s="12" t="str">
        <f>IFERROR(_xlfn.XLOOKUP(HsgLista[[#This Row],[Vármegye]],Régiók[Vármegye],Régiók[NUTS2]),"")</f>
        <v>HU22</v>
      </c>
      <c r="AD2040" s="12" t="str" cm="1">
        <f t="array" ref="AD2040">_xlfn.XLOOKUP(HsgLista[[#This Row],[Helység jogállása]],_xlfn.ANCHORARRAY($AG$12),$AH$12:$AH$18)</f>
        <v>1 község</v>
      </c>
      <c r="AE2040" s="4">
        <f>HsgLista[[#This Row],[Lakó-népesség]]*HsgLista[[#This Row],[Lakó-népesség]]</f>
        <v>51529</v>
      </c>
      <c r="AF2040" s="1"/>
      <c r="AG2040" s="4"/>
      <c r="AJ2040" s="8"/>
      <c r="AK2040" s="4"/>
      <c r="AS2040" s="8"/>
      <c r="AT2040" s="4"/>
      <c r="BJ2040" s="1"/>
    </row>
    <row r="2041" spans="1:62" x14ac:dyDescent="0.3">
      <c r="A2041" s="33" t="s">
        <v>2797</v>
      </c>
      <c r="B2041" s="31">
        <v>22558</v>
      </c>
      <c r="C2041" s="1" t="s">
        <v>27</v>
      </c>
      <c r="D2041" s="1" t="s">
        <v>52</v>
      </c>
      <c r="E2041" s="1" t="s">
        <v>313</v>
      </c>
      <c r="F2041" s="1" t="s">
        <v>314</v>
      </c>
      <c r="G2041" s="1" t="s">
        <v>315</v>
      </c>
      <c r="H2041" s="1">
        <v>1</v>
      </c>
      <c r="I2041" s="1" t="s">
        <v>32</v>
      </c>
      <c r="J2041" s="4">
        <v>3149</v>
      </c>
      <c r="K2041" s="4">
        <v>4703</v>
      </c>
      <c r="L2041" s="4">
        <v>1577</v>
      </c>
      <c r="T2041" s="1">
        <v>1</v>
      </c>
      <c r="AA2041" s="12" t="str">
        <f>_xlfn.XLOOKUP(HsgLista[[#This Row],[Lakó-népesség]],hsgméret[limit],hsgméret[név],,-1)</f>
        <v>kicsi</v>
      </c>
      <c r="AB2041" s="12" t="str">
        <f>IFERROR(_xlfn.XLOOKUP(HsgLista[[#This Row],[Vármegye]],Régiók[Vármegye],Régiók[Régió]),"")</f>
        <v>Észak-Magyarország</v>
      </c>
      <c r="AC2041" s="12" t="str">
        <f>IFERROR(_xlfn.XLOOKUP(HsgLista[[#This Row],[Vármegye]],Régiók[Vármegye],Régiók[NUTS2]),"")</f>
        <v>HU31</v>
      </c>
      <c r="AD2041" s="12" t="str" cm="1">
        <f t="array" ref="AD2041">_xlfn.XLOOKUP(HsgLista[[#This Row],[Helység jogállása]],_xlfn.ANCHORARRAY($AG$12),$AH$12:$AH$18)</f>
        <v>2 város</v>
      </c>
      <c r="AE2041" s="4">
        <f>HsgLista[[#This Row],[Lakó-népesség]]*HsgLista[[#This Row],[Lakó-népesség]]</f>
        <v>22118209</v>
      </c>
      <c r="AF2041" s="1"/>
      <c r="AG2041" s="4"/>
      <c r="AJ2041" s="8"/>
      <c r="AK2041" s="4"/>
      <c r="AS2041" s="8"/>
      <c r="AT2041" s="4"/>
      <c r="BJ2041" s="1"/>
    </row>
    <row r="2042" spans="1:62" x14ac:dyDescent="0.3">
      <c r="A2042" s="33" t="s">
        <v>2798</v>
      </c>
      <c r="B2042" s="31">
        <v>22628</v>
      </c>
      <c r="C2042" s="1" t="s">
        <v>40</v>
      </c>
      <c r="D2042" s="1" t="s">
        <v>52</v>
      </c>
      <c r="E2042" s="1" t="s">
        <v>313</v>
      </c>
      <c r="F2042" s="1" t="s">
        <v>314</v>
      </c>
      <c r="G2042" s="1" t="s">
        <v>315</v>
      </c>
      <c r="H2042" s="1">
        <v>1</v>
      </c>
      <c r="I2042" s="1" t="s">
        <v>32</v>
      </c>
      <c r="J2042" s="4">
        <v>1774</v>
      </c>
      <c r="K2042" s="4">
        <v>2235</v>
      </c>
      <c r="L2042" s="4">
        <v>795</v>
      </c>
      <c r="T2042" s="1">
        <v>1</v>
      </c>
      <c r="AA2042" s="12" t="str">
        <f>_xlfn.XLOOKUP(HsgLista[[#This Row],[Lakó-népesség]],hsgméret[limit],hsgméret[név],,-1)</f>
        <v>kicsi</v>
      </c>
      <c r="AB2042" s="12" t="str">
        <f>IFERROR(_xlfn.XLOOKUP(HsgLista[[#This Row],[Vármegye]],Régiók[Vármegye],Régiók[Régió]),"")</f>
        <v>Észak-Magyarország</v>
      </c>
      <c r="AC2042" s="12" t="str">
        <f>IFERROR(_xlfn.XLOOKUP(HsgLista[[#This Row],[Vármegye]],Régiók[Vármegye],Régiók[NUTS2]),"")</f>
        <v>HU31</v>
      </c>
      <c r="AD2042" s="12" t="str" cm="1">
        <f t="array" ref="AD2042">_xlfn.XLOOKUP(HsgLista[[#This Row],[Helység jogállása]],_xlfn.ANCHORARRAY($AG$12),$AH$12:$AH$18)</f>
        <v>1 község</v>
      </c>
      <c r="AE2042" s="4">
        <f>HsgLista[[#This Row],[Lakó-népesség]]*HsgLista[[#This Row],[Lakó-népesség]]</f>
        <v>4995225</v>
      </c>
      <c r="AF2042" s="1"/>
      <c r="AG2042" s="4"/>
      <c r="AJ2042" s="8"/>
      <c r="AK2042" s="4"/>
      <c r="AS2042" s="8"/>
      <c r="AT2042" s="4"/>
      <c r="BJ2042" s="1"/>
    </row>
    <row r="2043" spans="1:62" x14ac:dyDescent="0.3">
      <c r="A2043" s="33" t="s">
        <v>2799</v>
      </c>
      <c r="B2043" s="31">
        <v>27924</v>
      </c>
      <c r="C2043" s="1" t="s">
        <v>40</v>
      </c>
      <c r="D2043" s="1" t="s">
        <v>159</v>
      </c>
      <c r="E2043" s="1" t="s">
        <v>1492</v>
      </c>
      <c r="F2043" s="1" t="s">
        <v>1493</v>
      </c>
      <c r="G2043" s="1" t="s">
        <v>1494</v>
      </c>
      <c r="H2043" s="1">
        <v>1</v>
      </c>
      <c r="I2043" s="1" t="s">
        <v>32</v>
      </c>
      <c r="J2043" s="4">
        <v>2672</v>
      </c>
      <c r="K2043" s="4">
        <v>2977</v>
      </c>
      <c r="L2043" s="4">
        <v>913</v>
      </c>
      <c r="T2043" s="1">
        <v>1</v>
      </c>
      <c r="AA2043" s="12" t="str">
        <f>_xlfn.XLOOKUP(HsgLista[[#This Row],[Lakó-népesség]],hsgméret[limit],hsgméret[név],,-1)</f>
        <v>kicsi</v>
      </c>
      <c r="AB2043" s="12" t="str">
        <f>IFERROR(_xlfn.XLOOKUP(HsgLista[[#This Row],[Vármegye]],Régiók[Vármegye],Régiók[Régió]),"")</f>
        <v>Észak-Alföld</v>
      </c>
      <c r="AC2043" s="12" t="str">
        <f>IFERROR(_xlfn.XLOOKUP(HsgLista[[#This Row],[Vármegye]],Régiók[Vármegye],Régiók[NUTS2]),"")</f>
        <v>HU32</v>
      </c>
      <c r="AD2043" s="12" t="str" cm="1">
        <f t="array" ref="AD2043">_xlfn.XLOOKUP(HsgLista[[#This Row],[Helység jogállása]],_xlfn.ANCHORARRAY($AG$12),$AH$12:$AH$18)</f>
        <v>1 község</v>
      </c>
      <c r="AE2043" s="4">
        <f>HsgLista[[#This Row],[Lakó-népesség]]*HsgLista[[#This Row],[Lakó-népesség]]</f>
        <v>8862529</v>
      </c>
      <c r="AF2043" s="1"/>
      <c r="AG2043" s="4"/>
      <c r="AJ2043" s="8"/>
      <c r="AK2043" s="4"/>
      <c r="AS2043" s="8"/>
      <c r="AT2043" s="4"/>
      <c r="BJ2043" s="1"/>
    </row>
    <row r="2044" spans="1:62" x14ac:dyDescent="0.3">
      <c r="A2044" s="33" t="s">
        <v>2800</v>
      </c>
      <c r="B2044" s="31">
        <v>12797</v>
      </c>
      <c r="C2044" s="1" t="s">
        <v>40</v>
      </c>
      <c r="D2044" s="1" t="s">
        <v>197</v>
      </c>
      <c r="E2044" s="1" t="s">
        <v>523</v>
      </c>
      <c r="F2044" s="1" t="s">
        <v>524</v>
      </c>
      <c r="G2044" s="1" t="s">
        <v>525</v>
      </c>
      <c r="H2044" s="1">
        <v>1</v>
      </c>
      <c r="I2044" s="1" t="s">
        <v>32</v>
      </c>
      <c r="J2044" s="4">
        <v>5950</v>
      </c>
      <c r="K2044" s="4">
        <v>1979</v>
      </c>
      <c r="L2044" s="4">
        <v>868</v>
      </c>
      <c r="AA2044" s="12" t="str">
        <f>_xlfn.XLOOKUP(HsgLista[[#This Row],[Lakó-népesség]],hsgméret[limit],hsgméret[név],,-1)</f>
        <v>apró</v>
      </c>
      <c r="AB2044" s="12" t="str">
        <f>IFERROR(_xlfn.XLOOKUP(HsgLista[[#This Row],[Vármegye]],Régiók[Vármegye],Régiók[Régió]),"")</f>
        <v>Dél-Alföld</v>
      </c>
      <c r="AC2044" s="12" t="str">
        <f>IFERROR(_xlfn.XLOOKUP(HsgLista[[#This Row],[Vármegye]],Régiók[Vármegye],Régiók[NUTS2]),"")</f>
        <v>HU33</v>
      </c>
      <c r="AD2044" s="12" t="str" cm="1">
        <f t="array" ref="AD2044">_xlfn.XLOOKUP(HsgLista[[#This Row],[Helység jogállása]],_xlfn.ANCHORARRAY($AG$12),$AH$12:$AH$18)</f>
        <v>1 község</v>
      </c>
      <c r="AE2044" s="4">
        <f>HsgLista[[#This Row],[Lakó-népesség]]*HsgLista[[#This Row],[Lakó-népesség]]</f>
        <v>3916441</v>
      </c>
      <c r="AF2044" s="1"/>
      <c r="AG2044" s="4"/>
      <c r="AJ2044" s="8"/>
      <c r="AK2044" s="4"/>
      <c r="AS2044" s="8"/>
      <c r="AT2044" s="4"/>
      <c r="BJ2044" s="1"/>
    </row>
    <row r="2045" spans="1:62" x14ac:dyDescent="0.3">
      <c r="A2045" s="33" t="s">
        <v>2801</v>
      </c>
      <c r="B2045" s="31">
        <v>20835</v>
      </c>
      <c r="C2045" s="1" t="s">
        <v>40</v>
      </c>
      <c r="D2045" s="1" t="s">
        <v>202</v>
      </c>
      <c r="E2045" s="1" t="s">
        <v>203</v>
      </c>
      <c r="F2045" s="1" t="s">
        <v>204</v>
      </c>
      <c r="G2045" s="1" t="s">
        <v>205</v>
      </c>
      <c r="H2045" s="1">
        <v>5</v>
      </c>
      <c r="I2045" s="1" t="s">
        <v>214</v>
      </c>
      <c r="J2045" s="4">
        <v>567</v>
      </c>
      <c r="K2045" s="4">
        <v>93</v>
      </c>
      <c r="L2045" s="4">
        <v>58</v>
      </c>
      <c r="AA2045" s="12" t="str">
        <f>_xlfn.XLOOKUP(HsgLista[[#This Row],[Lakó-népesség]],hsgméret[limit],hsgméret[név],,-1)</f>
        <v>mikro</v>
      </c>
      <c r="AB2045" s="12" t="str">
        <f>IFERROR(_xlfn.XLOOKUP(HsgLista[[#This Row],[Vármegye]],Régiók[Vármegye],Régiók[Régió]),"")</f>
        <v>Nyugat-Dunántúl</v>
      </c>
      <c r="AC2045" s="12" t="str">
        <f>IFERROR(_xlfn.XLOOKUP(HsgLista[[#This Row],[Vármegye]],Régiók[Vármegye],Régiók[NUTS2]),"")</f>
        <v>HU22</v>
      </c>
      <c r="AD2045" s="12" t="str" cm="1">
        <f t="array" ref="AD2045">_xlfn.XLOOKUP(HsgLista[[#This Row],[Helység jogállása]],_xlfn.ANCHORARRAY($AG$12),$AH$12:$AH$18)</f>
        <v>1 község</v>
      </c>
      <c r="AE2045" s="4">
        <f>HsgLista[[#This Row],[Lakó-népesség]]*HsgLista[[#This Row],[Lakó-népesség]]</f>
        <v>8649</v>
      </c>
      <c r="AF2045" s="1"/>
      <c r="AG2045" s="4"/>
      <c r="AJ2045" s="8"/>
      <c r="AK2045" s="4"/>
      <c r="AS2045" s="8"/>
      <c r="AT2045" s="4"/>
      <c r="BJ2045" s="1"/>
    </row>
    <row r="2046" spans="1:62" x14ac:dyDescent="0.3">
      <c r="A2046" s="33" t="s">
        <v>2802</v>
      </c>
      <c r="B2046" s="31">
        <v>24536</v>
      </c>
      <c r="C2046" s="1" t="s">
        <v>40</v>
      </c>
      <c r="D2046" s="1" t="s">
        <v>112</v>
      </c>
      <c r="E2046" s="1" t="s">
        <v>234</v>
      </c>
      <c r="F2046" s="1" t="s">
        <v>235</v>
      </c>
      <c r="G2046" s="1" t="s">
        <v>236</v>
      </c>
      <c r="H2046" s="1">
        <v>5</v>
      </c>
      <c r="I2046" s="1" t="s">
        <v>2416</v>
      </c>
      <c r="J2046" s="4">
        <v>997</v>
      </c>
      <c r="K2046" s="4">
        <v>520</v>
      </c>
      <c r="L2046" s="4">
        <v>197</v>
      </c>
      <c r="AA2046" s="12" t="str">
        <f>_xlfn.XLOOKUP(HsgLista[[#This Row],[Lakó-népesség]],hsgméret[limit],hsgméret[név],,-1)</f>
        <v>apró</v>
      </c>
      <c r="AB2046" s="12" t="str">
        <f>IFERROR(_xlfn.XLOOKUP(HsgLista[[#This Row],[Vármegye]],Régiók[Vármegye],Régiók[Régió]),"")</f>
        <v>Dél-Dunántúl</v>
      </c>
      <c r="AC2046" s="12" t="str">
        <f>IFERROR(_xlfn.XLOOKUP(HsgLista[[#This Row],[Vármegye]],Régiók[Vármegye],Régiók[NUTS2]),"")</f>
        <v>HU23</v>
      </c>
      <c r="AD2046" s="12" t="str" cm="1">
        <f t="array" ref="AD2046">_xlfn.XLOOKUP(HsgLista[[#This Row],[Helység jogállása]],_xlfn.ANCHORARRAY($AG$12),$AH$12:$AH$18)</f>
        <v>1 község</v>
      </c>
      <c r="AE2046" s="4">
        <f>HsgLista[[#This Row],[Lakó-népesség]]*HsgLista[[#This Row],[Lakó-népesség]]</f>
        <v>270400</v>
      </c>
      <c r="AF2046" s="1"/>
      <c r="AG2046" s="4"/>
      <c r="AJ2046" s="8"/>
      <c r="AK2046" s="4"/>
      <c r="AS2046" s="8"/>
      <c r="AT2046" s="4"/>
      <c r="BJ2046" s="1"/>
    </row>
    <row r="2047" spans="1:62" x14ac:dyDescent="0.3">
      <c r="A2047" s="33" t="s">
        <v>2803</v>
      </c>
      <c r="B2047" s="31">
        <v>16823</v>
      </c>
      <c r="C2047" s="1" t="s">
        <v>40</v>
      </c>
      <c r="D2047" s="1" t="s">
        <v>112</v>
      </c>
      <c r="E2047" s="1" t="s">
        <v>554</v>
      </c>
      <c r="F2047" s="1" t="s">
        <v>555</v>
      </c>
      <c r="G2047" s="1" t="s">
        <v>556</v>
      </c>
      <c r="H2047" s="1">
        <v>5</v>
      </c>
      <c r="I2047" s="1" t="s">
        <v>553</v>
      </c>
      <c r="J2047" s="4">
        <v>2256</v>
      </c>
      <c r="K2047" s="4">
        <v>749</v>
      </c>
      <c r="L2047" s="4">
        <v>420</v>
      </c>
      <c r="AA2047" s="12" t="str">
        <f>_xlfn.XLOOKUP(HsgLista[[#This Row],[Lakó-népesség]],hsgméret[limit],hsgméret[név],,-1)</f>
        <v>apró</v>
      </c>
      <c r="AB2047" s="12" t="str">
        <f>IFERROR(_xlfn.XLOOKUP(HsgLista[[#This Row],[Vármegye]],Régiók[Vármegye],Régiók[Régió]),"")</f>
        <v>Dél-Dunántúl</v>
      </c>
      <c r="AC2047" s="12" t="str">
        <f>IFERROR(_xlfn.XLOOKUP(HsgLista[[#This Row],[Vármegye]],Régiók[Vármegye],Régiók[NUTS2]),"")</f>
        <v>HU23</v>
      </c>
      <c r="AD2047" s="12" t="str" cm="1">
        <f t="array" ref="AD2047">_xlfn.XLOOKUP(HsgLista[[#This Row],[Helység jogállása]],_xlfn.ANCHORARRAY($AG$12),$AH$12:$AH$18)</f>
        <v>1 község</v>
      </c>
      <c r="AE2047" s="4">
        <f>HsgLista[[#This Row],[Lakó-népesség]]*HsgLista[[#This Row],[Lakó-népesség]]</f>
        <v>561001</v>
      </c>
      <c r="AF2047" s="1"/>
      <c r="AG2047" s="4"/>
      <c r="AJ2047" s="8"/>
      <c r="AK2047" s="4"/>
      <c r="AS2047" s="8"/>
      <c r="AT2047" s="4"/>
      <c r="BJ2047" s="1"/>
    </row>
    <row r="2048" spans="1:62" x14ac:dyDescent="0.3">
      <c r="A2048" s="33" t="s">
        <v>2804</v>
      </c>
      <c r="B2048" s="31">
        <v>16276</v>
      </c>
      <c r="C2048" s="1" t="s">
        <v>40</v>
      </c>
      <c r="D2048" s="1" t="s">
        <v>140</v>
      </c>
      <c r="E2048" s="1" t="s">
        <v>681</v>
      </c>
      <c r="F2048" s="1" t="s">
        <v>682</v>
      </c>
      <c r="G2048" s="1" t="s">
        <v>683</v>
      </c>
      <c r="H2048" s="1">
        <v>5</v>
      </c>
      <c r="I2048" s="1" t="s">
        <v>1381</v>
      </c>
      <c r="J2048" s="4">
        <v>1631</v>
      </c>
      <c r="K2048" s="4">
        <v>432</v>
      </c>
      <c r="L2048" s="4">
        <v>252</v>
      </c>
      <c r="AA2048" s="12" t="str">
        <f>_xlfn.XLOOKUP(HsgLista[[#This Row],[Lakó-népesség]],hsgméret[limit],hsgméret[név],,-1)</f>
        <v>mikro</v>
      </c>
      <c r="AB2048" s="12" t="str">
        <f>IFERROR(_xlfn.XLOOKUP(HsgLista[[#This Row],[Vármegye]],Régiók[Vármegye],Régiók[Régió]),"")</f>
        <v>Dél-Alföld</v>
      </c>
      <c r="AC2048" s="12" t="str">
        <f>IFERROR(_xlfn.XLOOKUP(HsgLista[[#This Row],[Vármegye]],Régiók[Vármegye],Régiók[NUTS2]),"")</f>
        <v>HU33</v>
      </c>
      <c r="AD2048" s="12" t="str" cm="1">
        <f t="array" ref="AD2048">_xlfn.XLOOKUP(HsgLista[[#This Row],[Helység jogállása]],_xlfn.ANCHORARRAY($AG$12),$AH$12:$AH$18)</f>
        <v>1 község</v>
      </c>
      <c r="AE2048" s="4">
        <f>HsgLista[[#This Row],[Lakó-népesség]]*HsgLista[[#This Row],[Lakó-népesség]]</f>
        <v>186624</v>
      </c>
      <c r="AF2048" s="1"/>
      <c r="AG2048" s="4"/>
      <c r="AJ2048" s="8"/>
      <c r="AK2048" s="4"/>
      <c r="AS2048" s="8"/>
      <c r="AT2048" s="4"/>
      <c r="BJ2048" s="1"/>
    </row>
    <row r="2049" spans="1:62" x14ac:dyDescent="0.3">
      <c r="A2049" s="33" t="s">
        <v>2805</v>
      </c>
      <c r="B2049" s="31">
        <v>17093</v>
      </c>
      <c r="C2049" s="1" t="s">
        <v>40</v>
      </c>
      <c r="D2049" s="1" t="s">
        <v>95</v>
      </c>
      <c r="E2049" s="1" t="s">
        <v>294</v>
      </c>
      <c r="F2049" s="1" t="s">
        <v>295</v>
      </c>
      <c r="G2049" s="1" t="s">
        <v>296</v>
      </c>
      <c r="H2049" s="1">
        <v>5</v>
      </c>
      <c r="I2049" s="1" t="s">
        <v>293</v>
      </c>
      <c r="J2049" s="4">
        <v>694</v>
      </c>
      <c r="K2049" s="4">
        <v>71</v>
      </c>
      <c r="L2049" s="4">
        <v>37</v>
      </c>
      <c r="Y2049" s="1">
        <v>1</v>
      </c>
      <c r="AA2049" s="12" t="str">
        <f>_xlfn.XLOOKUP(HsgLista[[#This Row],[Lakó-népesség]],hsgméret[limit],hsgméret[név],,-1)</f>
        <v>mikro</v>
      </c>
      <c r="AB2049" s="12" t="str">
        <f>IFERROR(_xlfn.XLOOKUP(HsgLista[[#This Row],[Vármegye]],Régiók[Vármegye],Régiók[Régió]),"")</f>
        <v>Nyugat-Dunántúl</v>
      </c>
      <c r="AC2049" s="12" t="str">
        <f>IFERROR(_xlfn.XLOOKUP(HsgLista[[#This Row],[Vármegye]],Régiók[Vármegye],Régiók[NUTS2]),"")</f>
        <v>HU22</v>
      </c>
      <c r="AD2049" s="12" t="str" cm="1">
        <f t="array" ref="AD2049">_xlfn.XLOOKUP(HsgLista[[#This Row],[Helység jogállása]],_xlfn.ANCHORARRAY($AG$12),$AH$12:$AH$18)</f>
        <v>1 község</v>
      </c>
      <c r="AE2049" s="4">
        <f>HsgLista[[#This Row],[Lakó-népesség]]*HsgLista[[#This Row],[Lakó-népesség]]</f>
        <v>5041</v>
      </c>
      <c r="AF2049" s="1"/>
      <c r="AG2049" s="4"/>
      <c r="AJ2049" s="8"/>
      <c r="AK2049" s="4"/>
      <c r="AS2049" s="8"/>
      <c r="AT2049" s="4"/>
      <c r="BJ2049" s="1"/>
    </row>
    <row r="2050" spans="1:62" x14ac:dyDescent="0.3">
      <c r="A2050" s="33" t="s">
        <v>45</v>
      </c>
      <c r="B2050" s="31">
        <v>11730</v>
      </c>
      <c r="C2050" s="1" t="s">
        <v>40</v>
      </c>
      <c r="D2050" s="1" t="s">
        <v>41</v>
      </c>
      <c r="E2050" s="1" t="s">
        <v>42</v>
      </c>
      <c r="F2050" s="1" t="s">
        <v>43</v>
      </c>
      <c r="G2050" s="1" t="s">
        <v>44</v>
      </c>
      <c r="H2050" s="1">
        <v>2</v>
      </c>
      <c r="I2050" s="1" t="s">
        <v>38</v>
      </c>
      <c r="J2050" s="4">
        <v>3215</v>
      </c>
      <c r="K2050" s="4">
        <v>1113</v>
      </c>
      <c r="L2050" s="4">
        <v>634</v>
      </c>
      <c r="AA2050" s="12" t="str">
        <f>_xlfn.XLOOKUP(HsgLista[[#This Row],[Lakó-népesség]],hsgméret[limit],hsgméret[név],,-1)</f>
        <v>apró</v>
      </c>
      <c r="AB2050" s="12" t="str">
        <f>IFERROR(_xlfn.XLOOKUP(HsgLista[[#This Row],[Vármegye]],Régiók[Vármegye],Régiók[Régió]),"")</f>
        <v>Dél-Dunántúl</v>
      </c>
      <c r="AC2050" s="12" t="str">
        <f>IFERROR(_xlfn.XLOOKUP(HsgLista[[#This Row],[Vármegye]],Régiók[Vármegye],Régiók[NUTS2]),"")</f>
        <v>HU23</v>
      </c>
      <c r="AD2050" s="12" t="str" cm="1">
        <f t="array" ref="AD2050">_xlfn.XLOOKUP(HsgLista[[#This Row],[Helység jogállása]],_xlfn.ANCHORARRAY($AG$12),$AH$12:$AH$18)</f>
        <v>1 község</v>
      </c>
      <c r="AE2050" s="4">
        <f>HsgLista[[#This Row],[Lakó-népesség]]*HsgLista[[#This Row],[Lakó-népesség]]</f>
        <v>1238769</v>
      </c>
      <c r="AF2050" s="1"/>
      <c r="AG2050" s="4"/>
      <c r="AJ2050" s="8"/>
      <c r="AK2050" s="4"/>
      <c r="AS2050" s="8"/>
      <c r="AT2050" s="4"/>
      <c r="BJ2050" s="1"/>
    </row>
    <row r="2051" spans="1:62" x14ac:dyDescent="0.3">
      <c r="A2051" s="33" t="s">
        <v>2806</v>
      </c>
      <c r="B2051" s="31">
        <v>16939</v>
      </c>
      <c r="C2051" s="1" t="s">
        <v>196</v>
      </c>
      <c r="D2051" s="1" t="s">
        <v>140</v>
      </c>
      <c r="E2051" s="1" t="s">
        <v>141</v>
      </c>
      <c r="F2051" s="1" t="s">
        <v>142</v>
      </c>
      <c r="G2051" s="1" t="s">
        <v>143</v>
      </c>
      <c r="H2051" s="1">
        <v>1</v>
      </c>
      <c r="I2051" s="1" t="s">
        <v>32</v>
      </c>
      <c r="J2051" s="4">
        <v>9916</v>
      </c>
      <c r="K2051" s="4">
        <v>3254</v>
      </c>
      <c r="L2051" s="4">
        <v>1600</v>
      </c>
      <c r="AA2051" s="12" t="str">
        <f>_xlfn.XLOOKUP(HsgLista[[#This Row],[Lakó-népesség]],hsgméret[limit],hsgméret[név],,-1)</f>
        <v>kicsi</v>
      </c>
      <c r="AB2051" s="12" t="str">
        <f>IFERROR(_xlfn.XLOOKUP(HsgLista[[#This Row],[Vármegye]],Régiók[Vármegye],Régiók[Régió]),"")</f>
        <v>Dél-Alföld</v>
      </c>
      <c r="AC2051" s="12" t="str">
        <f>IFERROR(_xlfn.XLOOKUP(HsgLista[[#This Row],[Vármegye]],Régiók[Vármegye],Régiók[NUTS2]),"")</f>
        <v>HU33</v>
      </c>
      <c r="AD2051" s="12" t="str" cm="1">
        <f t="array" ref="AD2051">_xlfn.XLOOKUP(HsgLista[[#This Row],[Helység jogállása]],_xlfn.ANCHORARRAY($AG$12),$AH$12:$AH$18)</f>
        <v>1 község</v>
      </c>
      <c r="AE2051" s="4">
        <f>HsgLista[[#This Row],[Lakó-népesség]]*HsgLista[[#This Row],[Lakó-népesség]]</f>
        <v>10588516</v>
      </c>
      <c r="AF2051" s="1"/>
      <c r="AG2051" s="4"/>
      <c r="AJ2051" s="8"/>
      <c r="AK2051" s="4"/>
      <c r="AS2051" s="8"/>
      <c r="AT2051" s="4"/>
      <c r="BJ2051" s="1"/>
    </row>
    <row r="2052" spans="1:62" x14ac:dyDescent="0.3">
      <c r="A2052" s="33" t="s">
        <v>2807</v>
      </c>
      <c r="B2052" s="31">
        <v>22497</v>
      </c>
      <c r="C2052" s="1" t="s">
        <v>40</v>
      </c>
      <c r="D2052" s="1" t="s">
        <v>202</v>
      </c>
      <c r="E2052" s="1" t="s">
        <v>203</v>
      </c>
      <c r="F2052" s="1" t="s">
        <v>204</v>
      </c>
      <c r="G2052" s="1" t="s">
        <v>205</v>
      </c>
      <c r="H2052" s="1">
        <v>5</v>
      </c>
      <c r="I2052" s="1" t="s">
        <v>703</v>
      </c>
      <c r="J2052" s="4">
        <v>575</v>
      </c>
      <c r="K2052" s="4">
        <v>104</v>
      </c>
      <c r="L2052" s="4">
        <v>62</v>
      </c>
      <c r="AA2052" s="12" t="str">
        <f>_xlfn.XLOOKUP(HsgLista[[#This Row],[Lakó-népesség]],hsgméret[limit],hsgméret[név],,-1)</f>
        <v>mikro</v>
      </c>
      <c r="AB2052" s="12" t="str">
        <f>IFERROR(_xlfn.XLOOKUP(HsgLista[[#This Row],[Vármegye]],Régiók[Vármegye],Régiók[Régió]),"")</f>
        <v>Nyugat-Dunántúl</v>
      </c>
      <c r="AC2052" s="12" t="str">
        <f>IFERROR(_xlfn.XLOOKUP(HsgLista[[#This Row],[Vármegye]],Régiók[Vármegye],Régiók[NUTS2]),"")</f>
        <v>HU22</v>
      </c>
      <c r="AD2052" s="12" t="str" cm="1">
        <f t="array" ref="AD2052">_xlfn.XLOOKUP(HsgLista[[#This Row],[Helység jogállása]],_xlfn.ANCHORARRAY($AG$12),$AH$12:$AH$18)</f>
        <v>1 község</v>
      </c>
      <c r="AE2052" s="4">
        <f>HsgLista[[#This Row],[Lakó-népesség]]*HsgLista[[#This Row],[Lakó-népesség]]</f>
        <v>10816</v>
      </c>
      <c r="AF2052" s="1"/>
      <c r="AG2052" s="4"/>
      <c r="AJ2052" s="8"/>
      <c r="AK2052" s="4"/>
      <c r="AS2052" s="8"/>
      <c r="AT2052" s="4"/>
      <c r="BJ2052" s="1"/>
    </row>
    <row r="2053" spans="1:62" x14ac:dyDescent="0.3">
      <c r="A2053" s="33" t="s">
        <v>1554</v>
      </c>
      <c r="B2053" s="31">
        <v>34069</v>
      </c>
      <c r="C2053" s="1" t="s">
        <v>40</v>
      </c>
      <c r="D2053" s="1" t="s">
        <v>52</v>
      </c>
      <c r="E2053" s="1" t="s">
        <v>173</v>
      </c>
      <c r="F2053" s="1" t="s">
        <v>174</v>
      </c>
      <c r="G2053" s="1" t="s">
        <v>175</v>
      </c>
      <c r="H2053" s="1">
        <v>2</v>
      </c>
      <c r="I2053" s="1" t="s">
        <v>38</v>
      </c>
      <c r="J2053" s="4">
        <v>754</v>
      </c>
      <c r="K2053" s="4">
        <v>1483</v>
      </c>
      <c r="L2053" s="4">
        <v>638</v>
      </c>
      <c r="T2053" s="1">
        <v>1</v>
      </c>
      <c r="AA2053" s="12" t="str">
        <f>_xlfn.XLOOKUP(HsgLista[[#This Row],[Lakó-népesség]],hsgméret[limit],hsgméret[név],,-1)</f>
        <v>apró</v>
      </c>
      <c r="AB2053" s="12" t="str">
        <f>IFERROR(_xlfn.XLOOKUP(HsgLista[[#This Row],[Vármegye]],Régiók[Vármegye],Régiók[Régió]),"")</f>
        <v>Észak-Magyarország</v>
      </c>
      <c r="AC2053" s="12" t="str">
        <f>IFERROR(_xlfn.XLOOKUP(HsgLista[[#This Row],[Vármegye]],Régiók[Vármegye],Régiók[NUTS2]),"")</f>
        <v>HU31</v>
      </c>
      <c r="AD2053" s="12" t="str" cm="1">
        <f t="array" ref="AD2053">_xlfn.XLOOKUP(HsgLista[[#This Row],[Helység jogállása]],_xlfn.ANCHORARRAY($AG$12),$AH$12:$AH$18)</f>
        <v>1 község</v>
      </c>
      <c r="AE2053" s="4">
        <f>HsgLista[[#This Row],[Lakó-népesség]]*HsgLista[[#This Row],[Lakó-népesség]]</f>
        <v>2199289</v>
      </c>
      <c r="AF2053" s="1"/>
      <c r="AG2053" s="4"/>
      <c r="AJ2053" s="8"/>
      <c r="AK2053" s="4"/>
      <c r="AS2053" s="8"/>
      <c r="AT2053" s="4"/>
      <c r="BJ2053" s="1"/>
    </row>
    <row r="2054" spans="1:62" x14ac:dyDescent="0.3">
      <c r="A2054" s="33" t="s">
        <v>725</v>
      </c>
      <c r="B2054" s="31">
        <v>23065</v>
      </c>
      <c r="C2054" s="1" t="s">
        <v>27</v>
      </c>
      <c r="D2054" s="1" t="s">
        <v>216</v>
      </c>
      <c r="E2054" s="1" t="s">
        <v>2808</v>
      </c>
      <c r="F2054" s="1" t="s">
        <v>724</v>
      </c>
      <c r="G2054" s="1" t="s">
        <v>725</v>
      </c>
      <c r="H2054" s="1">
        <v>1</v>
      </c>
      <c r="I2054" s="1" t="s">
        <v>32</v>
      </c>
      <c r="J2054" s="4">
        <v>20222</v>
      </c>
      <c r="K2054" s="4">
        <v>25206</v>
      </c>
      <c r="L2054" s="4">
        <v>14140</v>
      </c>
      <c r="R2054" s="1">
        <v>1</v>
      </c>
      <c r="T2054" s="1">
        <v>1</v>
      </c>
      <c r="U2054" s="1">
        <v>1</v>
      </c>
      <c r="AA2054" s="12" t="str">
        <f>_xlfn.XLOOKUP(HsgLista[[#This Row],[Lakó-népesség]],hsgméret[limit],hsgméret[név],,-1)</f>
        <v>közép</v>
      </c>
      <c r="AB2054" s="12" t="str">
        <f>IFERROR(_xlfn.XLOOKUP(HsgLista[[#This Row],[Vármegye]],Régiók[Vármegye],Régiók[Régió]),"")</f>
        <v>Dél-Alföld</v>
      </c>
      <c r="AC2054" s="12" t="str">
        <f>IFERROR(_xlfn.XLOOKUP(HsgLista[[#This Row],[Vármegye]],Régiók[Vármegye],Régiók[NUTS2]),"")</f>
        <v>HU33</v>
      </c>
      <c r="AD2054" s="12" t="str" cm="1">
        <f t="array" ref="AD2054">_xlfn.XLOOKUP(HsgLista[[#This Row],[Helység jogállása]],_xlfn.ANCHORARRAY($AG$12),$AH$12:$AH$18)</f>
        <v>2 város</v>
      </c>
      <c r="AE2054" s="4">
        <f>HsgLista[[#This Row],[Lakó-népesség]]*HsgLista[[#This Row],[Lakó-népesség]]</f>
        <v>635342436</v>
      </c>
      <c r="AF2054" s="1"/>
      <c r="AG2054" s="4"/>
      <c r="AJ2054" s="8"/>
      <c r="AK2054" s="4"/>
      <c r="AS2054" s="8"/>
      <c r="AT2054" s="4"/>
      <c r="BJ2054" s="1"/>
    </row>
    <row r="2055" spans="1:62" x14ac:dyDescent="0.3">
      <c r="A2055" s="33" t="s">
        <v>2809</v>
      </c>
      <c r="B2055" s="31">
        <v>16595</v>
      </c>
      <c r="C2055" s="1" t="s">
        <v>40</v>
      </c>
      <c r="D2055" s="1" t="s">
        <v>80</v>
      </c>
      <c r="E2055" s="1" t="s">
        <v>125</v>
      </c>
      <c r="F2055" s="1" t="s">
        <v>126</v>
      </c>
      <c r="G2055" s="1" t="s">
        <v>127</v>
      </c>
      <c r="H2055" s="1">
        <v>5</v>
      </c>
      <c r="I2055" s="1" t="s">
        <v>128</v>
      </c>
      <c r="J2055" s="4">
        <v>474</v>
      </c>
      <c r="K2055" s="4">
        <v>131</v>
      </c>
      <c r="L2055" s="4">
        <v>80</v>
      </c>
      <c r="AA2055" s="12" t="str">
        <f>_xlfn.XLOOKUP(HsgLista[[#This Row],[Lakó-népesség]],hsgméret[limit],hsgméret[név],,-1)</f>
        <v>mikro</v>
      </c>
      <c r="AB2055" s="12" t="str">
        <f>IFERROR(_xlfn.XLOOKUP(HsgLista[[#This Row],[Vármegye]],Régiók[Vármegye],Régiók[Régió]),"")</f>
        <v>Közép-Dunántúl</v>
      </c>
      <c r="AC2055" s="12" t="str">
        <f>IFERROR(_xlfn.XLOOKUP(HsgLista[[#This Row],[Vármegye]],Régiók[Vármegye],Régiók[NUTS2]),"")</f>
        <v>HU21</v>
      </c>
      <c r="AD2055" s="12" t="str" cm="1">
        <f t="array" ref="AD2055">_xlfn.XLOOKUP(HsgLista[[#This Row],[Helység jogállása]],_xlfn.ANCHORARRAY($AG$12),$AH$12:$AH$18)</f>
        <v>1 község</v>
      </c>
      <c r="AE2055" s="4">
        <f>HsgLista[[#This Row],[Lakó-népesség]]*HsgLista[[#This Row],[Lakó-népesség]]</f>
        <v>17161</v>
      </c>
      <c r="AF2055" s="1"/>
      <c r="AG2055" s="4"/>
      <c r="AJ2055" s="8"/>
      <c r="AK2055" s="4"/>
      <c r="AS2055" s="8"/>
      <c r="AT2055" s="4"/>
      <c r="BJ2055" s="1"/>
    </row>
    <row r="2056" spans="1:62" x14ac:dyDescent="0.3">
      <c r="A2056" s="33" t="s">
        <v>911</v>
      </c>
      <c r="B2056" s="31">
        <v>30766</v>
      </c>
      <c r="C2056" s="1" t="s">
        <v>27</v>
      </c>
      <c r="D2056" s="1" t="s">
        <v>86</v>
      </c>
      <c r="E2056" s="1" t="s">
        <v>2810</v>
      </c>
      <c r="F2056" s="1" t="s">
        <v>910</v>
      </c>
      <c r="G2056" s="1" t="s">
        <v>911</v>
      </c>
      <c r="H2056" s="1">
        <v>2</v>
      </c>
      <c r="I2056" s="1" t="s">
        <v>38</v>
      </c>
      <c r="J2056" s="4">
        <v>7586</v>
      </c>
      <c r="K2056" s="4">
        <v>17873</v>
      </c>
      <c r="L2056" s="4">
        <v>8218</v>
      </c>
      <c r="T2056" s="1">
        <v>1</v>
      </c>
      <c r="X2056" s="1">
        <v>1</v>
      </c>
      <c r="AA2056" s="12" t="str">
        <f>_xlfn.XLOOKUP(HsgLista[[#This Row],[Lakó-népesség]],hsgméret[limit],hsgméret[név],,-1)</f>
        <v>közép</v>
      </c>
      <c r="AB2056" s="12" t="str">
        <f>IFERROR(_xlfn.XLOOKUP(HsgLista[[#This Row],[Vármegye]],Régiók[Vármegye],Régiók[Régió]),"")</f>
        <v>Közép-Dunántúl</v>
      </c>
      <c r="AC2056" s="12" t="str">
        <f>IFERROR(_xlfn.XLOOKUP(HsgLista[[#This Row],[Vármegye]],Régiók[Vármegye],Régiók[NUTS2]),"")</f>
        <v>HU21</v>
      </c>
      <c r="AD2056" s="12" t="str" cm="1">
        <f t="array" ref="AD2056">_xlfn.XLOOKUP(HsgLista[[#This Row],[Helység jogállása]],_xlfn.ANCHORARRAY($AG$12),$AH$12:$AH$18)</f>
        <v>2 város</v>
      </c>
      <c r="AE2056" s="4">
        <f>HsgLista[[#This Row],[Lakó-népesség]]*HsgLista[[#This Row],[Lakó-népesség]]</f>
        <v>319444129</v>
      </c>
      <c r="AF2056" s="1"/>
      <c r="AG2056" s="4"/>
      <c r="AJ2056" s="8"/>
      <c r="AK2056" s="4"/>
      <c r="AS2056" s="8"/>
      <c r="AT2056" s="4"/>
      <c r="BJ2056" s="1"/>
    </row>
    <row r="2057" spans="1:62" x14ac:dyDescent="0.3">
      <c r="A2057" s="33" t="s">
        <v>2811</v>
      </c>
      <c r="B2057" s="32">
        <v>4482</v>
      </c>
      <c r="C2057" s="1" t="s">
        <v>40</v>
      </c>
      <c r="D2057" s="1" t="s">
        <v>41</v>
      </c>
      <c r="E2057" s="1" t="s">
        <v>841</v>
      </c>
      <c r="F2057" s="1" t="s">
        <v>842</v>
      </c>
      <c r="G2057" s="1" t="s">
        <v>843</v>
      </c>
      <c r="H2057" s="1">
        <v>5</v>
      </c>
      <c r="I2057" s="1" t="s">
        <v>867</v>
      </c>
      <c r="J2057" s="4">
        <v>612</v>
      </c>
      <c r="K2057" s="4">
        <v>286</v>
      </c>
      <c r="L2057" s="4">
        <v>112</v>
      </c>
      <c r="AA2057" s="12" t="str">
        <f>_xlfn.XLOOKUP(HsgLista[[#This Row],[Lakó-népesség]],hsgméret[limit],hsgméret[név],,-1)</f>
        <v>mikro</v>
      </c>
      <c r="AB2057" s="12" t="str">
        <f>IFERROR(_xlfn.XLOOKUP(HsgLista[[#This Row],[Vármegye]],Régiók[Vármegye],Régiók[Régió]),"")</f>
        <v>Dél-Dunántúl</v>
      </c>
      <c r="AC2057" s="12" t="str">
        <f>IFERROR(_xlfn.XLOOKUP(HsgLista[[#This Row],[Vármegye]],Régiók[Vármegye],Régiók[NUTS2]),"")</f>
        <v>HU23</v>
      </c>
      <c r="AD2057" s="12" t="str" cm="1">
        <f t="array" ref="AD2057">_xlfn.XLOOKUP(HsgLista[[#This Row],[Helység jogállása]],_xlfn.ANCHORARRAY($AG$12),$AH$12:$AH$18)</f>
        <v>1 község</v>
      </c>
      <c r="AE2057" s="4">
        <f>HsgLista[[#This Row],[Lakó-népesség]]*HsgLista[[#This Row],[Lakó-népesség]]</f>
        <v>81796</v>
      </c>
      <c r="AF2057" s="1"/>
      <c r="AG2057" s="4"/>
      <c r="AJ2057" s="8"/>
      <c r="AK2057" s="4"/>
      <c r="AS2057" s="8"/>
      <c r="AT2057" s="4"/>
      <c r="BJ2057" s="1"/>
    </row>
    <row r="2058" spans="1:62" x14ac:dyDescent="0.3">
      <c r="A2058" s="33" t="s">
        <v>2812</v>
      </c>
      <c r="B2058" s="31">
        <v>25052</v>
      </c>
      <c r="C2058" s="1" t="s">
        <v>40</v>
      </c>
      <c r="D2058" s="1" t="s">
        <v>202</v>
      </c>
      <c r="E2058" s="1" t="s">
        <v>278</v>
      </c>
      <c r="F2058" s="1" t="s">
        <v>279</v>
      </c>
      <c r="G2058" s="1" t="s">
        <v>280</v>
      </c>
      <c r="H2058" s="1">
        <v>5</v>
      </c>
      <c r="I2058" s="1" t="s">
        <v>281</v>
      </c>
      <c r="J2058" s="4">
        <v>1845</v>
      </c>
      <c r="K2058" s="4">
        <v>360</v>
      </c>
      <c r="L2058" s="4">
        <v>217</v>
      </c>
      <c r="AA2058" s="12" t="str">
        <f>_xlfn.XLOOKUP(HsgLista[[#This Row],[Lakó-népesség]],hsgméret[limit],hsgméret[név],,-1)</f>
        <v>mikro</v>
      </c>
      <c r="AB2058" s="12" t="str">
        <f>IFERROR(_xlfn.XLOOKUP(HsgLista[[#This Row],[Vármegye]],Régiók[Vármegye],Régiók[Régió]),"")</f>
        <v>Nyugat-Dunántúl</v>
      </c>
      <c r="AC2058" s="12" t="str">
        <f>IFERROR(_xlfn.XLOOKUP(HsgLista[[#This Row],[Vármegye]],Régiók[Vármegye],Régiók[NUTS2]),"")</f>
        <v>HU22</v>
      </c>
      <c r="AD2058" s="12" t="str" cm="1">
        <f t="array" ref="AD2058">_xlfn.XLOOKUP(HsgLista[[#This Row],[Helység jogállása]],_xlfn.ANCHORARRAY($AG$12),$AH$12:$AH$18)</f>
        <v>1 község</v>
      </c>
      <c r="AE2058" s="4">
        <f>HsgLista[[#This Row],[Lakó-népesség]]*HsgLista[[#This Row],[Lakó-népesség]]</f>
        <v>129600</v>
      </c>
      <c r="AF2058" s="1"/>
      <c r="AG2058" s="4"/>
      <c r="AJ2058" s="8"/>
      <c r="AK2058" s="4"/>
      <c r="AS2058" s="8"/>
      <c r="AT2058" s="4"/>
      <c r="BJ2058" s="1"/>
    </row>
    <row r="2059" spans="1:62" x14ac:dyDescent="0.3">
      <c r="A2059" s="33" t="s">
        <v>2813</v>
      </c>
      <c r="B2059" s="32">
        <v>4950</v>
      </c>
      <c r="C2059" s="1" t="s">
        <v>40</v>
      </c>
      <c r="D2059" s="1" t="s">
        <v>202</v>
      </c>
      <c r="E2059" s="1" t="s">
        <v>284</v>
      </c>
      <c r="F2059" s="1" t="s">
        <v>285</v>
      </c>
      <c r="G2059" s="1" t="s">
        <v>285</v>
      </c>
      <c r="H2059" s="1">
        <v>5</v>
      </c>
      <c r="I2059" s="1" t="s">
        <v>2025</v>
      </c>
      <c r="J2059" s="4">
        <v>703</v>
      </c>
      <c r="K2059" s="4">
        <v>82</v>
      </c>
      <c r="L2059" s="4">
        <v>52</v>
      </c>
      <c r="AA2059" s="12" t="str">
        <f>_xlfn.XLOOKUP(HsgLista[[#This Row],[Lakó-népesség]],hsgméret[limit],hsgméret[név],,-1)</f>
        <v>mikro</v>
      </c>
      <c r="AB2059" s="12" t="str">
        <f>IFERROR(_xlfn.XLOOKUP(HsgLista[[#This Row],[Vármegye]],Régiók[Vármegye],Régiók[Régió]),"")</f>
        <v>Nyugat-Dunántúl</v>
      </c>
      <c r="AC2059" s="12" t="str">
        <f>IFERROR(_xlfn.XLOOKUP(HsgLista[[#This Row],[Vármegye]],Régiók[Vármegye],Régiók[NUTS2]),"")</f>
        <v>HU22</v>
      </c>
      <c r="AD2059" s="12" t="str" cm="1">
        <f t="array" ref="AD2059">_xlfn.XLOOKUP(HsgLista[[#This Row],[Helység jogállása]],_xlfn.ANCHORARRAY($AG$12),$AH$12:$AH$18)</f>
        <v>1 község</v>
      </c>
      <c r="AE2059" s="4">
        <f>HsgLista[[#This Row],[Lakó-népesség]]*HsgLista[[#This Row],[Lakó-népesség]]</f>
        <v>6724</v>
      </c>
      <c r="AF2059" s="1"/>
      <c r="AG2059" s="4"/>
      <c r="AJ2059" s="8"/>
      <c r="AK2059" s="4"/>
      <c r="AS2059" s="8"/>
      <c r="AT2059" s="4"/>
      <c r="BJ2059" s="1"/>
    </row>
    <row r="2060" spans="1:62" x14ac:dyDescent="0.3">
      <c r="A2060" s="33" t="s">
        <v>1910</v>
      </c>
      <c r="B2060" s="31">
        <v>15121</v>
      </c>
      <c r="C2060" s="1" t="s">
        <v>40</v>
      </c>
      <c r="D2060" s="1" t="s">
        <v>66</v>
      </c>
      <c r="E2060" s="1" t="s">
        <v>154</v>
      </c>
      <c r="F2060" s="1" t="s">
        <v>155</v>
      </c>
      <c r="G2060" s="1" t="s">
        <v>156</v>
      </c>
      <c r="H2060" s="1">
        <v>2</v>
      </c>
      <c r="I2060" s="1" t="s">
        <v>38</v>
      </c>
      <c r="J2060" s="4">
        <v>1880</v>
      </c>
      <c r="K2060" s="4">
        <v>870</v>
      </c>
      <c r="L2060" s="4">
        <v>391</v>
      </c>
      <c r="AA2060" s="12" t="str">
        <f>_xlfn.XLOOKUP(HsgLista[[#This Row],[Lakó-népesség]],hsgméret[limit],hsgméret[név],,-1)</f>
        <v>apró</v>
      </c>
      <c r="AB2060" s="12" t="str">
        <f>IFERROR(_xlfn.XLOOKUP(HsgLista[[#This Row],[Vármegye]],Régiók[Vármegye],Régiók[Régió]),"")</f>
        <v>Nyugat-Dunántúl</v>
      </c>
      <c r="AC2060" s="12" t="str">
        <f>IFERROR(_xlfn.XLOOKUP(HsgLista[[#This Row],[Vármegye]],Régiók[Vármegye],Régiók[NUTS2]),"")</f>
        <v>HU22</v>
      </c>
      <c r="AD2060" s="12" t="str" cm="1">
        <f t="array" ref="AD2060">_xlfn.XLOOKUP(HsgLista[[#This Row],[Helység jogállása]],_xlfn.ANCHORARRAY($AG$12),$AH$12:$AH$18)</f>
        <v>1 község</v>
      </c>
      <c r="AE2060" s="4">
        <f>HsgLista[[#This Row],[Lakó-népesség]]*HsgLista[[#This Row],[Lakó-népesség]]</f>
        <v>756900</v>
      </c>
      <c r="AF2060" s="1"/>
      <c r="AG2060" s="4"/>
      <c r="AJ2060" s="8"/>
      <c r="AK2060" s="4"/>
      <c r="AS2060" s="8"/>
      <c r="AT2060" s="4"/>
      <c r="BJ2060" s="1"/>
    </row>
    <row r="2061" spans="1:62" x14ac:dyDescent="0.3">
      <c r="A2061" s="33" t="s">
        <v>2814</v>
      </c>
      <c r="B2061" s="31">
        <v>32629</v>
      </c>
      <c r="C2061" s="1" t="s">
        <v>40</v>
      </c>
      <c r="D2061" s="1" t="s">
        <v>95</v>
      </c>
      <c r="E2061" s="1" t="s">
        <v>850</v>
      </c>
      <c r="F2061" s="1" t="s">
        <v>851</v>
      </c>
      <c r="G2061" s="1" t="s">
        <v>852</v>
      </c>
      <c r="H2061" s="1">
        <v>5</v>
      </c>
      <c r="I2061" s="1" t="s">
        <v>852</v>
      </c>
      <c r="J2061" s="4">
        <v>3431</v>
      </c>
      <c r="K2061" s="4">
        <v>726</v>
      </c>
      <c r="L2061" s="4">
        <v>373</v>
      </c>
      <c r="AA2061" s="12" t="str">
        <f>_xlfn.XLOOKUP(HsgLista[[#This Row],[Lakó-népesség]],hsgméret[limit],hsgméret[név],,-1)</f>
        <v>apró</v>
      </c>
      <c r="AB2061" s="12" t="str">
        <f>IFERROR(_xlfn.XLOOKUP(HsgLista[[#This Row],[Vármegye]],Régiók[Vármegye],Régiók[Régió]),"")</f>
        <v>Nyugat-Dunántúl</v>
      </c>
      <c r="AC2061" s="12" t="str">
        <f>IFERROR(_xlfn.XLOOKUP(HsgLista[[#This Row],[Vármegye]],Régiók[Vármegye],Régiók[NUTS2]),"")</f>
        <v>HU22</v>
      </c>
      <c r="AD2061" s="12" t="str" cm="1">
        <f t="array" ref="AD2061">_xlfn.XLOOKUP(HsgLista[[#This Row],[Helység jogállása]],_xlfn.ANCHORARRAY($AG$12),$AH$12:$AH$18)</f>
        <v>1 község</v>
      </c>
      <c r="AE2061" s="4">
        <f>HsgLista[[#This Row],[Lakó-népesség]]*HsgLista[[#This Row],[Lakó-népesség]]</f>
        <v>527076</v>
      </c>
      <c r="AF2061" s="1"/>
      <c r="AG2061" s="4"/>
      <c r="AJ2061" s="8"/>
      <c r="AK2061" s="4"/>
      <c r="AS2061" s="8"/>
      <c r="AT2061" s="4"/>
      <c r="BJ2061" s="1"/>
    </row>
    <row r="2062" spans="1:62" x14ac:dyDescent="0.3">
      <c r="A2062" s="33" t="s">
        <v>2735</v>
      </c>
      <c r="B2062" s="31">
        <v>27216</v>
      </c>
      <c r="C2062" s="1" t="s">
        <v>40</v>
      </c>
      <c r="D2062" s="1" t="s">
        <v>47</v>
      </c>
      <c r="E2062" s="1" t="s">
        <v>328</v>
      </c>
      <c r="F2062" s="1" t="s">
        <v>329</v>
      </c>
      <c r="G2062" s="1" t="s">
        <v>330</v>
      </c>
      <c r="H2062" s="1">
        <v>2</v>
      </c>
      <c r="I2062" s="1" t="s">
        <v>38</v>
      </c>
      <c r="J2062" s="4">
        <v>2351</v>
      </c>
      <c r="K2062" s="4">
        <v>2901</v>
      </c>
      <c r="L2062" s="4">
        <v>1127</v>
      </c>
      <c r="AA2062" s="12" t="str">
        <f>_xlfn.XLOOKUP(HsgLista[[#This Row],[Lakó-népesség]],hsgméret[limit],hsgméret[név],,-1)</f>
        <v>kicsi</v>
      </c>
      <c r="AB2062" s="12" t="str">
        <f>IFERROR(_xlfn.XLOOKUP(HsgLista[[#This Row],[Vármegye]],Régiók[Vármegye],Régiók[Régió]),"")</f>
        <v>Észak-Magyarország</v>
      </c>
      <c r="AC2062" s="12" t="str">
        <f>IFERROR(_xlfn.XLOOKUP(HsgLista[[#This Row],[Vármegye]],Régiók[Vármegye],Régiók[NUTS2]),"")</f>
        <v>HU31</v>
      </c>
      <c r="AD2062" s="12" t="str" cm="1">
        <f t="array" ref="AD2062">_xlfn.XLOOKUP(HsgLista[[#This Row],[Helység jogállása]],_xlfn.ANCHORARRAY($AG$12),$AH$12:$AH$18)</f>
        <v>1 község</v>
      </c>
      <c r="AE2062" s="4">
        <f>HsgLista[[#This Row],[Lakó-népesség]]*HsgLista[[#This Row],[Lakó-népesség]]</f>
        <v>8415801</v>
      </c>
      <c r="AF2062" s="1"/>
      <c r="AG2062" s="4"/>
      <c r="AJ2062" s="8"/>
      <c r="AK2062" s="4"/>
      <c r="AS2062" s="8"/>
      <c r="AT2062" s="4"/>
      <c r="BJ2062" s="1"/>
    </row>
    <row r="2063" spans="1:62" x14ac:dyDescent="0.3">
      <c r="A2063" s="33" t="s">
        <v>2815</v>
      </c>
      <c r="B2063" s="32">
        <v>7667</v>
      </c>
      <c r="C2063" s="1" t="s">
        <v>40</v>
      </c>
      <c r="D2063" s="1" t="s">
        <v>95</v>
      </c>
      <c r="E2063" s="1" t="s">
        <v>306</v>
      </c>
      <c r="F2063" s="1" t="s">
        <v>307</v>
      </c>
      <c r="G2063" s="1" t="s">
        <v>308</v>
      </c>
      <c r="H2063" s="1">
        <v>5</v>
      </c>
      <c r="I2063" s="1" t="s">
        <v>332</v>
      </c>
      <c r="J2063" s="4">
        <v>2031</v>
      </c>
      <c r="K2063" s="4">
        <v>587</v>
      </c>
      <c r="L2063" s="4">
        <v>297</v>
      </c>
      <c r="AA2063" s="12" t="str">
        <f>_xlfn.XLOOKUP(HsgLista[[#This Row],[Lakó-népesség]],hsgméret[limit],hsgméret[név],,-1)</f>
        <v>apró</v>
      </c>
      <c r="AB2063" s="12" t="str">
        <f>IFERROR(_xlfn.XLOOKUP(HsgLista[[#This Row],[Vármegye]],Régiók[Vármegye],Régiók[Régió]),"")</f>
        <v>Nyugat-Dunántúl</v>
      </c>
      <c r="AC2063" s="12" t="str">
        <f>IFERROR(_xlfn.XLOOKUP(HsgLista[[#This Row],[Vármegye]],Régiók[Vármegye],Régiók[NUTS2]),"")</f>
        <v>HU22</v>
      </c>
      <c r="AD2063" s="12" t="str" cm="1">
        <f t="array" ref="AD2063">_xlfn.XLOOKUP(HsgLista[[#This Row],[Helység jogállása]],_xlfn.ANCHORARRAY($AG$12),$AH$12:$AH$18)</f>
        <v>1 község</v>
      </c>
      <c r="AE2063" s="4">
        <f>HsgLista[[#This Row],[Lakó-népesség]]*HsgLista[[#This Row],[Lakó-népesség]]</f>
        <v>344569</v>
      </c>
      <c r="AF2063" s="1"/>
      <c r="AG2063" s="4"/>
      <c r="AJ2063" s="8"/>
      <c r="AK2063" s="4"/>
      <c r="AS2063" s="8"/>
      <c r="AT2063" s="4"/>
      <c r="BJ2063" s="1"/>
    </row>
    <row r="2064" spans="1:62" x14ac:dyDescent="0.3">
      <c r="A2064" s="33" t="s">
        <v>2816</v>
      </c>
      <c r="B2064" s="32">
        <v>2866</v>
      </c>
      <c r="C2064" s="1" t="s">
        <v>40</v>
      </c>
      <c r="D2064" s="1" t="s">
        <v>52</v>
      </c>
      <c r="E2064" s="1" t="s">
        <v>1682</v>
      </c>
      <c r="F2064" s="1" t="s">
        <v>1683</v>
      </c>
      <c r="G2064" s="1" t="s">
        <v>1684</v>
      </c>
      <c r="H2064" s="1">
        <v>5</v>
      </c>
      <c r="I2064" s="1" t="s">
        <v>1831</v>
      </c>
      <c r="J2064" s="4">
        <v>571</v>
      </c>
      <c r="K2064" s="4">
        <v>309</v>
      </c>
      <c r="L2064" s="4">
        <v>180</v>
      </c>
      <c r="AA2064" s="12" t="str">
        <f>_xlfn.XLOOKUP(HsgLista[[#This Row],[Lakó-népesség]],hsgméret[limit],hsgméret[név],,-1)</f>
        <v>mikro</v>
      </c>
      <c r="AB2064" s="12" t="str">
        <f>IFERROR(_xlfn.XLOOKUP(HsgLista[[#This Row],[Vármegye]],Régiók[Vármegye],Régiók[Régió]),"")</f>
        <v>Észak-Magyarország</v>
      </c>
      <c r="AC2064" s="12" t="str">
        <f>IFERROR(_xlfn.XLOOKUP(HsgLista[[#This Row],[Vármegye]],Régiók[Vármegye],Régiók[NUTS2]),"")</f>
        <v>HU31</v>
      </c>
      <c r="AD2064" s="12" t="str" cm="1">
        <f t="array" ref="AD2064">_xlfn.XLOOKUP(HsgLista[[#This Row],[Helység jogállása]],_xlfn.ANCHORARRAY($AG$12),$AH$12:$AH$18)</f>
        <v>1 község</v>
      </c>
      <c r="AE2064" s="4">
        <f>HsgLista[[#This Row],[Lakó-népesség]]*HsgLista[[#This Row],[Lakó-népesség]]</f>
        <v>95481</v>
      </c>
      <c r="AF2064" s="1"/>
      <c r="AG2064" s="4"/>
      <c r="AJ2064" s="8"/>
      <c r="AK2064" s="4"/>
      <c r="AS2064" s="8"/>
      <c r="AT2064" s="4"/>
      <c r="BJ2064" s="1"/>
    </row>
    <row r="2065" spans="1:62" x14ac:dyDescent="0.3">
      <c r="A2065" s="33" t="s">
        <v>2817</v>
      </c>
      <c r="B2065" s="31">
        <v>19770</v>
      </c>
      <c r="C2065" s="1" t="s">
        <v>40</v>
      </c>
      <c r="D2065" s="1" t="s">
        <v>112</v>
      </c>
      <c r="E2065" s="1" t="s">
        <v>234</v>
      </c>
      <c r="F2065" s="1" t="s">
        <v>235</v>
      </c>
      <c r="G2065" s="1" t="s">
        <v>236</v>
      </c>
      <c r="H2065" s="1">
        <v>5</v>
      </c>
      <c r="I2065" s="1" t="s">
        <v>237</v>
      </c>
      <c r="J2065" s="4">
        <v>2283</v>
      </c>
      <c r="K2065" s="4">
        <v>744</v>
      </c>
      <c r="L2065" s="4">
        <v>333</v>
      </c>
      <c r="T2065" s="1">
        <v>1</v>
      </c>
      <c r="AA2065" s="12" t="str">
        <f>_xlfn.XLOOKUP(HsgLista[[#This Row],[Lakó-népesség]],hsgméret[limit],hsgméret[név],,-1)</f>
        <v>apró</v>
      </c>
      <c r="AB2065" s="12" t="str">
        <f>IFERROR(_xlfn.XLOOKUP(HsgLista[[#This Row],[Vármegye]],Régiók[Vármegye],Régiók[Régió]),"")</f>
        <v>Dél-Dunántúl</v>
      </c>
      <c r="AC2065" s="12" t="str">
        <f>IFERROR(_xlfn.XLOOKUP(HsgLista[[#This Row],[Vármegye]],Régiók[Vármegye],Régiók[NUTS2]),"")</f>
        <v>HU23</v>
      </c>
      <c r="AD2065" s="12" t="str" cm="1">
        <f t="array" ref="AD2065">_xlfn.XLOOKUP(HsgLista[[#This Row],[Helység jogállása]],_xlfn.ANCHORARRAY($AG$12),$AH$12:$AH$18)</f>
        <v>1 község</v>
      </c>
      <c r="AE2065" s="4">
        <f>HsgLista[[#This Row],[Lakó-népesség]]*HsgLista[[#This Row],[Lakó-népesség]]</f>
        <v>553536</v>
      </c>
      <c r="AF2065" s="1"/>
      <c r="AG2065" s="4"/>
      <c r="AJ2065" s="8"/>
      <c r="AK2065" s="4"/>
      <c r="AS2065" s="8"/>
      <c r="AT2065" s="4"/>
      <c r="BJ2065" s="1"/>
    </row>
    <row r="2066" spans="1:62" x14ac:dyDescent="0.3">
      <c r="A2066" s="33" t="s">
        <v>377</v>
      </c>
      <c r="B2066" s="31">
        <v>14492</v>
      </c>
      <c r="C2066" s="1" t="s">
        <v>27</v>
      </c>
      <c r="D2066" s="1" t="s">
        <v>52</v>
      </c>
      <c r="E2066" s="1" t="s">
        <v>2818</v>
      </c>
      <c r="F2066" s="1" t="s">
        <v>376</v>
      </c>
      <c r="G2066" s="1" t="s">
        <v>377</v>
      </c>
      <c r="H2066" s="1">
        <v>1</v>
      </c>
      <c r="I2066" s="1" t="s">
        <v>32</v>
      </c>
      <c r="J2066" s="4">
        <v>9226</v>
      </c>
      <c r="K2066" s="4">
        <v>30550</v>
      </c>
      <c r="L2066" s="4">
        <v>14266</v>
      </c>
      <c r="R2066" s="1">
        <v>1</v>
      </c>
      <c r="T2066" s="1">
        <v>1</v>
      </c>
      <c r="AA2066" s="12" t="str">
        <f>_xlfn.XLOOKUP(HsgLista[[#This Row],[Lakó-népesség]],hsgméret[limit],hsgméret[név],,-1)</f>
        <v>közép</v>
      </c>
      <c r="AB2066" s="12" t="str">
        <f>IFERROR(_xlfn.XLOOKUP(HsgLista[[#This Row],[Vármegye]],Régiók[Vármegye],Régiók[Régió]),"")</f>
        <v>Észak-Magyarország</v>
      </c>
      <c r="AC2066" s="12" t="str">
        <f>IFERROR(_xlfn.XLOOKUP(HsgLista[[#This Row],[Vármegye]],Régiók[Vármegye],Régiók[NUTS2]),"")</f>
        <v>HU31</v>
      </c>
      <c r="AD2066" s="12" t="str" cm="1">
        <f t="array" ref="AD2066">_xlfn.XLOOKUP(HsgLista[[#This Row],[Helység jogállása]],_xlfn.ANCHORARRAY($AG$12),$AH$12:$AH$18)</f>
        <v>2 város</v>
      </c>
      <c r="AE2066" s="4">
        <f>HsgLista[[#This Row],[Lakó-népesség]]*HsgLista[[#This Row],[Lakó-népesség]]</f>
        <v>933302500</v>
      </c>
      <c r="AF2066" s="1"/>
      <c r="AG2066" s="4"/>
      <c r="AJ2066" s="8"/>
      <c r="AK2066" s="4"/>
      <c r="AS2066" s="8"/>
      <c r="AT2066" s="4"/>
      <c r="BJ2066" s="1"/>
    </row>
    <row r="2067" spans="1:62" x14ac:dyDescent="0.3">
      <c r="A2067" s="33" t="s">
        <v>2819</v>
      </c>
      <c r="B2067" s="31">
        <v>18661</v>
      </c>
      <c r="C2067" s="1" t="s">
        <v>40</v>
      </c>
      <c r="D2067" s="1" t="s">
        <v>41</v>
      </c>
      <c r="E2067" s="1" t="s">
        <v>130</v>
      </c>
      <c r="F2067" s="1" t="s">
        <v>131</v>
      </c>
      <c r="G2067" s="1" t="s">
        <v>132</v>
      </c>
      <c r="H2067" s="1">
        <v>5</v>
      </c>
      <c r="I2067" s="1" t="s">
        <v>133</v>
      </c>
      <c r="J2067" s="4">
        <v>800</v>
      </c>
      <c r="K2067" s="4">
        <v>147</v>
      </c>
      <c r="L2067" s="4">
        <v>60</v>
      </c>
      <c r="T2067" s="1">
        <v>1</v>
      </c>
      <c r="AA2067" s="12" t="str">
        <f>_xlfn.XLOOKUP(HsgLista[[#This Row],[Lakó-népesség]],hsgméret[limit],hsgméret[név],,-1)</f>
        <v>mikro</v>
      </c>
      <c r="AB2067" s="12" t="str">
        <f>IFERROR(_xlfn.XLOOKUP(HsgLista[[#This Row],[Vármegye]],Régiók[Vármegye],Régiók[Régió]),"")</f>
        <v>Dél-Dunántúl</v>
      </c>
      <c r="AC2067" s="12" t="str">
        <f>IFERROR(_xlfn.XLOOKUP(HsgLista[[#This Row],[Vármegye]],Régiók[Vármegye],Régiók[NUTS2]),"")</f>
        <v>HU23</v>
      </c>
      <c r="AD2067" s="12" t="str" cm="1">
        <f t="array" ref="AD2067">_xlfn.XLOOKUP(HsgLista[[#This Row],[Helység jogállása]],_xlfn.ANCHORARRAY($AG$12),$AH$12:$AH$18)</f>
        <v>1 község</v>
      </c>
      <c r="AE2067" s="4">
        <f>HsgLista[[#This Row],[Lakó-népesség]]*HsgLista[[#This Row],[Lakó-népesség]]</f>
        <v>21609</v>
      </c>
      <c r="AF2067" s="1"/>
      <c r="AG2067" s="4"/>
      <c r="AJ2067" s="8"/>
      <c r="AK2067" s="4"/>
      <c r="AS2067" s="8"/>
      <c r="AT2067" s="4"/>
      <c r="BJ2067" s="1"/>
    </row>
    <row r="2068" spans="1:62" x14ac:dyDescent="0.3">
      <c r="A2068" s="33" t="s">
        <v>2820</v>
      </c>
      <c r="B2068" s="31">
        <v>18953</v>
      </c>
      <c r="C2068" s="1" t="s">
        <v>40</v>
      </c>
      <c r="D2068" s="1" t="s">
        <v>202</v>
      </c>
      <c r="E2068" s="1" t="s">
        <v>203</v>
      </c>
      <c r="F2068" s="1" t="s">
        <v>204</v>
      </c>
      <c r="G2068" s="1" t="s">
        <v>205</v>
      </c>
      <c r="H2068" s="1">
        <v>5</v>
      </c>
      <c r="I2068" s="1" t="s">
        <v>461</v>
      </c>
      <c r="J2068" s="4">
        <v>669</v>
      </c>
      <c r="K2068" s="4">
        <v>186</v>
      </c>
      <c r="L2068" s="4">
        <v>91</v>
      </c>
      <c r="AA2068" s="12" t="str">
        <f>_xlfn.XLOOKUP(HsgLista[[#This Row],[Lakó-népesség]],hsgméret[limit],hsgméret[név],,-1)</f>
        <v>mikro</v>
      </c>
      <c r="AB2068" s="12" t="str">
        <f>IFERROR(_xlfn.XLOOKUP(HsgLista[[#This Row],[Vármegye]],Régiók[Vármegye],Régiók[Régió]),"")</f>
        <v>Nyugat-Dunántúl</v>
      </c>
      <c r="AC2068" s="12" t="str">
        <f>IFERROR(_xlfn.XLOOKUP(HsgLista[[#This Row],[Vármegye]],Régiók[Vármegye],Régiók[NUTS2]),"")</f>
        <v>HU22</v>
      </c>
      <c r="AD2068" s="12" t="str" cm="1">
        <f t="array" ref="AD2068">_xlfn.XLOOKUP(HsgLista[[#This Row],[Helység jogállása]],_xlfn.ANCHORARRAY($AG$12),$AH$12:$AH$18)</f>
        <v>1 község</v>
      </c>
      <c r="AE2068" s="4">
        <f>HsgLista[[#This Row],[Lakó-népesség]]*HsgLista[[#This Row],[Lakó-népesség]]</f>
        <v>34596</v>
      </c>
      <c r="AF2068" s="1"/>
      <c r="AG2068" s="4"/>
      <c r="AJ2068" s="8"/>
      <c r="AK2068" s="4"/>
      <c r="AS2068" s="8"/>
      <c r="AT2068" s="4"/>
      <c r="BJ2068" s="1"/>
    </row>
    <row r="2069" spans="1:62" x14ac:dyDescent="0.3">
      <c r="A2069" s="33" t="s">
        <v>1604</v>
      </c>
      <c r="B2069" s="32">
        <v>5661</v>
      </c>
      <c r="C2069" s="1" t="s">
        <v>40</v>
      </c>
      <c r="D2069" s="1" t="s">
        <v>251</v>
      </c>
      <c r="E2069" s="1" t="s">
        <v>734</v>
      </c>
      <c r="F2069" s="1" t="s">
        <v>735</v>
      </c>
      <c r="G2069" s="1" t="s">
        <v>735</v>
      </c>
      <c r="H2069" s="1">
        <v>2</v>
      </c>
      <c r="I2069" s="1" t="s">
        <v>38</v>
      </c>
      <c r="J2069" s="4">
        <v>5956</v>
      </c>
      <c r="K2069" s="4">
        <v>1492</v>
      </c>
      <c r="L2069" s="4">
        <v>718</v>
      </c>
      <c r="T2069" s="1">
        <v>1</v>
      </c>
      <c r="AA2069" s="12" t="str">
        <f>_xlfn.XLOOKUP(HsgLista[[#This Row],[Lakó-népesség]],hsgméret[limit],hsgméret[név],,-1)</f>
        <v>apró</v>
      </c>
      <c r="AB2069" s="12" t="str">
        <f>IFERROR(_xlfn.XLOOKUP(HsgLista[[#This Row],[Vármegye]],Régiók[Vármegye],Régiók[Régió]),"")</f>
        <v>Dél-Dunántúl</v>
      </c>
      <c r="AC2069" s="12" t="str">
        <f>IFERROR(_xlfn.XLOOKUP(HsgLista[[#This Row],[Vármegye]],Régiók[Vármegye],Régiók[NUTS2]),"")</f>
        <v>HU23</v>
      </c>
      <c r="AD2069" s="12" t="str" cm="1">
        <f t="array" ref="AD2069">_xlfn.XLOOKUP(HsgLista[[#This Row],[Helység jogállása]],_xlfn.ANCHORARRAY($AG$12),$AH$12:$AH$18)</f>
        <v>1 község</v>
      </c>
      <c r="AE2069" s="4">
        <f>HsgLista[[#This Row],[Lakó-népesség]]*HsgLista[[#This Row],[Lakó-népesség]]</f>
        <v>2226064</v>
      </c>
      <c r="AF2069" s="1"/>
      <c r="AG2069" s="4"/>
      <c r="AJ2069" s="8"/>
      <c r="AK2069" s="4"/>
      <c r="AS2069" s="8"/>
      <c r="AT2069" s="4"/>
      <c r="BJ2069" s="1"/>
    </row>
    <row r="2070" spans="1:62" x14ac:dyDescent="0.3">
      <c r="A2070" s="33" t="s">
        <v>2821</v>
      </c>
      <c r="B2070" s="31">
        <v>28112</v>
      </c>
      <c r="C2070" s="1" t="s">
        <v>40</v>
      </c>
      <c r="D2070" s="1" t="s">
        <v>80</v>
      </c>
      <c r="E2070" s="1" t="s">
        <v>1152</v>
      </c>
      <c r="F2070" s="1" t="s">
        <v>165</v>
      </c>
      <c r="G2070" s="1" t="s">
        <v>163</v>
      </c>
      <c r="H2070" s="1">
        <v>5</v>
      </c>
      <c r="I2070" s="1" t="s">
        <v>163</v>
      </c>
      <c r="J2070" s="4">
        <v>1370</v>
      </c>
      <c r="K2070" s="4">
        <v>201</v>
      </c>
      <c r="L2070" s="4">
        <v>88</v>
      </c>
      <c r="AA2070" s="12" t="str">
        <f>_xlfn.XLOOKUP(HsgLista[[#This Row],[Lakó-népesség]],hsgméret[limit],hsgméret[név],,-1)</f>
        <v>mikro</v>
      </c>
      <c r="AB2070" s="12" t="str">
        <f>IFERROR(_xlfn.XLOOKUP(HsgLista[[#This Row],[Vármegye]],Régiók[Vármegye],Régiók[Régió]),"")</f>
        <v>Közép-Dunántúl</v>
      </c>
      <c r="AC2070" s="12" t="str">
        <f>IFERROR(_xlfn.XLOOKUP(HsgLista[[#This Row],[Vármegye]],Régiók[Vármegye],Régiók[NUTS2]),"")</f>
        <v>HU21</v>
      </c>
      <c r="AD2070" s="12" t="str" cm="1">
        <f t="array" ref="AD2070">_xlfn.XLOOKUP(HsgLista[[#This Row],[Helység jogállása]],_xlfn.ANCHORARRAY($AG$12),$AH$12:$AH$18)</f>
        <v>1 község</v>
      </c>
      <c r="AE2070" s="4">
        <f>HsgLista[[#This Row],[Lakó-népesség]]*HsgLista[[#This Row],[Lakó-népesség]]</f>
        <v>40401</v>
      </c>
      <c r="AF2070" s="1"/>
      <c r="AG2070" s="4"/>
      <c r="AJ2070" s="8"/>
      <c r="AK2070" s="4"/>
      <c r="AS2070" s="8"/>
      <c r="AT2070" s="4"/>
      <c r="BJ2070" s="1"/>
    </row>
    <row r="2071" spans="1:62" x14ac:dyDescent="0.3">
      <c r="A2071" s="33" t="s">
        <v>2822</v>
      </c>
      <c r="B2071" s="32">
        <v>8961</v>
      </c>
      <c r="C2071" s="1" t="s">
        <v>40</v>
      </c>
      <c r="D2071" s="1" t="s">
        <v>251</v>
      </c>
      <c r="E2071" s="1" t="s">
        <v>252</v>
      </c>
      <c r="F2071" s="1" t="s">
        <v>253</v>
      </c>
      <c r="G2071" s="1" t="s">
        <v>254</v>
      </c>
      <c r="H2071" s="1">
        <v>2</v>
      </c>
      <c r="I2071" s="1" t="s">
        <v>38</v>
      </c>
      <c r="J2071" s="4">
        <v>7260</v>
      </c>
      <c r="K2071" s="4">
        <v>2163</v>
      </c>
      <c r="L2071" s="4">
        <v>917</v>
      </c>
      <c r="R2071" s="1">
        <v>1</v>
      </c>
      <c r="T2071" s="1">
        <v>1</v>
      </c>
      <c r="AA2071" s="12" t="str">
        <f>_xlfn.XLOOKUP(HsgLista[[#This Row],[Lakó-népesség]],hsgméret[limit],hsgméret[név],,-1)</f>
        <v>kicsi</v>
      </c>
      <c r="AB2071" s="12" t="str">
        <f>IFERROR(_xlfn.XLOOKUP(HsgLista[[#This Row],[Vármegye]],Régiók[Vármegye],Régiók[Régió]),"")</f>
        <v>Dél-Dunántúl</v>
      </c>
      <c r="AC2071" s="12" t="str">
        <f>IFERROR(_xlfn.XLOOKUP(HsgLista[[#This Row],[Vármegye]],Régiók[Vármegye],Régiók[NUTS2]),"")</f>
        <v>HU23</v>
      </c>
      <c r="AD2071" s="12" t="str" cm="1">
        <f t="array" ref="AD2071">_xlfn.XLOOKUP(HsgLista[[#This Row],[Helység jogállása]],_xlfn.ANCHORARRAY($AG$12),$AH$12:$AH$18)</f>
        <v>1 község</v>
      </c>
      <c r="AE2071" s="4">
        <f>HsgLista[[#This Row],[Lakó-népesség]]*HsgLista[[#This Row],[Lakó-népesség]]</f>
        <v>4678569</v>
      </c>
      <c r="AF2071" s="1"/>
      <c r="AG2071" s="4"/>
      <c r="AJ2071" s="8"/>
      <c r="AK2071" s="4"/>
      <c r="AS2071" s="8"/>
      <c r="AT2071" s="4"/>
      <c r="BJ2071" s="1"/>
    </row>
    <row r="2072" spans="1:62" x14ac:dyDescent="0.3">
      <c r="A2072" s="33" t="s">
        <v>2823</v>
      </c>
      <c r="B2072" s="31">
        <v>28006</v>
      </c>
      <c r="C2072" s="1" t="s">
        <v>196</v>
      </c>
      <c r="D2072" s="1" t="s">
        <v>34</v>
      </c>
      <c r="E2072" s="1" t="s">
        <v>1088</v>
      </c>
      <c r="F2072" s="1" t="s">
        <v>1089</v>
      </c>
      <c r="G2072" s="1" t="s">
        <v>1090</v>
      </c>
      <c r="H2072" s="1">
        <v>1</v>
      </c>
      <c r="I2072" s="1" t="s">
        <v>32</v>
      </c>
      <c r="J2072" s="4">
        <v>10366</v>
      </c>
      <c r="K2072" s="4">
        <v>3018</v>
      </c>
      <c r="L2072" s="4">
        <v>1615</v>
      </c>
      <c r="T2072" s="1">
        <v>1</v>
      </c>
      <c r="AA2072" s="12" t="str">
        <f>_xlfn.XLOOKUP(HsgLista[[#This Row],[Lakó-népesség]],hsgméret[limit],hsgméret[név],,-1)</f>
        <v>kicsi</v>
      </c>
      <c r="AB2072" s="12" t="str">
        <f>IFERROR(_xlfn.XLOOKUP(HsgLista[[#This Row],[Vármegye]],Régiók[Vármegye],Régiók[Régió]),"")</f>
        <v>Észak-Alföld</v>
      </c>
      <c r="AC2072" s="12" t="str">
        <f>IFERROR(_xlfn.XLOOKUP(HsgLista[[#This Row],[Vármegye]],Régiók[Vármegye],Régiók[NUTS2]),"")</f>
        <v>HU32</v>
      </c>
      <c r="AD2072" s="12" t="str" cm="1">
        <f t="array" ref="AD2072">_xlfn.XLOOKUP(HsgLista[[#This Row],[Helység jogállása]],_xlfn.ANCHORARRAY($AG$12),$AH$12:$AH$18)</f>
        <v>1 község</v>
      </c>
      <c r="AE2072" s="4">
        <f>HsgLista[[#This Row],[Lakó-népesség]]*HsgLista[[#This Row],[Lakó-népesség]]</f>
        <v>9108324</v>
      </c>
      <c r="AF2072" s="1"/>
      <c r="AG2072" s="4"/>
      <c r="AJ2072" s="8"/>
      <c r="AK2072" s="4"/>
      <c r="AS2072" s="8"/>
      <c r="AT2072" s="4"/>
      <c r="BJ2072" s="1"/>
    </row>
    <row r="2073" spans="1:62" x14ac:dyDescent="0.3">
      <c r="A2073" s="33" t="s">
        <v>2824</v>
      </c>
      <c r="B2073" s="31">
        <v>31769</v>
      </c>
      <c r="C2073" s="1" t="s">
        <v>196</v>
      </c>
      <c r="D2073" s="1" t="s">
        <v>159</v>
      </c>
      <c r="E2073" s="1" t="s">
        <v>1492</v>
      </c>
      <c r="F2073" s="1" t="s">
        <v>1493</v>
      </c>
      <c r="G2073" s="1" t="s">
        <v>1494</v>
      </c>
      <c r="H2073" s="1">
        <v>2</v>
      </c>
      <c r="I2073" s="1" t="s">
        <v>38</v>
      </c>
      <c r="J2073" s="4">
        <v>3342</v>
      </c>
      <c r="K2073" s="4">
        <v>1700</v>
      </c>
      <c r="L2073" s="4">
        <v>612</v>
      </c>
      <c r="T2073" s="1">
        <v>1</v>
      </c>
      <c r="AA2073" s="12" t="str">
        <f>_xlfn.XLOOKUP(HsgLista[[#This Row],[Lakó-népesség]],hsgméret[limit],hsgméret[név],,-1)</f>
        <v>apró</v>
      </c>
      <c r="AB2073" s="12" t="str">
        <f>IFERROR(_xlfn.XLOOKUP(HsgLista[[#This Row],[Vármegye]],Régiók[Vármegye],Régiók[Régió]),"")</f>
        <v>Észak-Alföld</v>
      </c>
      <c r="AC2073" s="12" t="str">
        <f>IFERROR(_xlfn.XLOOKUP(HsgLista[[#This Row],[Vármegye]],Régiók[Vármegye],Régiók[NUTS2]),"")</f>
        <v>HU32</v>
      </c>
      <c r="AD2073" s="12" t="str" cm="1">
        <f t="array" ref="AD2073">_xlfn.XLOOKUP(HsgLista[[#This Row],[Helység jogállása]],_xlfn.ANCHORARRAY($AG$12),$AH$12:$AH$18)</f>
        <v>1 község</v>
      </c>
      <c r="AE2073" s="4">
        <f>HsgLista[[#This Row],[Lakó-népesség]]*HsgLista[[#This Row],[Lakó-népesség]]</f>
        <v>2890000</v>
      </c>
      <c r="AF2073" s="1"/>
      <c r="AG2073" s="4"/>
      <c r="AJ2073" s="8"/>
      <c r="AK2073" s="4"/>
      <c r="AS2073" s="8"/>
      <c r="AT2073" s="4"/>
      <c r="BJ2073" s="1"/>
    </row>
    <row r="2074" spans="1:62" x14ac:dyDescent="0.3">
      <c r="A2074" s="33" t="s">
        <v>2825</v>
      </c>
      <c r="B2074" s="31">
        <v>12043</v>
      </c>
      <c r="C2074" s="1" t="s">
        <v>40</v>
      </c>
      <c r="D2074" s="1" t="s">
        <v>95</v>
      </c>
      <c r="E2074" s="1" t="s">
        <v>709</v>
      </c>
      <c r="F2074" s="1" t="s">
        <v>710</v>
      </c>
      <c r="G2074" s="1" t="s">
        <v>711</v>
      </c>
      <c r="H2074" s="1">
        <v>5</v>
      </c>
      <c r="I2074" s="1" t="s">
        <v>1958</v>
      </c>
      <c r="J2074" s="4">
        <v>2353</v>
      </c>
      <c r="K2074" s="4">
        <v>683</v>
      </c>
      <c r="L2074" s="4">
        <v>303</v>
      </c>
      <c r="AA2074" s="12" t="str">
        <f>_xlfn.XLOOKUP(HsgLista[[#This Row],[Lakó-népesség]],hsgméret[limit],hsgméret[név],,-1)</f>
        <v>apró</v>
      </c>
      <c r="AB2074" s="12" t="str">
        <f>IFERROR(_xlfn.XLOOKUP(HsgLista[[#This Row],[Vármegye]],Régiók[Vármegye],Régiók[Régió]),"")</f>
        <v>Nyugat-Dunántúl</v>
      </c>
      <c r="AC2074" s="12" t="str">
        <f>IFERROR(_xlfn.XLOOKUP(HsgLista[[#This Row],[Vármegye]],Régiók[Vármegye],Régiók[NUTS2]),"")</f>
        <v>HU22</v>
      </c>
      <c r="AD2074" s="12" t="str" cm="1">
        <f t="array" ref="AD2074">_xlfn.XLOOKUP(HsgLista[[#This Row],[Helység jogállása]],_xlfn.ANCHORARRAY($AG$12),$AH$12:$AH$18)</f>
        <v>1 község</v>
      </c>
      <c r="AE2074" s="4">
        <f>HsgLista[[#This Row],[Lakó-népesség]]*HsgLista[[#This Row],[Lakó-népesség]]</f>
        <v>466489</v>
      </c>
      <c r="AF2074" s="1"/>
      <c r="AG2074" s="4"/>
      <c r="AJ2074" s="8"/>
      <c r="AK2074" s="4"/>
      <c r="AS2074" s="8"/>
      <c r="AT2074" s="4"/>
      <c r="BJ2074" s="1"/>
    </row>
    <row r="2075" spans="1:62" x14ac:dyDescent="0.3">
      <c r="A2075" s="33" t="s">
        <v>2826</v>
      </c>
      <c r="B2075" s="31">
        <v>26550</v>
      </c>
      <c r="C2075" s="1" t="s">
        <v>40</v>
      </c>
      <c r="D2075" s="1" t="s">
        <v>159</v>
      </c>
      <c r="E2075" s="1" t="s">
        <v>675</v>
      </c>
      <c r="F2075" s="1" t="s">
        <v>676</v>
      </c>
      <c r="G2075" s="1" t="s">
        <v>677</v>
      </c>
      <c r="H2075" s="1">
        <v>5</v>
      </c>
      <c r="I2075" s="1" t="s">
        <v>2827</v>
      </c>
      <c r="J2075" s="4">
        <v>3036</v>
      </c>
      <c r="K2075" s="4">
        <v>333</v>
      </c>
      <c r="L2075" s="4">
        <v>188</v>
      </c>
      <c r="AA2075" s="12" t="str">
        <f>_xlfn.XLOOKUP(HsgLista[[#This Row],[Lakó-népesség]],hsgméret[limit],hsgméret[név],,-1)</f>
        <v>mikro</v>
      </c>
      <c r="AB2075" s="12" t="str">
        <f>IFERROR(_xlfn.XLOOKUP(HsgLista[[#This Row],[Vármegye]],Régiók[Vármegye],Régiók[Régió]),"")</f>
        <v>Észak-Alföld</v>
      </c>
      <c r="AC2075" s="12" t="str">
        <f>IFERROR(_xlfn.XLOOKUP(HsgLista[[#This Row],[Vármegye]],Régiók[Vármegye],Régiók[NUTS2]),"")</f>
        <v>HU32</v>
      </c>
      <c r="AD2075" s="12" t="str" cm="1">
        <f t="array" ref="AD2075">_xlfn.XLOOKUP(HsgLista[[#This Row],[Helység jogállása]],_xlfn.ANCHORARRAY($AG$12),$AH$12:$AH$18)</f>
        <v>1 község</v>
      </c>
      <c r="AE2075" s="4">
        <f>HsgLista[[#This Row],[Lakó-népesség]]*HsgLista[[#This Row],[Lakó-népesség]]</f>
        <v>110889</v>
      </c>
      <c r="AF2075" s="1"/>
      <c r="AG2075" s="4"/>
      <c r="AJ2075" s="8"/>
      <c r="AK2075" s="4"/>
      <c r="AS2075" s="8"/>
      <c r="AT2075" s="4"/>
      <c r="BJ2075" s="1"/>
    </row>
    <row r="2076" spans="1:62" x14ac:dyDescent="0.3">
      <c r="A2076" s="33" t="s">
        <v>2768</v>
      </c>
      <c r="B2076" s="32">
        <v>9025</v>
      </c>
      <c r="C2076" s="1" t="s">
        <v>40</v>
      </c>
      <c r="D2076" s="1" t="s">
        <v>159</v>
      </c>
      <c r="E2076" s="1" t="s">
        <v>1492</v>
      </c>
      <c r="F2076" s="1" t="s">
        <v>1493</v>
      </c>
      <c r="G2076" s="1" t="s">
        <v>1494</v>
      </c>
      <c r="H2076" s="1">
        <v>2</v>
      </c>
      <c r="I2076" s="1" t="s">
        <v>38</v>
      </c>
      <c r="J2076" s="4">
        <v>1778</v>
      </c>
      <c r="K2076" s="4">
        <v>1433</v>
      </c>
      <c r="L2076" s="4">
        <v>536</v>
      </c>
      <c r="T2076" s="1">
        <v>1</v>
      </c>
      <c r="AA2076" s="12" t="str">
        <f>_xlfn.XLOOKUP(HsgLista[[#This Row],[Lakó-népesség]],hsgméret[limit],hsgméret[név],,-1)</f>
        <v>apró</v>
      </c>
      <c r="AB2076" s="12" t="str">
        <f>IFERROR(_xlfn.XLOOKUP(HsgLista[[#This Row],[Vármegye]],Régiók[Vármegye],Régiók[Régió]),"")</f>
        <v>Észak-Alföld</v>
      </c>
      <c r="AC2076" s="12" t="str">
        <f>IFERROR(_xlfn.XLOOKUP(HsgLista[[#This Row],[Vármegye]],Régiók[Vármegye],Régiók[NUTS2]),"")</f>
        <v>HU32</v>
      </c>
      <c r="AD2076" s="12" t="str" cm="1">
        <f t="array" ref="AD2076">_xlfn.XLOOKUP(HsgLista[[#This Row],[Helység jogállása]],_xlfn.ANCHORARRAY($AG$12),$AH$12:$AH$18)</f>
        <v>1 község</v>
      </c>
      <c r="AE2076" s="4">
        <f>HsgLista[[#This Row],[Lakó-népesség]]*HsgLista[[#This Row],[Lakó-népesség]]</f>
        <v>2053489</v>
      </c>
      <c r="AF2076" s="1"/>
      <c r="AG2076" s="4"/>
      <c r="AJ2076" s="8"/>
      <c r="AK2076" s="4"/>
      <c r="AS2076" s="8"/>
      <c r="AT2076" s="4"/>
      <c r="BJ2076" s="1"/>
    </row>
    <row r="2077" spans="1:62" x14ac:dyDescent="0.3">
      <c r="A2077" s="33" t="s">
        <v>2828</v>
      </c>
      <c r="B2077" s="32">
        <v>8545</v>
      </c>
      <c r="C2077" s="1" t="s">
        <v>27</v>
      </c>
      <c r="D2077" s="1" t="s">
        <v>75</v>
      </c>
      <c r="E2077" s="1" t="s">
        <v>91</v>
      </c>
      <c r="F2077" s="1" t="s">
        <v>92</v>
      </c>
      <c r="G2077" s="1" t="s">
        <v>93</v>
      </c>
      <c r="H2077" s="1">
        <v>1</v>
      </c>
      <c r="I2077" s="1" t="s">
        <v>32</v>
      </c>
      <c r="J2077" s="4">
        <v>2725</v>
      </c>
      <c r="K2077" s="4">
        <v>8186</v>
      </c>
      <c r="L2077" s="4">
        <v>3044</v>
      </c>
      <c r="AA2077" s="12" t="str">
        <f>_xlfn.XLOOKUP(HsgLista[[#This Row],[Lakó-népesség]],hsgméret[limit],hsgméret[név],,-1)</f>
        <v>kicsi</v>
      </c>
      <c r="AB2077" s="12" t="str">
        <f>IFERROR(_xlfn.XLOOKUP(HsgLista[[#This Row],[Vármegye]],Régiók[Vármegye],Régiók[Régió]),"")</f>
        <v>Pest</v>
      </c>
      <c r="AC2077" s="12" t="str">
        <f>IFERROR(_xlfn.XLOOKUP(HsgLista[[#This Row],[Vármegye]],Régiók[Vármegye],Régiók[NUTS2]),"")</f>
        <v>HU12</v>
      </c>
      <c r="AD2077" s="12" t="str" cm="1">
        <f t="array" ref="AD2077">_xlfn.XLOOKUP(HsgLista[[#This Row],[Helység jogállása]],_xlfn.ANCHORARRAY($AG$12),$AH$12:$AH$18)</f>
        <v>2 város</v>
      </c>
      <c r="AE2077" s="4">
        <f>HsgLista[[#This Row],[Lakó-népesség]]*HsgLista[[#This Row],[Lakó-népesség]]</f>
        <v>67010596</v>
      </c>
      <c r="AF2077" s="1"/>
      <c r="AG2077" s="4"/>
      <c r="AJ2077" s="8"/>
      <c r="AK2077" s="4"/>
      <c r="AS2077" s="8"/>
      <c r="AT2077" s="4"/>
      <c r="BJ2077" s="1"/>
    </row>
    <row r="2078" spans="1:62" x14ac:dyDescent="0.3">
      <c r="A2078" s="33" t="s">
        <v>2829</v>
      </c>
      <c r="B2078" s="32">
        <v>8679</v>
      </c>
      <c r="C2078" s="1" t="s">
        <v>40</v>
      </c>
      <c r="D2078" s="1" t="s">
        <v>140</v>
      </c>
      <c r="E2078" s="1" t="s">
        <v>681</v>
      </c>
      <c r="F2078" s="1" t="s">
        <v>682</v>
      </c>
      <c r="G2078" s="1" t="s">
        <v>683</v>
      </c>
      <c r="H2078" s="1">
        <v>5</v>
      </c>
      <c r="I2078" s="1" t="s">
        <v>1889</v>
      </c>
      <c r="J2078" s="4">
        <v>4306</v>
      </c>
      <c r="K2078" s="4">
        <v>692</v>
      </c>
      <c r="L2078" s="4">
        <v>383</v>
      </c>
      <c r="AA2078" s="12" t="str">
        <f>_xlfn.XLOOKUP(HsgLista[[#This Row],[Lakó-népesség]],hsgméret[limit],hsgméret[név],,-1)</f>
        <v>apró</v>
      </c>
      <c r="AB2078" s="12" t="str">
        <f>IFERROR(_xlfn.XLOOKUP(HsgLista[[#This Row],[Vármegye]],Régiók[Vármegye],Régiók[Régió]),"")</f>
        <v>Dél-Alföld</v>
      </c>
      <c r="AC2078" s="12" t="str">
        <f>IFERROR(_xlfn.XLOOKUP(HsgLista[[#This Row],[Vármegye]],Régiók[Vármegye],Régiók[NUTS2]),"")</f>
        <v>HU33</v>
      </c>
      <c r="AD2078" s="12" t="str" cm="1">
        <f t="array" ref="AD2078">_xlfn.XLOOKUP(HsgLista[[#This Row],[Helység jogállása]],_xlfn.ANCHORARRAY($AG$12),$AH$12:$AH$18)</f>
        <v>1 község</v>
      </c>
      <c r="AE2078" s="4">
        <f>HsgLista[[#This Row],[Lakó-népesség]]*HsgLista[[#This Row],[Lakó-népesség]]</f>
        <v>478864</v>
      </c>
      <c r="AF2078" s="1"/>
      <c r="AG2078" s="4"/>
      <c r="AJ2078" s="8"/>
      <c r="AK2078" s="4"/>
      <c r="AS2078" s="8"/>
      <c r="AT2078" s="4"/>
      <c r="BJ2078" s="1"/>
    </row>
    <row r="2079" spans="1:62" x14ac:dyDescent="0.3">
      <c r="A2079" s="33" t="s">
        <v>2830</v>
      </c>
      <c r="B2079" s="32">
        <v>7056</v>
      </c>
      <c r="C2079" s="1" t="s">
        <v>40</v>
      </c>
      <c r="D2079" s="1" t="s">
        <v>112</v>
      </c>
      <c r="E2079" s="1" t="s">
        <v>554</v>
      </c>
      <c r="F2079" s="1" t="s">
        <v>555</v>
      </c>
      <c r="G2079" s="1" t="s">
        <v>556</v>
      </c>
      <c r="H2079" s="1">
        <v>2</v>
      </c>
      <c r="I2079" s="1" t="s">
        <v>38</v>
      </c>
      <c r="J2079" s="4">
        <v>2072</v>
      </c>
      <c r="K2079" s="4">
        <v>1497</v>
      </c>
      <c r="L2079" s="4">
        <v>548</v>
      </c>
      <c r="T2079" s="1">
        <v>1</v>
      </c>
      <c r="AA2079" s="12" t="str">
        <f>_xlfn.XLOOKUP(HsgLista[[#This Row],[Lakó-népesség]],hsgméret[limit],hsgméret[név],,-1)</f>
        <v>apró</v>
      </c>
      <c r="AB2079" s="12" t="str">
        <f>IFERROR(_xlfn.XLOOKUP(HsgLista[[#This Row],[Vármegye]],Régiók[Vármegye],Régiók[Régió]),"")</f>
        <v>Dél-Dunántúl</v>
      </c>
      <c r="AC2079" s="12" t="str">
        <f>IFERROR(_xlfn.XLOOKUP(HsgLista[[#This Row],[Vármegye]],Régiók[Vármegye],Régiók[NUTS2]),"")</f>
        <v>HU23</v>
      </c>
      <c r="AD2079" s="12" t="str" cm="1">
        <f t="array" ref="AD2079">_xlfn.XLOOKUP(HsgLista[[#This Row],[Helység jogállása]],_xlfn.ANCHORARRAY($AG$12),$AH$12:$AH$18)</f>
        <v>1 község</v>
      </c>
      <c r="AE2079" s="4">
        <f>HsgLista[[#This Row],[Lakó-népesség]]*HsgLista[[#This Row],[Lakó-népesség]]</f>
        <v>2241009</v>
      </c>
      <c r="AF2079" s="1"/>
      <c r="AG2079" s="4"/>
      <c r="AJ2079" s="8"/>
      <c r="AK2079" s="4"/>
      <c r="AS2079" s="8"/>
      <c r="AT2079" s="4"/>
      <c r="BJ2079" s="1"/>
    </row>
    <row r="2080" spans="1:62" x14ac:dyDescent="0.3">
      <c r="A2080" s="33" t="s">
        <v>1203</v>
      </c>
      <c r="B2080" s="32">
        <v>3249</v>
      </c>
      <c r="C2080" s="1" t="s">
        <v>40</v>
      </c>
      <c r="D2080" s="1" t="s">
        <v>272</v>
      </c>
      <c r="E2080" s="1" t="s">
        <v>698</v>
      </c>
      <c r="F2080" s="1" t="s">
        <v>536</v>
      </c>
      <c r="G2080" s="1" t="s">
        <v>534</v>
      </c>
      <c r="H2080" s="1">
        <v>2</v>
      </c>
      <c r="I2080" s="1" t="s">
        <v>38</v>
      </c>
      <c r="J2080" s="4">
        <v>1746</v>
      </c>
      <c r="K2080" s="4">
        <v>1007</v>
      </c>
      <c r="L2080" s="4">
        <v>395</v>
      </c>
      <c r="T2080" s="1">
        <v>1</v>
      </c>
      <c r="AA2080" s="12" t="str">
        <f>_xlfn.XLOOKUP(HsgLista[[#This Row],[Lakó-népesség]],hsgméret[limit],hsgméret[név],,-1)</f>
        <v>apró</v>
      </c>
      <c r="AB2080" s="12" t="str">
        <f>IFERROR(_xlfn.XLOOKUP(HsgLista[[#This Row],[Vármegye]],Régiók[Vármegye],Régiók[Régió]),"")</f>
        <v>Észak-Magyarország</v>
      </c>
      <c r="AC2080" s="12" t="str">
        <f>IFERROR(_xlfn.XLOOKUP(HsgLista[[#This Row],[Vármegye]],Régiók[Vármegye],Régiók[NUTS2]),"")</f>
        <v>HU31</v>
      </c>
      <c r="AD2080" s="12" t="str" cm="1">
        <f t="array" ref="AD2080">_xlfn.XLOOKUP(HsgLista[[#This Row],[Helység jogállása]],_xlfn.ANCHORARRAY($AG$12),$AH$12:$AH$18)</f>
        <v>1 község</v>
      </c>
      <c r="AE2080" s="4">
        <f>HsgLista[[#This Row],[Lakó-népesség]]*HsgLista[[#This Row],[Lakó-népesség]]</f>
        <v>1014049</v>
      </c>
      <c r="AF2080" s="1"/>
      <c r="AG2080" s="4"/>
      <c r="AJ2080" s="8"/>
      <c r="AK2080" s="4"/>
      <c r="AS2080" s="8"/>
      <c r="AT2080" s="4"/>
      <c r="BJ2080" s="1"/>
    </row>
    <row r="2081" spans="1:62" x14ac:dyDescent="0.3">
      <c r="A2081" s="33" t="s">
        <v>2831</v>
      </c>
      <c r="B2081" s="31">
        <v>13453</v>
      </c>
      <c r="C2081" s="1" t="s">
        <v>40</v>
      </c>
      <c r="D2081" s="1" t="s">
        <v>95</v>
      </c>
      <c r="E2081" s="1" t="s">
        <v>471</v>
      </c>
      <c r="F2081" s="1" t="s">
        <v>472</v>
      </c>
      <c r="G2081" s="1" t="s">
        <v>473</v>
      </c>
      <c r="H2081" s="1">
        <v>5</v>
      </c>
      <c r="I2081" s="1" t="s">
        <v>474</v>
      </c>
      <c r="J2081" s="4">
        <v>1229</v>
      </c>
      <c r="K2081" s="4">
        <v>212</v>
      </c>
      <c r="L2081" s="4">
        <v>127</v>
      </c>
      <c r="AA2081" s="12" t="str">
        <f>_xlfn.XLOOKUP(HsgLista[[#This Row],[Lakó-népesség]],hsgméret[limit],hsgméret[név],,-1)</f>
        <v>mikro</v>
      </c>
      <c r="AB2081" s="12" t="str">
        <f>IFERROR(_xlfn.XLOOKUP(HsgLista[[#This Row],[Vármegye]],Régiók[Vármegye],Régiók[Régió]),"")</f>
        <v>Nyugat-Dunántúl</v>
      </c>
      <c r="AC2081" s="12" t="str">
        <f>IFERROR(_xlfn.XLOOKUP(HsgLista[[#This Row],[Vármegye]],Régiók[Vármegye],Régiók[NUTS2]),"")</f>
        <v>HU22</v>
      </c>
      <c r="AD2081" s="12" t="str" cm="1">
        <f t="array" ref="AD2081">_xlfn.XLOOKUP(HsgLista[[#This Row],[Helység jogállása]],_xlfn.ANCHORARRAY($AG$12),$AH$12:$AH$18)</f>
        <v>1 község</v>
      </c>
      <c r="AE2081" s="4">
        <f>HsgLista[[#This Row],[Lakó-népesség]]*HsgLista[[#This Row],[Lakó-népesség]]</f>
        <v>44944</v>
      </c>
      <c r="AF2081" s="1"/>
      <c r="AG2081" s="4"/>
      <c r="AJ2081" s="8"/>
      <c r="AK2081" s="4"/>
      <c r="AS2081" s="8"/>
      <c r="AT2081" s="4"/>
      <c r="BJ2081" s="1"/>
    </row>
    <row r="2082" spans="1:62" x14ac:dyDescent="0.3">
      <c r="A2082" s="33" t="s">
        <v>474</v>
      </c>
      <c r="B2082" s="31">
        <v>10630</v>
      </c>
      <c r="C2082" s="1" t="s">
        <v>27</v>
      </c>
      <c r="D2082" s="1" t="s">
        <v>95</v>
      </c>
      <c r="E2082" s="1" t="s">
        <v>471</v>
      </c>
      <c r="F2082" s="1" t="s">
        <v>472</v>
      </c>
      <c r="G2082" s="1" t="s">
        <v>473</v>
      </c>
      <c r="H2082" s="1">
        <v>2</v>
      </c>
      <c r="I2082" s="1" t="s">
        <v>38</v>
      </c>
      <c r="J2082" s="4">
        <v>3356</v>
      </c>
      <c r="K2082" s="4">
        <v>1022</v>
      </c>
      <c r="L2082" s="4">
        <v>515</v>
      </c>
      <c r="AA2082" s="12" t="str">
        <f>_xlfn.XLOOKUP(HsgLista[[#This Row],[Lakó-népesség]],hsgméret[limit],hsgméret[név],,-1)</f>
        <v>apró</v>
      </c>
      <c r="AB2082" s="12" t="str">
        <f>IFERROR(_xlfn.XLOOKUP(HsgLista[[#This Row],[Vármegye]],Régiók[Vármegye],Régiók[Régió]),"")</f>
        <v>Nyugat-Dunántúl</v>
      </c>
      <c r="AC2082" s="12" t="str">
        <f>IFERROR(_xlfn.XLOOKUP(HsgLista[[#This Row],[Vármegye]],Régiók[Vármegye],Régiók[NUTS2]),"")</f>
        <v>HU22</v>
      </c>
      <c r="AD2082" s="12" t="str" cm="1">
        <f t="array" ref="AD2082">_xlfn.XLOOKUP(HsgLista[[#This Row],[Helység jogállása]],_xlfn.ANCHORARRAY($AG$12),$AH$12:$AH$18)</f>
        <v>2 város</v>
      </c>
      <c r="AE2082" s="4">
        <f>HsgLista[[#This Row],[Lakó-népesség]]*HsgLista[[#This Row],[Lakó-népesség]]</f>
        <v>1044484</v>
      </c>
      <c r="AF2082" s="1"/>
      <c r="AG2082" s="4"/>
      <c r="AJ2082" s="8"/>
      <c r="AK2082" s="4"/>
      <c r="AS2082" s="8"/>
      <c r="AT2082" s="4"/>
      <c r="BJ2082" s="1"/>
    </row>
    <row r="2083" spans="1:62" x14ac:dyDescent="0.3">
      <c r="A2083" s="33" t="s">
        <v>2832</v>
      </c>
      <c r="B2083" s="32">
        <v>5281</v>
      </c>
      <c r="C2083" s="1" t="s">
        <v>27</v>
      </c>
      <c r="D2083" s="1" t="s">
        <v>75</v>
      </c>
      <c r="E2083" s="1" t="s">
        <v>1049</v>
      </c>
      <c r="F2083" s="1" t="s">
        <v>1050</v>
      </c>
      <c r="G2083" s="1" t="s">
        <v>1051</v>
      </c>
      <c r="H2083" s="1">
        <v>1</v>
      </c>
      <c r="I2083" s="1" t="s">
        <v>32</v>
      </c>
      <c r="J2083" s="4">
        <v>3644</v>
      </c>
      <c r="K2083" s="4">
        <v>4842</v>
      </c>
      <c r="L2083" s="4">
        <v>1728</v>
      </c>
      <c r="T2083" s="1">
        <v>1</v>
      </c>
      <c r="AA2083" s="12" t="str">
        <f>_xlfn.XLOOKUP(HsgLista[[#This Row],[Lakó-népesség]],hsgméret[limit],hsgméret[név],,-1)</f>
        <v>kicsi</v>
      </c>
      <c r="AB2083" s="12" t="str">
        <f>IFERROR(_xlfn.XLOOKUP(HsgLista[[#This Row],[Vármegye]],Régiók[Vármegye],Régiók[Régió]),"")</f>
        <v>Pest</v>
      </c>
      <c r="AC2083" s="12" t="str">
        <f>IFERROR(_xlfn.XLOOKUP(HsgLista[[#This Row],[Vármegye]],Régiók[Vármegye],Régiók[NUTS2]),"")</f>
        <v>HU12</v>
      </c>
      <c r="AD2083" s="12" t="str" cm="1">
        <f t="array" ref="AD2083">_xlfn.XLOOKUP(HsgLista[[#This Row],[Helység jogállása]],_xlfn.ANCHORARRAY($AG$12),$AH$12:$AH$18)</f>
        <v>2 város</v>
      </c>
      <c r="AE2083" s="4">
        <f>HsgLista[[#This Row],[Lakó-népesség]]*HsgLista[[#This Row],[Lakó-népesség]]</f>
        <v>23444964</v>
      </c>
      <c r="AF2083" s="1"/>
      <c r="AG2083" s="4"/>
      <c r="AJ2083" s="8"/>
      <c r="AK2083" s="4"/>
      <c r="AS2083" s="8"/>
      <c r="AT2083" s="4"/>
      <c r="BJ2083" s="1"/>
    </row>
    <row r="2084" spans="1:62" x14ac:dyDescent="0.3">
      <c r="A2084" s="33" t="s">
        <v>2833</v>
      </c>
      <c r="B2084" s="31">
        <v>29382</v>
      </c>
      <c r="C2084" s="1" t="s">
        <v>40</v>
      </c>
      <c r="D2084" s="1" t="s">
        <v>34</v>
      </c>
      <c r="E2084" s="1" t="s">
        <v>1511</v>
      </c>
      <c r="F2084" s="1" t="s">
        <v>1512</v>
      </c>
      <c r="G2084" s="1" t="s">
        <v>1513</v>
      </c>
      <c r="H2084" s="1">
        <v>5</v>
      </c>
      <c r="I2084" s="1" t="s">
        <v>2323</v>
      </c>
      <c r="J2084" s="4">
        <v>3413</v>
      </c>
      <c r="K2084" s="4">
        <v>923</v>
      </c>
      <c r="L2084" s="4">
        <v>461</v>
      </c>
      <c r="AA2084" s="12" t="str">
        <f>_xlfn.XLOOKUP(HsgLista[[#This Row],[Lakó-népesség]],hsgméret[limit],hsgméret[név],,-1)</f>
        <v>apró</v>
      </c>
      <c r="AB2084" s="12" t="str">
        <f>IFERROR(_xlfn.XLOOKUP(HsgLista[[#This Row],[Vármegye]],Régiók[Vármegye],Régiók[Régió]),"")</f>
        <v>Észak-Alföld</v>
      </c>
      <c r="AC2084" s="12" t="str">
        <f>IFERROR(_xlfn.XLOOKUP(HsgLista[[#This Row],[Vármegye]],Régiók[Vármegye],Régiók[NUTS2]),"")</f>
        <v>HU32</v>
      </c>
      <c r="AD2084" s="12" t="str" cm="1">
        <f t="array" ref="AD2084">_xlfn.XLOOKUP(HsgLista[[#This Row],[Helység jogállása]],_xlfn.ANCHORARRAY($AG$12),$AH$12:$AH$18)</f>
        <v>1 község</v>
      </c>
      <c r="AE2084" s="4">
        <f>HsgLista[[#This Row],[Lakó-népesség]]*HsgLista[[#This Row],[Lakó-népesség]]</f>
        <v>851929</v>
      </c>
      <c r="AF2084" s="1"/>
      <c r="AG2084" s="4"/>
      <c r="AJ2084" s="8"/>
      <c r="AK2084" s="4"/>
      <c r="AS2084" s="8"/>
      <c r="AT2084" s="4"/>
      <c r="BJ2084" s="1"/>
    </row>
    <row r="2085" spans="1:62" x14ac:dyDescent="0.3">
      <c r="A2085" s="33" t="s">
        <v>2834</v>
      </c>
      <c r="B2085" s="31">
        <v>27438</v>
      </c>
      <c r="C2085" s="1" t="s">
        <v>40</v>
      </c>
      <c r="D2085" s="1" t="s">
        <v>216</v>
      </c>
      <c r="E2085" s="1" t="s">
        <v>727</v>
      </c>
      <c r="F2085" s="1" t="s">
        <v>728</v>
      </c>
      <c r="G2085" s="1" t="s">
        <v>729</v>
      </c>
      <c r="H2085" s="1">
        <v>5</v>
      </c>
      <c r="I2085" s="1" t="s">
        <v>1097</v>
      </c>
      <c r="J2085" s="4">
        <v>5456</v>
      </c>
      <c r="K2085" s="4">
        <v>283</v>
      </c>
      <c r="L2085" s="4">
        <v>199</v>
      </c>
      <c r="X2085" s="1">
        <v>1</v>
      </c>
      <c r="AA2085" s="12" t="str">
        <f>_xlfn.XLOOKUP(HsgLista[[#This Row],[Lakó-népesség]],hsgméret[limit],hsgméret[név],,-1)</f>
        <v>mikro</v>
      </c>
      <c r="AB2085" s="12" t="str">
        <f>IFERROR(_xlfn.XLOOKUP(HsgLista[[#This Row],[Vármegye]],Régiók[Vármegye],Régiók[Régió]),"")</f>
        <v>Dél-Alföld</v>
      </c>
      <c r="AC2085" s="12" t="str">
        <f>IFERROR(_xlfn.XLOOKUP(HsgLista[[#This Row],[Vármegye]],Régiók[Vármegye],Régiók[NUTS2]),"")</f>
        <v>HU33</v>
      </c>
      <c r="AD2085" s="12" t="str" cm="1">
        <f t="array" ref="AD2085">_xlfn.XLOOKUP(HsgLista[[#This Row],[Helység jogállása]],_xlfn.ANCHORARRAY($AG$12),$AH$12:$AH$18)</f>
        <v>1 község</v>
      </c>
      <c r="AE2085" s="4">
        <f>HsgLista[[#This Row],[Lakó-népesség]]*HsgLista[[#This Row],[Lakó-népesség]]</f>
        <v>80089</v>
      </c>
      <c r="AF2085" s="1"/>
      <c r="AG2085" s="4"/>
      <c r="AJ2085" s="8"/>
      <c r="AK2085" s="4"/>
      <c r="AS2085" s="8"/>
      <c r="AT2085" s="4"/>
      <c r="BJ2085" s="1"/>
    </row>
    <row r="2086" spans="1:62" x14ac:dyDescent="0.3">
      <c r="A2086" s="33" t="s">
        <v>2835</v>
      </c>
      <c r="B2086" s="31">
        <v>14012</v>
      </c>
      <c r="C2086" s="1" t="s">
        <v>40</v>
      </c>
      <c r="D2086" s="1" t="s">
        <v>112</v>
      </c>
      <c r="E2086" s="1" t="s">
        <v>793</v>
      </c>
      <c r="F2086" s="1" t="s">
        <v>794</v>
      </c>
      <c r="G2086" s="1" t="s">
        <v>795</v>
      </c>
      <c r="H2086" s="1">
        <v>5</v>
      </c>
      <c r="I2086" s="1" t="s">
        <v>2836</v>
      </c>
      <c r="J2086" s="4">
        <v>2112</v>
      </c>
      <c r="K2086" s="4">
        <v>397</v>
      </c>
      <c r="L2086" s="4">
        <v>302</v>
      </c>
      <c r="AA2086" s="12" t="str">
        <f>_xlfn.XLOOKUP(HsgLista[[#This Row],[Lakó-népesség]],hsgméret[limit],hsgméret[név],,-1)</f>
        <v>mikro</v>
      </c>
      <c r="AB2086" s="12" t="str">
        <f>IFERROR(_xlfn.XLOOKUP(HsgLista[[#This Row],[Vármegye]],Régiók[Vármegye],Régiók[Régió]),"")</f>
        <v>Dél-Dunántúl</v>
      </c>
      <c r="AC2086" s="12" t="str">
        <f>IFERROR(_xlfn.XLOOKUP(HsgLista[[#This Row],[Vármegye]],Régiók[Vármegye],Régiók[NUTS2]),"")</f>
        <v>HU23</v>
      </c>
      <c r="AD2086" s="12" t="str" cm="1">
        <f t="array" ref="AD2086">_xlfn.XLOOKUP(HsgLista[[#This Row],[Helység jogállása]],_xlfn.ANCHORARRAY($AG$12),$AH$12:$AH$18)</f>
        <v>1 község</v>
      </c>
      <c r="AE2086" s="4">
        <f>HsgLista[[#This Row],[Lakó-népesség]]*HsgLista[[#This Row],[Lakó-népesség]]</f>
        <v>157609</v>
      </c>
      <c r="AF2086" s="1"/>
      <c r="AG2086" s="4"/>
      <c r="AJ2086" s="8"/>
      <c r="AK2086" s="4"/>
      <c r="AS2086" s="8"/>
      <c r="AT2086" s="4"/>
      <c r="BJ2086" s="1"/>
    </row>
    <row r="2087" spans="1:62" x14ac:dyDescent="0.3">
      <c r="A2087" s="33" t="s">
        <v>2837</v>
      </c>
      <c r="B2087" s="31">
        <v>10092</v>
      </c>
      <c r="C2087" s="1" t="s">
        <v>40</v>
      </c>
      <c r="D2087" s="1" t="s">
        <v>80</v>
      </c>
      <c r="E2087" s="1" t="s">
        <v>264</v>
      </c>
      <c r="F2087" s="1" t="s">
        <v>265</v>
      </c>
      <c r="G2087" s="1" t="s">
        <v>266</v>
      </c>
      <c r="H2087" s="1">
        <v>5</v>
      </c>
      <c r="I2087" s="1" t="s">
        <v>412</v>
      </c>
      <c r="J2087" s="4">
        <v>446</v>
      </c>
      <c r="K2087" s="4">
        <v>166</v>
      </c>
      <c r="L2087" s="4">
        <v>108</v>
      </c>
      <c r="AA2087" s="12" t="str">
        <f>_xlfn.XLOOKUP(HsgLista[[#This Row],[Lakó-népesség]],hsgméret[limit],hsgméret[név],,-1)</f>
        <v>mikro</v>
      </c>
      <c r="AB2087" s="12" t="str">
        <f>IFERROR(_xlfn.XLOOKUP(HsgLista[[#This Row],[Vármegye]],Régiók[Vármegye],Régiók[Régió]),"")</f>
        <v>Közép-Dunántúl</v>
      </c>
      <c r="AC2087" s="12" t="str">
        <f>IFERROR(_xlfn.XLOOKUP(HsgLista[[#This Row],[Vármegye]],Régiók[Vármegye],Régiók[NUTS2]),"")</f>
        <v>HU21</v>
      </c>
      <c r="AD2087" s="12" t="str" cm="1">
        <f t="array" ref="AD2087">_xlfn.XLOOKUP(HsgLista[[#This Row],[Helység jogállása]],_xlfn.ANCHORARRAY($AG$12),$AH$12:$AH$18)</f>
        <v>1 község</v>
      </c>
      <c r="AE2087" s="4">
        <f>HsgLista[[#This Row],[Lakó-népesség]]*HsgLista[[#This Row],[Lakó-népesség]]</f>
        <v>27556</v>
      </c>
      <c r="AF2087" s="1"/>
      <c r="AG2087" s="4"/>
      <c r="AJ2087" s="8"/>
      <c r="AK2087" s="4"/>
      <c r="AS2087" s="8"/>
      <c r="AT2087" s="4"/>
      <c r="BJ2087" s="1"/>
    </row>
    <row r="2088" spans="1:62" x14ac:dyDescent="0.3">
      <c r="A2088" s="33" t="s">
        <v>2838</v>
      </c>
      <c r="B2088" s="31">
        <v>19318</v>
      </c>
      <c r="C2088" s="1" t="s">
        <v>40</v>
      </c>
      <c r="D2088" s="1" t="s">
        <v>272</v>
      </c>
      <c r="E2088" s="1" t="s">
        <v>273</v>
      </c>
      <c r="F2088" s="1" t="s">
        <v>274</v>
      </c>
      <c r="G2088" s="1" t="s">
        <v>275</v>
      </c>
      <c r="H2088" s="1">
        <v>5</v>
      </c>
      <c r="I2088" s="1" t="s">
        <v>1546</v>
      </c>
      <c r="J2088" s="4">
        <v>1092</v>
      </c>
      <c r="K2088" s="4">
        <v>299</v>
      </c>
      <c r="L2088" s="4">
        <v>161</v>
      </c>
      <c r="X2088" s="1">
        <v>1</v>
      </c>
      <c r="AA2088" s="12" t="str">
        <f>_xlfn.XLOOKUP(HsgLista[[#This Row],[Lakó-népesség]],hsgméret[limit],hsgméret[név],,-1)</f>
        <v>mikro</v>
      </c>
      <c r="AB2088" s="12" t="str">
        <f>IFERROR(_xlfn.XLOOKUP(HsgLista[[#This Row],[Vármegye]],Régiók[Vármegye],Régiók[Régió]),"")</f>
        <v>Észak-Magyarország</v>
      </c>
      <c r="AC2088" s="12" t="str">
        <f>IFERROR(_xlfn.XLOOKUP(HsgLista[[#This Row],[Vármegye]],Régiók[Vármegye],Régiók[NUTS2]),"")</f>
        <v>HU31</v>
      </c>
      <c r="AD2088" s="12" t="str" cm="1">
        <f t="array" ref="AD2088">_xlfn.XLOOKUP(HsgLista[[#This Row],[Helység jogállása]],_xlfn.ANCHORARRAY($AG$12),$AH$12:$AH$18)</f>
        <v>1 község</v>
      </c>
      <c r="AE2088" s="4">
        <f>HsgLista[[#This Row],[Lakó-népesség]]*HsgLista[[#This Row],[Lakó-népesség]]</f>
        <v>89401</v>
      </c>
      <c r="AF2088" s="1"/>
      <c r="AG2088" s="4"/>
      <c r="AJ2088" s="8"/>
      <c r="AK2088" s="4"/>
      <c r="AS2088" s="8"/>
      <c r="AT2088" s="4"/>
      <c r="BJ2088" s="1"/>
    </row>
    <row r="2089" spans="1:62" x14ac:dyDescent="0.3">
      <c r="A2089" s="33" t="s">
        <v>2839</v>
      </c>
      <c r="B2089" s="31">
        <v>24068</v>
      </c>
      <c r="C2089" s="1" t="s">
        <v>40</v>
      </c>
      <c r="D2089" s="1" t="s">
        <v>80</v>
      </c>
      <c r="E2089" s="1" t="s">
        <v>774</v>
      </c>
      <c r="F2089" s="1" t="s">
        <v>775</v>
      </c>
      <c r="G2089" s="1" t="s">
        <v>776</v>
      </c>
      <c r="H2089" s="1">
        <v>1</v>
      </c>
      <c r="I2089" s="1" t="s">
        <v>32</v>
      </c>
      <c r="J2089" s="4">
        <v>3586</v>
      </c>
      <c r="K2089" s="4">
        <v>1987</v>
      </c>
      <c r="L2089" s="4">
        <v>765</v>
      </c>
      <c r="AA2089" s="12" t="str">
        <f>_xlfn.XLOOKUP(HsgLista[[#This Row],[Lakó-népesség]],hsgméret[limit],hsgméret[név],,-1)</f>
        <v>apró</v>
      </c>
      <c r="AB2089" s="12" t="str">
        <f>IFERROR(_xlfn.XLOOKUP(HsgLista[[#This Row],[Vármegye]],Régiók[Vármegye],Régiók[Régió]),"")</f>
        <v>Közép-Dunántúl</v>
      </c>
      <c r="AC2089" s="12" t="str">
        <f>IFERROR(_xlfn.XLOOKUP(HsgLista[[#This Row],[Vármegye]],Régiók[Vármegye],Régiók[NUTS2]),"")</f>
        <v>HU21</v>
      </c>
      <c r="AD2089" s="12" t="str" cm="1">
        <f t="array" ref="AD2089">_xlfn.XLOOKUP(HsgLista[[#This Row],[Helység jogállása]],_xlfn.ANCHORARRAY($AG$12),$AH$12:$AH$18)</f>
        <v>1 község</v>
      </c>
      <c r="AE2089" s="4">
        <f>HsgLista[[#This Row],[Lakó-népesség]]*HsgLista[[#This Row],[Lakó-népesség]]</f>
        <v>3948169</v>
      </c>
      <c r="AF2089" s="1"/>
      <c r="AG2089" s="4"/>
      <c r="AJ2089" s="8"/>
      <c r="AK2089" s="4"/>
      <c r="AS2089" s="8"/>
      <c r="AT2089" s="4"/>
      <c r="BJ2089" s="1"/>
    </row>
    <row r="2090" spans="1:62" x14ac:dyDescent="0.3">
      <c r="A2090" s="33" t="s">
        <v>1969</v>
      </c>
      <c r="B2090" s="31">
        <v>25450</v>
      </c>
      <c r="C2090" s="1" t="s">
        <v>40</v>
      </c>
      <c r="D2090" s="1" t="s">
        <v>80</v>
      </c>
      <c r="E2090" s="1" t="s">
        <v>774</v>
      </c>
      <c r="F2090" s="1" t="s">
        <v>775</v>
      </c>
      <c r="G2090" s="1" t="s">
        <v>776</v>
      </c>
      <c r="H2090" s="1">
        <v>2</v>
      </c>
      <c r="I2090" s="1" t="s">
        <v>38</v>
      </c>
      <c r="J2090" s="4">
        <v>4830</v>
      </c>
      <c r="K2090" s="4">
        <v>2150</v>
      </c>
      <c r="L2090" s="4">
        <v>860</v>
      </c>
      <c r="AA2090" s="12" t="str">
        <f>_xlfn.XLOOKUP(HsgLista[[#This Row],[Lakó-népesség]],hsgméret[limit],hsgméret[név],,-1)</f>
        <v>kicsi</v>
      </c>
      <c r="AB2090" s="12" t="str">
        <f>IFERROR(_xlfn.XLOOKUP(HsgLista[[#This Row],[Vármegye]],Régiók[Vármegye],Régiók[Régió]),"")</f>
        <v>Közép-Dunántúl</v>
      </c>
      <c r="AC2090" s="12" t="str">
        <f>IFERROR(_xlfn.XLOOKUP(HsgLista[[#This Row],[Vármegye]],Régiók[Vármegye],Régiók[NUTS2]),"")</f>
        <v>HU21</v>
      </c>
      <c r="AD2090" s="12" t="str" cm="1">
        <f t="array" ref="AD2090">_xlfn.XLOOKUP(HsgLista[[#This Row],[Helység jogállása]],_xlfn.ANCHORARRAY($AG$12),$AH$12:$AH$18)</f>
        <v>1 község</v>
      </c>
      <c r="AE2090" s="4">
        <f>HsgLista[[#This Row],[Lakó-népesség]]*HsgLista[[#This Row],[Lakó-népesség]]</f>
        <v>4622500</v>
      </c>
      <c r="AF2090" s="1"/>
      <c r="AG2090" s="4"/>
      <c r="AJ2090" s="8"/>
      <c r="AK2090" s="4"/>
      <c r="AS2090" s="8"/>
      <c r="AT2090" s="4"/>
      <c r="BJ2090" s="1"/>
    </row>
    <row r="2091" spans="1:62" x14ac:dyDescent="0.3">
      <c r="A2091" s="33" t="s">
        <v>2840</v>
      </c>
      <c r="B2091" s="32">
        <v>2635</v>
      </c>
      <c r="C2091" s="1" t="s">
        <v>40</v>
      </c>
      <c r="D2091" s="1" t="s">
        <v>66</v>
      </c>
      <c r="E2091" s="1" t="s">
        <v>67</v>
      </c>
      <c r="F2091" s="1" t="s">
        <v>68</v>
      </c>
      <c r="G2091" s="1" t="s">
        <v>69</v>
      </c>
      <c r="H2091" s="1">
        <v>1</v>
      </c>
      <c r="I2091" s="1" t="s">
        <v>32</v>
      </c>
      <c r="J2091" s="4">
        <v>2366</v>
      </c>
      <c r="K2091" s="4">
        <v>2940</v>
      </c>
      <c r="L2091" s="4">
        <v>1107</v>
      </c>
      <c r="AA2091" s="12" t="str">
        <f>_xlfn.XLOOKUP(HsgLista[[#This Row],[Lakó-népesség]],hsgméret[limit],hsgméret[név],,-1)</f>
        <v>kicsi</v>
      </c>
      <c r="AB2091" s="12" t="str">
        <f>IFERROR(_xlfn.XLOOKUP(HsgLista[[#This Row],[Vármegye]],Régiók[Vármegye],Régiók[Régió]),"")</f>
        <v>Nyugat-Dunántúl</v>
      </c>
      <c r="AC2091" s="12" t="str">
        <f>IFERROR(_xlfn.XLOOKUP(HsgLista[[#This Row],[Vármegye]],Régiók[Vármegye],Régiók[NUTS2]),"")</f>
        <v>HU22</v>
      </c>
      <c r="AD2091" s="12" t="str" cm="1">
        <f t="array" ref="AD2091">_xlfn.XLOOKUP(HsgLista[[#This Row],[Helység jogállása]],_xlfn.ANCHORARRAY($AG$12),$AH$12:$AH$18)</f>
        <v>1 község</v>
      </c>
      <c r="AE2091" s="4">
        <f>HsgLista[[#This Row],[Lakó-népesség]]*HsgLista[[#This Row],[Lakó-népesség]]</f>
        <v>8643600</v>
      </c>
      <c r="AF2091" s="1"/>
      <c r="AG2091" s="4"/>
      <c r="AJ2091" s="8"/>
      <c r="AK2091" s="4"/>
      <c r="AS2091" s="8"/>
      <c r="AT2091" s="4"/>
      <c r="BJ2091" s="1"/>
    </row>
    <row r="2092" spans="1:62" x14ac:dyDescent="0.3">
      <c r="A2092" s="33" t="s">
        <v>2841</v>
      </c>
      <c r="B2092" s="31">
        <v>31079</v>
      </c>
      <c r="C2092" s="1" t="s">
        <v>40</v>
      </c>
      <c r="D2092" s="1" t="s">
        <v>197</v>
      </c>
      <c r="E2092" s="1" t="s">
        <v>399</v>
      </c>
      <c r="F2092" s="1" t="s">
        <v>400</v>
      </c>
      <c r="G2092" s="1" t="s">
        <v>401</v>
      </c>
      <c r="H2092" s="1">
        <v>5</v>
      </c>
      <c r="I2092" s="1" t="s">
        <v>2842</v>
      </c>
      <c r="J2092" s="4">
        <v>3091</v>
      </c>
      <c r="K2092" s="4">
        <v>600</v>
      </c>
      <c r="L2092" s="4">
        <v>382</v>
      </c>
      <c r="AA2092" s="12" t="str">
        <f>_xlfn.XLOOKUP(HsgLista[[#This Row],[Lakó-népesség]],hsgméret[limit],hsgméret[név],,-1)</f>
        <v>apró</v>
      </c>
      <c r="AB2092" s="12" t="str">
        <f>IFERROR(_xlfn.XLOOKUP(HsgLista[[#This Row],[Vármegye]],Régiók[Vármegye],Régiók[Régió]),"")</f>
        <v>Dél-Alföld</v>
      </c>
      <c r="AC2092" s="12" t="str">
        <f>IFERROR(_xlfn.XLOOKUP(HsgLista[[#This Row],[Vármegye]],Régiók[Vármegye],Régiók[NUTS2]),"")</f>
        <v>HU33</v>
      </c>
      <c r="AD2092" s="12" t="str" cm="1">
        <f t="array" ref="AD2092">_xlfn.XLOOKUP(HsgLista[[#This Row],[Helység jogállása]],_xlfn.ANCHORARRAY($AG$12),$AH$12:$AH$18)</f>
        <v>1 község</v>
      </c>
      <c r="AE2092" s="4">
        <f>HsgLista[[#This Row],[Lakó-népesség]]*HsgLista[[#This Row],[Lakó-népesség]]</f>
        <v>360000</v>
      </c>
      <c r="AF2092" s="1"/>
      <c r="AG2092" s="4"/>
      <c r="AJ2092" s="8"/>
      <c r="AK2092" s="4"/>
      <c r="AS2092" s="8"/>
      <c r="AT2092" s="4"/>
      <c r="BJ2092" s="1"/>
    </row>
    <row r="2093" spans="1:62" x14ac:dyDescent="0.3">
      <c r="A2093" s="33" t="s">
        <v>2843</v>
      </c>
      <c r="B2093" s="31">
        <v>32115</v>
      </c>
      <c r="C2093" s="1" t="s">
        <v>40</v>
      </c>
      <c r="D2093" s="1" t="s">
        <v>112</v>
      </c>
      <c r="E2093" s="1" t="s">
        <v>479</v>
      </c>
      <c r="F2093" s="1" t="s">
        <v>480</v>
      </c>
      <c r="G2093" s="1" t="s">
        <v>481</v>
      </c>
      <c r="H2093" s="1">
        <v>5</v>
      </c>
      <c r="I2093" s="1" t="s">
        <v>739</v>
      </c>
      <c r="J2093" s="4">
        <v>2771</v>
      </c>
      <c r="K2093" s="4">
        <v>816</v>
      </c>
      <c r="L2093" s="4">
        <v>301</v>
      </c>
      <c r="T2093" s="1">
        <v>1</v>
      </c>
      <c r="AA2093" s="12" t="str">
        <f>_xlfn.XLOOKUP(HsgLista[[#This Row],[Lakó-népesség]],hsgméret[limit],hsgméret[név],,-1)</f>
        <v>apró</v>
      </c>
      <c r="AB2093" s="12" t="str">
        <f>IFERROR(_xlfn.XLOOKUP(HsgLista[[#This Row],[Vármegye]],Régiók[Vármegye],Régiók[Régió]),"")</f>
        <v>Dél-Dunántúl</v>
      </c>
      <c r="AC2093" s="12" t="str">
        <f>IFERROR(_xlfn.XLOOKUP(HsgLista[[#This Row],[Vármegye]],Régiók[Vármegye],Régiók[NUTS2]),"")</f>
        <v>HU23</v>
      </c>
      <c r="AD2093" s="12" t="str" cm="1">
        <f t="array" ref="AD2093">_xlfn.XLOOKUP(HsgLista[[#This Row],[Helység jogállása]],_xlfn.ANCHORARRAY($AG$12),$AH$12:$AH$18)</f>
        <v>1 község</v>
      </c>
      <c r="AE2093" s="4">
        <f>HsgLista[[#This Row],[Lakó-népesség]]*HsgLista[[#This Row],[Lakó-népesség]]</f>
        <v>665856</v>
      </c>
      <c r="AF2093" s="1"/>
      <c r="AG2093" s="4"/>
      <c r="AJ2093" s="8"/>
      <c r="AK2093" s="4"/>
      <c r="AS2093" s="8"/>
      <c r="AT2093" s="4"/>
      <c r="BJ2093" s="1"/>
    </row>
    <row r="2094" spans="1:62" x14ac:dyDescent="0.3">
      <c r="A2094" s="33" t="s">
        <v>881</v>
      </c>
      <c r="B2094" s="31">
        <v>15893</v>
      </c>
      <c r="C2094" s="1" t="s">
        <v>40</v>
      </c>
      <c r="D2094" s="1" t="s">
        <v>52</v>
      </c>
      <c r="E2094" s="1" t="s">
        <v>878</v>
      </c>
      <c r="F2094" s="1" t="s">
        <v>879</v>
      </c>
      <c r="G2094" s="1" t="s">
        <v>880</v>
      </c>
      <c r="H2094" s="1">
        <v>2</v>
      </c>
      <c r="I2094" s="1" t="s">
        <v>38</v>
      </c>
      <c r="J2094" s="4">
        <v>3393</v>
      </c>
      <c r="K2094" s="4">
        <v>1416</v>
      </c>
      <c r="L2094" s="4">
        <v>600</v>
      </c>
      <c r="T2094" s="1">
        <v>1</v>
      </c>
      <c r="AA2094" s="12" t="str">
        <f>_xlfn.XLOOKUP(HsgLista[[#This Row],[Lakó-népesség]],hsgméret[limit],hsgméret[név],,-1)</f>
        <v>apró</v>
      </c>
      <c r="AB2094" s="12" t="str">
        <f>IFERROR(_xlfn.XLOOKUP(HsgLista[[#This Row],[Vármegye]],Régiók[Vármegye],Régiók[Régió]),"")</f>
        <v>Észak-Magyarország</v>
      </c>
      <c r="AC2094" s="12" t="str">
        <f>IFERROR(_xlfn.XLOOKUP(HsgLista[[#This Row],[Vármegye]],Régiók[Vármegye],Régiók[NUTS2]),"")</f>
        <v>HU31</v>
      </c>
      <c r="AD2094" s="12" t="str" cm="1">
        <f t="array" ref="AD2094">_xlfn.XLOOKUP(HsgLista[[#This Row],[Helység jogállása]],_xlfn.ANCHORARRAY($AG$12),$AH$12:$AH$18)</f>
        <v>1 község</v>
      </c>
      <c r="AE2094" s="4">
        <f>HsgLista[[#This Row],[Lakó-népesség]]*HsgLista[[#This Row],[Lakó-népesség]]</f>
        <v>2005056</v>
      </c>
      <c r="AF2094" s="1"/>
      <c r="AG2094" s="4"/>
      <c r="AJ2094" s="8"/>
      <c r="AK2094" s="4"/>
      <c r="AS2094" s="8"/>
      <c r="AT2094" s="4"/>
      <c r="BJ2094" s="1"/>
    </row>
    <row r="2095" spans="1:62" x14ac:dyDescent="0.3">
      <c r="A2095" s="33" t="s">
        <v>2844</v>
      </c>
      <c r="B2095" s="31">
        <v>31741</v>
      </c>
      <c r="C2095" s="1" t="s">
        <v>27</v>
      </c>
      <c r="D2095" s="1" t="s">
        <v>202</v>
      </c>
      <c r="E2095" s="1" t="s">
        <v>203</v>
      </c>
      <c r="F2095" s="1" t="s">
        <v>204</v>
      </c>
      <c r="G2095" s="1" t="s">
        <v>205</v>
      </c>
      <c r="H2095" s="1">
        <v>2</v>
      </c>
      <c r="I2095" s="1" t="s">
        <v>38</v>
      </c>
      <c r="J2095" s="4">
        <v>2271</v>
      </c>
      <c r="K2095" s="4">
        <v>1528</v>
      </c>
      <c r="L2095" s="4">
        <v>670</v>
      </c>
      <c r="AA2095" s="12" t="str">
        <f>_xlfn.XLOOKUP(HsgLista[[#This Row],[Lakó-népesség]],hsgméret[limit],hsgméret[név],,-1)</f>
        <v>apró</v>
      </c>
      <c r="AB2095" s="12" t="str">
        <f>IFERROR(_xlfn.XLOOKUP(HsgLista[[#This Row],[Vármegye]],Régiók[Vármegye],Régiók[Régió]),"")</f>
        <v>Nyugat-Dunántúl</v>
      </c>
      <c r="AC2095" s="12" t="str">
        <f>IFERROR(_xlfn.XLOOKUP(HsgLista[[#This Row],[Vármegye]],Régiók[Vármegye],Régiók[NUTS2]),"")</f>
        <v>HU22</v>
      </c>
      <c r="AD2095" s="12" t="str" cm="1">
        <f t="array" ref="AD2095">_xlfn.XLOOKUP(HsgLista[[#This Row],[Helység jogállása]],_xlfn.ANCHORARRAY($AG$12),$AH$12:$AH$18)</f>
        <v>2 város</v>
      </c>
      <c r="AE2095" s="4">
        <f>HsgLista[[#This Row],[Lakó-népesség]]*HsgLista[[#This Row],[Lakó-népesség]]</f>
        <v>2334784</v>
      </c>
      <c r="AF2095" s="1"/>
      <c r="AG2095" s="4"/>
      <c r="AJ2095" s="8"/>
      <c r="AK2095" s="4"/>
      <c r="AS2095" s="8"/>
      <c r="AT2095" s="4"/>
      <c r="BJ2095" s="1"/>
    </row>
    <row r="2096" spans="1:62" x14ac:dyDescent="0.3">
      <c r="A2096" s="33" t="s">
        <v>2845</v>
      </c>
      <c r="B2096" s="32">
        <v>7162</v>
      </c>
      <c r="C2096" s="1" t="s">
        <v>40</v>
      </c>
      <c r="D2096" s="1" t="s">
        <v>95</v>
      </c>
      <c r="E2096" s="1" t="s">
        <v>306</v>
      </c>
      <c r="F2096" s="1" t="s">
        <v>307</v>
      </c>
      <c r="G2096" s="1" t="s">
        <v>308</v>
      </c>
      <c r="H2096" s="1">
        <v>5</v>
      </c>
      <c r="I2096" s="1" t="s">
        <v>332</v>
      </c>
      <c r="J2096" s="4">
        <v>1001</v>
      </c>
      <c r="K2096" s="4">
        <v>268</v>
      </c>
      <c r="L2096" s="4">
        <v>130</v>
      </c>
      <c r="AA2096" s="12" t="str">
        <f>_xlfn.XLOOKUP(HsgLista[[#This Row],[Lakó-népesség]],hsgméret[limit],hsgméret[név],,-1)</f>
        <v>mikro</v>
      </c>
      <c r="AB2096" s="12" t="str">
        <f>IFERROR(_xlfn.XLOOKUP(HsgLista[[#This Row],[Vármegye]],Régiók[Vármegye],Régiók[Régió]),"")</f>
        <v>Nyugat-Dunántúl</v>
      </c>
      <c r="AC2096" s="12" t="str">
        <f>IFERROR(_xlfn.XLOOKUP(HsgLista[[#This Row],[Vármegye]],Régiók[Vármegye],Régiók[NUTS2]),"")</f>
        <v>HU22</v>
      </c>
      <c r="AD2096" s="12" t="str" cm="1">
        <f t="array" ref="AD2096">_xlfn.XLOOKUP(HsgLista[[#This Row],[Helység jogállása]],_xlfn.ANCHORARRAY($AG$12),$AH$12:$AH$18)</f>
        <v>1 község</v>
      </c>
      <c r="AE2096" s="4">
        <f>HsgLista[[#This Row],[Lakó-népesség]]*HsgLista[[#This Row],[Lakó-népesség]]</f>
        <v>71824</v>
      </c>
      <c r="AF2096" s="1"/>
      <c r="AG2096" s="4"/>
      <c r="AJ2096" s="8"/>
      <c r="AK2096" s="4"/>
      <c r="AS2096" s="8"/>
      <c r="AT2096" s="4"/>
      <c r="BJ2096" s="1"/>
    </row>
    <row r="2097" spans="1:62" x14ac:dyDescent="0.3">
      <c r="A2097" s="33" t="s">
        <v>2846</v>
      </c>
      <c r="B2097" s="31">
        <v>24776</v>
      </c>
      <c r="C2097" s="1" t="s">
        <v>40</v>
      </c>
      <c r="D2097" s="1" t="s">
        <v>202</v>
      </c>
      <c r="E2097" s="1" t="s">
        <v>203</v>
      </c>
      <c r="F2097" s="1" t="s">
        <v>204</v>
      </c>
      <c r="G2097" s="1" t="s">
        <v>205</v>
      </c>
      <c r="H2097" s="1">
        <v>5</v>
      </c>
      <c r="I2097" s="1" t="s">
        <v>214</v>
      </c>
      <c r="J2097" s="4">
        <v>1069</v>
      </c>
      <c r="K2097" s="4">
        <v>122</v>
      </c>
      <c r="L2097" s="4">
        <v>77</v>
      </c>
      <c r="AA2097" s="12" t="str">
        <f>_xlfn.XLOOKUP(HsgLista[[#This Row],[Lakó-népesség]],hsgméret[limit],hsgméret[név],,-1)</f>
        <v>mikro</v>
      </c>
      <c r="AB2097" s="12" t="str">
        <f>IFERROR(_xlfn.XLOOKUP(HsgLista[[#This Row],[Vármegye]],Régiók[Vármegye],Régiók[Régió]),"")</f>
        <v>Nyugat-Dunántúl</v>
      </c>
      <c r="AC2097" s="12" t="str">
        <f>IFERROR(_xlfn.XLOOKUP(HsgLista[[#This Row],[Vármegye]],Régiók[Vármegye],Régiók[NUTS2]),"")</f>
        <v>HU22</v>
      </c>
      <c r="AD2097" s="12" t="str" cm="1">
        <f t="array" ref="AD2097">_xlfn.XLOOKUP(HsgLista[[#This Row],[Helység jogállása]],_xlfn.ANCHORARRAY($AG$12),$AH$12:$AH$18)</f>
        <v>1 község</v>
      </c>
      <c r="AE2097" s="4">
        <f>HsgLista[[#This Row],[Lakó-népesség]]*HsgLista[[#This Row],[Lakó-népesség]]</f>
        <v>14884</v>
      </c>
      <c r="AF2097" s="1"/>
      <c r="AG2097" s="4"/>
      <c r="AJ2097" s="8"/>
      <c r="AK2097" s="4"/>
      <c r="AS2097" s="8"/>
      <c r="AT2097" s="4"/>
      <c r="BJ2097" s="1"/>
    </row>
    <row r="2098" spans="1:62" x14ac:dyDescent="0.3">
      <c r="A2098" s="33" t="s">
        <v>2847</v>
      </c>
      <c r="B2098" s="31">
        <v>18670</v>
      </c>
      <c r="C2098" s="1" t="s">
        <v>40</v>
      </c>
      <c r="D2098" s="1" t="s">
        <v>140</v>
      </c>
      <c r="E2098" s="1" t="s">
        <v>169</v>
      </c>
      <c r="F2098" s="1" t="s">
        <v>170</v>
      </c>
      <c r="G2098" s="1" t="s">
        <v>171</v>
      </c>
      <c r="H2098" s="1">
        <v>2</v>
      </c>
      <c r="I2098" s="1" t="s">
        <v>38</v>
      </c>
      <c r="J2098" s="4">
        <v>3896</v>
      </c>
      <c r="K2098" s="4">
        <v>1131</v>
      </c>
      <c r="L2098" s="4">
        <v>643</v>
      </c>
      <c r="AA2098" s="12" t="str">
        <f>_xlfn.XLOOKUP(HsgLista[[#This Row],[Lakó-népesség]],hsgméret[limit],hsgméret[név],,-1)</f>
        <v>apró</v>
      </c>
      <c r="AB2098" s="12" t="str">
        <f>IFERROR(_xlfn.XLOOKUP(HsgLista[[#This Row],[Vármegye]],Régiók[Vármegye],Régiók[Régió]),"")</f>
        <v>Dél-Alföld</v>
      </c>
      <c r="AC2098" s="12" t="str">
        <f>IFERROR(_xlfn.XLOOKUP(HsgLista[[#This Row],[Vármegye]],Régiók[Vármegye],Régiók[NUTS2]),"")</f>
        <v>HU33</v>
      </c>
      <c r="AD2098" s="12" t="str" cm="1">
        <f t="array" ref="AD2098">_xlfn.XLOOKUP(HsgLista[[#This Row],[Helység jogállása]],_xlfn.ANCHORARRAY($AG$12),$AH$12:$AH$18)</f>
        <v>1 község</v>
      </c>
      <c r="AE2098" s="4">
        <f>HsgLista[[#This Row],[Lakó-népesség]]*HsgLista[[#This Row],[Lakó-népesség]]</f>
        <v>1279161</v>
      </c>
      <c r="AF2098" s="1"/>
      <c r="AG2098" s="4"/>
      <c r="AJ2098" s="8"/>
      <c r="AK2098" s="4"/>
      <c r="AS2098" s="8"/>
      <c r="AT2098" s="4"/>
      <c r="BJ2098" s="1"/>
    </row>
    <row r="2099" spans="1:62" x14ac:dyDescent="0.3">
      <c r="A2099" s="33" t="s">
        <v>2025</v>
      </c>
      <c r="B2099" s="31">
        <v>29160</v>
      </c>
      <c r="C2099" s="1" t="s">
        <v>40</v>
      </c>
      <c r="D2099" s="1" t="s">
        <v>202</v>
      </c>
      <c r="E2099" s="1" t="s">
        <v>284</v>
      </c>
      <c r="F2099" s="1" t="s">
        <v>285</v>
      </c>
      <c r="G2099" s="1" t="s">
        <v>285</v>
      </c>
      <c r="H2099" s="1">
        <v>2</v>
      </c>
      <c r="I2099" s="1" t="s">
        <v>38</v>
      </c>
      <c r="J2099" s="4">
        <v>2318</v>
      </c>
      <c r="K2099" s="4">
        <v>945</v>
      </c>
      <c r="L2099" s="4">
        <v>527</v>
      </c>
      <c r="AA2099" s="12" t="str">
        <f>_xlfn.XLOOKUP(HsgLista[[#This Row],[Lakó-népesség]],hsgméret[limit],hsgméret[név],,-1)</f>
        <v>apró</v>
      </c>
      <c r="AB2099" s="12" t="str">
        <f>IFERROR(_xlfn.XLOOKUP(HsgLista[[#This Row],[Vármegye]],Régiók[Vármegye],Régiók[Régió]),"")</f>
        <v>Nyugat-Dunántúl</v>
      </c>
      <c r="AC2099" s="12" t="str">
        <f>IFERROR(_xlfn.XLOOKUP(HsgLista[[#This Row],[Vármegye]],Régiók[Vármegye],Régiók[NUTS2]),"")</f>
        <v>HU22</v>
      </c>
      <c r="AD2099" s="12" t="str" cm="1">
        <f t="array" ref="AD2099">_xlfn.XLOOKUP(HsgLista[[#This Row],[Helység jogállása]],_xlfn.ANCHORARRAY($AG$12),$AH$12:$AH$18)</f>
        <v>1 község</v>
      </c>
      <c r="AE2099" s="4">
        <f>HsgLista[[#This Row],[Lakó-népesség]]*HsgLista[[#This Row],[Lakó-népesség]]</f>
        <v>893025</v>
      </c>
      <c r="AF2099" s="1"/>
      <c r="AG2099" s="4"/>
      <c r="AJ2099" s="8"/>
      <c r="AK2099" s="4"/>
      <c r="AS2099" s="8"/>
      <c r="AT2099" s="4"/>
      <c r="BJ2099" s="1"/>
    </row>
    <row r="2100" spans="1:62" x14ac:dyDescent="0.3">
      <c r="A2100" s="33" t="s">
        <v>2848</v>
      </c>
      <c r="B2100" s="31">
        <v>24271</v>
      </c>
      <c r="C2100" s="1" t="s">
        <v>40</v>
      </c>
      <c r="D2100" s="1" t="s">
        <v>202</v>
      </c>
      <c r="E2100" s="1" t="s">
        <v>685</v>
      </c>
      <c r="F2100" s="1" t="s">
        <v>686</v>
      </c>
      <c r="G2100" s="1" t="s">
        <v>687</v>
      </c>
      <c r="H2100" s="1">
        <v>5</v>
      </c>
      <c r="I2100" s="1" t="s">
        <v>1348</v>
      </c>
      <c r="J2100" s="4">
        <v>1255</v>
      </c>
      <c r="K2100" s="4">
        <v>823</v>
      </c>
      <c r="L2100" s="4">
        <v>382</v>
      </c>
      <c r="AA2100" s="12" t="str">
        <f>_xlfn.XLOOKUP(HsgLista[[#This Row],[Lakó-népesség]],hsgméret[limit],hsgméret[név],,-1)</f>
        <v>apró</v>
      </c>
      <c r="AB2100" s="12" t="str">
        <f>IFERROR(_xlfn.XLOOKUP(HsgLista[[#This Row],[Vármegye]],Régiók[Vármegye],Régiók[Régió]),"")</f>
        <v>Nyugat-Dunántúl</v>
      </c>
      <c r="AC2100" s="12" t="str">
        <f>IFERROR(_xlfn.XLOOKUP(HsgLista[[#This Row],[Vármegye]],Régiók[Vármegye],Régiók[NUTS2]),"")</f>
        <v>HU22</v>
      </c>
      <c r="AD2100" s="12" t="str" cm="1">
        <f t="array" ref="AD2100">_xlfn.XLOOKUP(HsgLista[[#This Row],[Helység jogállása]],_xlfn.ANCHORARRAY($AG$12),$AH$12:$AH$18)</f>
        <v>1 község</v>
      </c>
      <c r="AE2100" s="4">
        <f>HsgLista[[#This Row],[Lakó-népesség]]*HsgLista[[#This Row],[Lakó-népesség]]</f>
        <v>677329</v>
      </c>
      <c r="AF2100" s="1"/>
      <c r="AG2100" s="4"/>
      <c r="AJ2100" s="8"/>
      <c r="AK2100" s="4"/>
      <c r="AS2100" s="8"/>
      <c r="AT2100" s="4"/>
      <c r="BJ2100" s="1"/>
    </row>
    <row r="2101" spans="1:62" x14ac:dyDescent="0.3">
      <c r="A2101" s="33" t="s">
        <v>2849</v>
      </c>
      <c r="B2101" s="31">
        <v>25751</v>
      </c>
      <c r="C2101" s="1" t="s">
        <v>196</v>
      </c>
      <c r="D2101" s="1" t="s">
        <v>28</v>
      </c>
      <c r="E2101" s="1" t="s">
        <v>2028</v>
      </c>
      <c r="F2101" s="1" t="s">
        <v>1643</v>
      </c>
      <c r="G2101" s="1" t="s">
        <v>1641</v>
      </c>
      <c r="H2101" s="1">
        <v>1</v>
      </c>
      <c r="I2101" s="1" t="s">
        <v>32</v>
      </c>
      <c r="J2101" s="4">
        <v>4330</v>
      </c>
      <c r="K2101" s="4">
        <v>3722</v>
      </c>
      <c r="L2101" s="4">
        <v>1454</v>
      </c>
      <c r="AA2101" s="12" t="str">
        <f>_xlfn.XLOOKUP(HsgLista[[#This Row],[Lakó-népesség]],hsgméret[limit],hsgméret[név],,-1)</f>
        <v>kicsi</v>
      </c>
      <c r="AB2101" s="12" t="str">
        <f>IFERROR(_xlfn.XLOOKUP(HsgLista[[#This Row],[Vármegye]],Régiók[Vármegye],Régiók[Régió]),"")</f>
        <v>Közép-Dunántúl</v>
      </c>
      <c r="AC2101" s="12" t="str">
        <f>IFERROR(_xlfn.XLOOKUP(HsgLista[[#This Row],[Vármegye]],Régiók[Vármegye],Régiók[NUTS2]),"")</f>
        <v>HU21</v>
      </c>
      <c r="AD2101" s="12" t="str" cm="1">
        <f t="array" ref="AD2101">_xlfn.XLOOKUP(HsgLista[[#This Row],[Helység jogállása]],_xlfn.ANCHORARRAY($AG$12),$AH$12:$AH$18)</f>
        <v>1 község</v>
      </c>
      <c r="AE2101" s="4">
        <f>HsgLista[[#This Row],[Lakó-népesség]]*HsgLista[[#This Row],[Lakó-népesség]]</f>
        <v>13853284</v>
      </c>
      <c r="AF2101" s="1"/>
      <c r="AG2101" s="4"/>
      <c r="AJ2101" s="8"/>
      <c r="AK2101" s="4"/>
      <c r="AS2101" s="8"/>
      <c r="AT2101" s="4"/>
      <c r="BJ2101" s="1"/>
    </row>
    <row r="2102" spans="1:62" x14ac:dyDescent="0.3">
      <c r="A2102" s="33" t="s">
        <v>838</v>
      </c>
      <c r="B2102" s="32">
        <v>4862</v>
      </c>
      <c r="C2102" s="1" t="s">
        <v>27</v>
      </c>
      <c r="D2102" s="1" t="s">
        <v>251</v>
      </c>
      <c r="E2102" s="1" t="s">
        <v>2850</v>
      </c>
      <c r="F2102" s="1" t="s">
        <v>837</v>
      </c>
      <c r="G2102" s="1" t="s">
        <v>838</v>
      </c>
      <c r="H2102" s="1">
        <v>1</v>
      </c>
      <c r="I2102" s="1" t="s">
        <v>32</v>
      </c>
      <c r="J2102" s="4">
        <v>15408</v>
      </c>
      <c r="K2102" s="4">
        <v>17917</v>
      </c>
      <c r="L2102" s="4">
        <v>8582</v>
      </c>
      <c r="R2102" s="1">
        <v>1</v>
      </c>
      <c r="T2102" s="1">
        <v>1</v>
      </c>
      <c r="AA2102" s="12" t="str">
        <f>_xlfn.XLOOKUP(HsgLista[[#This Row],[Lakó-népesség]],hsgméret[limit],hsgméret[név],,-1)</f>
        <v>közép</v>
      </c>
      <c r="AB2102" s="12" t="str">
        <f>IFERROR(_xlfn.XLOOKUP(HsgLista[[#This Row],[Vármegye]],Régiók[Vármegye],Régiók[Régió]),"")</f>
        <v>Dél-Dunántúl</v>
      </c>
      <c r="AC2102" s="12" t="str">
        <f>IFERROR(_xlfn.XLOOKUP(HsgLista[[#This Row],[Vármegye]],Régiók[Vármegye],Régiók[NUTS2]),"")</f>
        <v>HU23</v>
      </c>
      <c r="AD2102" s="12" t="str" cm="1">
        <f t="array" ref="AD2102">_xlfn.XLOOKUP(HsgLista[[#This Row],[Helység jogállása]],_xlfn.ANCHORARRAY($AG$12),$AH$12:$AH$18)</f>
        <v>2 város</v>
      </c>
      <c r="AE2102" s="4">
        <f>HsgLista[[#This Row],[Lakó-népesség]]*HsgLista[[#This Row],[Lakó-népesség]]</f>
        <v>321018889</v>
      </c>
      <c r="AF2102" s="1"/>
      <c r="AG2102" s="4"/>
      <c r="AJ2102" s="8"/>
      <c r="AK2102" s="4"/>
      <c r="AS2102" s="8"/>
      <c r="AT2102" s="4"/>
      <c r="BJ2102" s="1"/>
    </row>
    <row r="2103" spans="1:62" x14ac:dyDescent="0.3">
      <c r="A2103" s="33" t="s">
        <v>2851</v>
      </c>
      <c r="B2103" s="31">
        <v>23764</v>
      </c>
      <c r="C2103" s="1" t="s">
        <v>40</v>
      </c>
      <c r="D2103" s="1" t="s">
        <v>41</v>
      </c>
      <c r="E2103" s="1" t="s">
        <v>135</v>
      </c>
      <c r="F2103" s="1" t="s">
        <v>136</v>
      </c>
      <c r="G2103" s="1" t="s">
        <v>137</v>
      </c>
      <c r="H2103" s="1">
        <v>5</v>
      </c>
      <c r="I2103" s="1" t="s">
        <v>137</v>
      </c>
      <c r="J2103" s="4">
        <v>215</v>
      </c>
      <c r="K2103" s="4">
        <v>83</v>
      </c>
      <c r="L2103" s="4">
        <v>36</v>
      </c>
      <c r="AA2103" s="12" t="str">
        <f>_xlfn.XLOOKUP(HsgLista[[#This Row],[Lakó-népesség]],hsgméret[limit],hsgméret[név],,-1)</f>
        <v>mikro</v>
      </c>
      <c r="AB2103" s="12" t="str">
        <f>IFERROR(_xlfn.XLOOKUP(HsgLista[[#This Row],[Vármegye]],Régiók[Vármegye],Régiók[Régió]),"")</f>
        <v>Dél-Dunántúl</v>
      </c>
      <c r="AC2103" s="12" t="str">
        <f>IFERROR(_xlfn.XLOOKUP(HsgLista[[#This Row],[Vármegye]],Régiók[Vármegye],Régiók[NUTS2]),"")</f>
        <v>HU23</v>
      </c>
      <c r="AD2103" s="12" t="str" cm="1">
        <f t="array" ref="AD2103">_xlfn.XLOOKUP(HsgLista[[#This Row],[Helység jogállása]],_xlfn.ANCHORARRAY($AG$12),$AH$12:$AH$18)</f>
        <v>1 község</v>
      </c>
      <c r="AE2103" s="4">
        <f>HsgLista[[#This Row],[Lakó-népesség]]*HsgLista[[#This Row],[Lakó-népesség]]</f>
        <v>6889</v>
      </c>
      <c r="AF2103" s="1"/>
      <c r="AG2103" s="4"/>
      <c r="AJ2103" s="8"/>
      <c r="AK2103" s="4"/>
      <c r="AS2103" s="8"/>
      <c r="AT2103" s="4"/>
      <c r="BJ2103" s="1"/>
    </row>
    <row r="2104" spans="1:62" x14ac:dyDescent="0.3">
      <c r="A2104" s="33" t="s">
        <v>2852</v>
      </c>
      <c r="B2104" s="32">
        <v>9371</v>
      </c>
      <c r="C2104" s="1" t="s">
        <v>40</v>
      </c>
      <c r="D2104" s="1" t="s">
        <v>251</v>
      </c>
      <c r="E2104" s="1" t="s">
        <v>836</v>
      </c>
      <c r="F2104" s="1" t="s">
        <v>837</v>
      </c>
      <c r="G2104" s="1" t="s">
        <v>838</v>
      </c>
      <c r="H2104" s="1">
        <v>5</v>
      </c>
      <c r="I2104" s="1" t="s">
        <v>839</v>
      </c>
      <c r="J2104" s="4">
        <v>3474</v>
      </c>
      <c r="K2104" s="4">
        <v>1441</v>
      </c>
      <c r="L2104" s="4">
        <v>645</v>
      </c>
      <c r="T2104" s="1">
        <v>1</v>
      </c>
      <c r="AA2104" s="12" t="str">
        <f>_xlfn.XLOOKUP(HsgLista[[#This Row],[Lakó-népesség]],hsgméret[limit],hsgméret[név],,-1)</f>
        <v>apró</v>
      </c>
      <c r="AB2104" s="12" t="str">
        <f>IFERROR(_xlfn.XLOOKUP(HsgLista[[#This Row],[Vármegye]],Régiók[Vármegye],Régiók[Régió]),"")</f>
        <v>Dél-Dunántúl</v>
      </c>
      <c r="AC2104" s="12" t="str">
        <f>IFERROR(_xlfn.XLOOKUP(HsgLista[[#This Row],[Vármegye]],Régiók[Vármegye],Régiók[NUTS2]),"")</f>
        <v>HU23</v>
      </c>
      <c r="AD2104" s="12" t="str" cm="1">
        <f t="array" ref="AD2104">_xlfn.XLOOKUP(HsgLista[[#This Row],[Helység jogállása]],_xlfn.ANCHORARRAY($AG$12),$AH$12:$AH$18)</f>
        <v>1 község</v>
      </c>
      <c r="AE2104" s="4">
        <f>HsgLista[[#This Row],[Lakó-népesség]]*HsgLista[[#This Row],[Lakó-népesség]]</f>
        <v>2076481</v>
      </c>
      <c r="AF2104" s="1"/>
      <c r="AG2104" s="4"/>
      <c r="AJ2104" s="8"/>
      <c r="AK2104" s="4"/>
      <c r="AS2104" s="8"/>
      <c r="AT2104" s="4"/>
      <c r="BJ2104" s="1"/>
    </row>
    <row r="2105" spans="1:62" x14ac:dyDescent="0.3">
      <c r="A2105" s="33" t="s">
        <v>2853</v>
      </c>
      <c r="B2105" s="31">
        <v>14720</v>
      </c>
      <c r="C2105" s="1" t="s">
        <v>40</v>
      </c>
      <c r="D2105" s="1" t="s">
        <v>202</v>
      </c>
      <c r="E2105" s="1" t="s">
        <v>203</v>
      </c>
      <c r="F2105" s="1" t="s">
        <v>204</v>
      </c>
      <c r="G2105" s="1" t="s">
        <v>205</v>
      </c>
      <c r="H2105" s="1">
        <v>5</v>
      </c>
      <c r="I2105" s="1" t="s">
        <v>703</v>
      </c>
      <c r="J2105" s="4">
        <v>559</v>
      </c>
      <c r="K2105" s="4">
        <v>148</v>
      </c>
      <c r="L2105" s="4">
        <v>65</v>
      </c>
      <c r="AA2105" s="12" t="str">
        <f>_xlfn.XLOOKUP(HsgLista[[#This Row],[Lakó-népesség]],hsgméret[limit],hsgméret[név],,-1)</f>
        <v>mikro</v>
      </c>
      <c r="AB2105" s="12" t="str">
        <f>IFERROR(_xlfn.XLOOKUP(HsgLista[[#This Row],[Vármegye]],Régiók[Vármegye],Régiók[Régió]),"")</f>
        <v>Nyugat-Dunántúl</v>
      </c>
      <c r="AC2105" s="12" t="str">
        <f>IFERROR(_xlfn.XLOOKUP(HsgLista[[#This Row],[Vármegye]],Régiók[Vármegye],Régiók[NUTS2]),"")</f>
        <v>HU22</v>
      </c>
      <c r="AD2105" s="12" t="str" cm="1">
        <f t="array" ref="AD2105">_xlfn.XLOOKUP(HsgLista[[#This Row],[Helység jogállása]],_xlfn.ANCHORARRAY($AG$12),$AH$12:$AH$18)</f>
        <v>1 község</v>
      </c>
      <c r="AE2105" s="4">
        <f>HsgLista[[#This Row],[Lakó-népesség]]*HsgLista[[#This Row],[Lakó-népesség]]</f>
        <v>21904</v>
      </c>
      <c r="AF2105" s="1"/>
      <c r="AG2105" s="4"/>
      <c r="AJ2105" s="8"/>
      <c r="AK2105" s="4"/>
      <c r="AS2105" s="8"/>
      <c r="AT2105" s="4"/>
      <c r="BJ2105" s="1"/>
    </row>
    <row r="2106" spans="1:62" x14ac:dyDescent="0.3">
      <c r="A2106" s="33" t="s">
        <v>962</v>
      </c>
      <c r="B2106" s="31">
        <v>12362</v>
      </c>
      <c r="C2106" s="1" t="s">
        <v>27</v>
      </c>
      <c r="D2106" s="1" t="s">
        <v>52</v>
      </c>
      <c r="E2106" s="1" t="s">
        <v>229</v>
      </c>
      <c r="F2106" s="1" t="s">
        <v>230</v>
      </c>
      <c r="G2106" s="1" t="s">
        <v>231</v>
      </c>
      <c r="H2106" s="1">
        <v>2</v>
      </c>
      <c r="I2106" s="1" t="s">
        <v>38</v>
      </c>
      <c r="J2106" s="4">
        <v>675</v>
      </c>
      <c r="K2106" s="4">
        <v>935</v>
      </c>
      <c r="L2106" s="4">
        <v>414</v>
      </c>
      <c r="V2106" s="1">
        <v>1</v>
      </c>
      <c r="X2106" s="1">
        <v>1</v>
      </c>
      <c r="AA2106" s="12" t="str">
        <f>_xlfn.XLOOKUP(HsgLista[[#This Row],[Lakó-népesség]],hsgméret[limit],hsgméret[név],,-1)</f>
        <v>apró</v>
      </c>
      <c r="AB2106" s="12" t="str">
        <f>IFERROR(_xlfn.XLOOKUP(HsgLista[[#This Row],[Vármegye]],Régiók[Vármegye],Régiók[Régió]),"")</f>
        <v>Észak-Magyarország</v>
      </c>
      <c r="AC2106" s="12" t="str">
        <f>IFERROR(_xlfn.XLOOKUP(HsgLista[[#This Row],[Vármegye]],Régiók[Vármegye],Régiók[NUTS2]),"")</f>
        <v>HU31</v>
      </c>
      <c r="AD2106" s="12" t="str" cm="1">
        <f t="array" ref="AD2106">_xlfn.XLOOKUP(HsgLista[[#This Row],[Helység jogállása]],_xlfn.ANCHORARRAY($AG$12),$AH$12:$AH$18)</f>
        <v>2 város</v>
      </c>
      <c r="AE2106" s="4">
        <f>HsgLista[[#This Row],[Lakó-népesség]]*HsgLista[[#This Row],[Lakó-népesség]]</f>
        <v>874225</v>
      </c>
      <c r="AF2106" s="1"/>
      <c r="AG2106" s="4"/>
      <c r="AJ2106" s="8"/>
      <c r="AK2106" s="4"/>
      <c r="AS2106" s="8"/>
      <c r="AT2106" s="4"/>
      <c r="BJ2106" s="1"/>
    </row>
    <row r="2107" spans="1:62" x14ac:dyDescent="0.3">
      <c r="A2107" s="33" t="s">
        <v>2854</v>
      </c>
      <c r="B2107" s="31">
        <v>19637</v>
      </c>
      <c r="C2107" s="1" t="s">
        <v>40</v>
      </c>
      <c r="D2107" s="1" t="s">
        <v>66</v>
      </c>
      <c r="E2107" s="1" t="s">
        <v>101</v>
      </c>
      <c r="F2107" s="1" t="s">
        <v>102</v>
      </c>
      <c r="G2107" s="1" t="s">
        <v>103</v>
      </c>
      <c r="H2107" s="1">
        <v>5</v>
      </c>
      <c r="I2107" s="1" t="s">
        <v>2855</v>
      </c>
      <c r="J2107" s="4">
        <v>1955</v>
      </c>
      <c r="K2107" s="4">
        <v>393</v>
      </c>
      <c r="L2107" s="4">
        <v>210</v>
      </c>
      <c r="AA2107" s="12" t="str">
        <f>_xlfn.XLOOKUP(HsgLista[[#This Row],[Lakó-népesség]],hsgméret[limit],hsgméret[név],,-1)</f>
        <v>mikro</v>
      </c>
      <c r="AB2107" s="12" t="str">
        <f>IFERROR(_xlfn.XLOOKUP(HsgLista[[#This Row],[Vármegye]],Régiók[Vármegye],Régiók[Régió]),"")</f>
        <v>Nyugat-Dunántúl</v>
      </c>
      <c r="AC2107" s="12" t="str">
        <f>IFERROR(_xlfn.XLOOKUP(HsgLista[[#This Row],[Vármegye]],Régiók[Vármegye],Régiók[NUTS2]),"")</f>
        <v>HU22</v>
      </c>
      <c r="AD2107" s="12" t="str" cm="1">
        <f t="array" ref="AD2107">_xlfn.XLOOKUP(HsgLista[[#This Row],[Helység jogállása]],_xlfn.ANCHORARRAY($AG$12),$AH$12:$AH$18)</f>
        <v>1 község</v>
      </c>
      <c r="AE2107" s="4">
        <f>HsgLista[[#This Row],[Lakó-népesség]]*HsgLista[[#This Row],[Lakó-népesség]]</f>
        <v>154449</v>
      </c>
      <c r="AF2107" s="1"/>
      <c r="AG2107" s="4"/>
      <c r="AJ2107" s="8"/>
      <c r="AK2107" s="4"/>
      <c r="AS2107" s="8"/>
      <c r="AT2107" s="4"/>
      <c r="BJ2107" s="1"/>
    </row>
    <row r="2108" spans="1:62" x14ac:dyDescent="0.3">
      <c r="A2108" s="33" t="s">
        <v>2856</v>
      </c>
      <c r="B2108" s="32">
        <v>7153</v>
      </c>
      <c r="C2108" s="1" t="s">
        <v>40</v>
      </c>
      <c r="D2108" s="1" t="s">
        <v>41</v>
      </c>
      <c r="E2108" s="1" t="s">
        <v>289</v>
      </c>
      <c r="F2108" s="1" t="s">
        <v>290</v>
      </c>
      <c r="G2108" s="1" t="s">
        <v>291</v>
      </c>
      <c r="H2108" s="1">
        <v>5</v>
      </c>
      <c r="I2108" s="1" t="s">
        <v>1950</v>
      </c>
      <c r="J2108" s="4">
        <v>1000</v>
      </c>
      <c r="K2108" s="4">
        <v>235</v>
      </c>
      <c r="L2108" s="4">
        <v>119</v>
      </c>
      <c r="R2108" s="1">
        <v>1</v>
      </c>
      <c r="AA2108" s="12" t="str">
        <f>_xlfn.XLOOKUP(HsgLista[[#This Row],[Lakó-népesség]],hsgméret[limit],hsgméret[név],,-1)</f>
        <v>mikro</v>
      </c>
      <c r="AB2108" s="12" t="str">
        <f>IFERROR(_xlfn.XLOOKUP(HsgLista[[#This Row],[Vármegye]],Régiók[Vármegye],Régiók[Régió]),"")</f>
        <v>Dél-Dunántúl</v>
      </c>
      <c r="AC2108" s="12" t="str">
        <f>IFERROR(_xlfn.XLOOKUP(HsgLista[[#This Row],[Vármegye]],Régiók[Vármegye],Régiók[NUTS2]),"")</f>
        <v>HU23</v>
      </c>
      <c r="AD2108" s="12" t="str" cm="1">
        <f t="array" ref="AD2108">_xlfn.XLOOKUP(HsgLista[[#This Row],[Helység jogállása]],_xlfn.ANCHORARRAY($AG$12),$AH$12:$AH$18)</f>
        <v>1 község</v>
      </c>
      <c r="AE2108" s="4">
        <f>HsgLista[[#This Row],[Lakó-népesség]]*HsgLista[[#This Row],[Lakó-népesség]]</f>
        <v>55225</v>
      </c>
      <c r="AF2108" s="1"/>
      <c r="AG2108" s="4"/>
      <c r="AJ2108" s="8"/>
      <c r="AK2108" s="4"/>
      <c r="AS2108" s="8"/>
      <c r="AT2108" s="4"/>
      <c r="BJ2108" s="1"/>
    </row>
    <row r="2109" spans="1:62" x14ac:dyDescent="0.3">
      <c r="A2109" s="33" t="s">
        <v>2857</v>
      </c>
      <c r="B2109" s="31">
        <v>34041</v>
      </c>
      <c r="C2109" s="1" t="s">
        <v>40</v>
      </c>
      <c r="D2109" s="1" t="s">
        <v>112</v>
      </c>
      <c r="E2109" s="1" t="s">
        <v>234</v>
      </c>
      <c r="F2109" s="1" t="s">
        <v>235</v>
      </c>
      <c r="G2109" s="1" t="s">
        <v>236</v>
      </c>
      <c r="H2109" s="1">
        <v>5</v>
      </c>
      <c r="I2109" s="1" t="s">
        <v>2604</v>
      </c>
      <c r="J2109" s="4">
        <v>624</v>
      </c>
      <c r="K2109" s="4">
        <v>356</v>
      </c>
      <c r="L2109" s="4">
        <v>86</v>
      </c>
      <c r="T2109" s="1">
        <v>1</v>
      </c>
      <c r="AA2109" s="12" t="str">
        <f>_xlfn.XLOOKUP(HsgLista[[#This Row],[Lakó-népesség]],hsgméret[limit],hsgméret[név],,-1)</f>
        <v>mikro</v>
      </c>
      <c r="AB2109" s="12" t="str">
        <f>IFERROR(_xlfn.XLOOKUP(HsgLista[[#This Row],[Vármegye]],Régiók[Vármegye],Régiók[Régió]),"")</f>
        <v>Dél-Dunántúl</v>
      </c>
      <c r="AC2109" s="12" t="str">
        <f>IFERROR(_xlfn.XLOOKUP(HsgLista[[#This Row],[Vármegye]],Régiók[Vármegye],Régiók[NUTS2]),"")</f>
        <v>HU23</v>
      </c>
      <c r="AD2109" s="12" t="str" cm="1">
        <f t="array" ref="AD2109">_xlfn.XLOOKUP(HsgLista[[#This Row],[Helység jogállása]],_xlfn.ANCHORARRAY($AG$12),$AH$12:$AH$18)</f>
        <v>1 község</v>
      </c>
      <c r="AE2109" s="4">
        <f>HsgLista[[#This Row],[Lakó-népesség]]*HsgLista[[#This Row],[Lakó-népesség]]</f>
        <v>126736</v>
      </c>
      <c r="AF2109" s="1"/>
      <c r="AG2109" s="4"/>
      <c r="AJ2109" s="8"/>
      <c r="AK2109" s="4"/>
      <c r="AS2109" s="8"/>
      <c r="AT2109" s="4"/>
      <c r="BJ2109" s="1"/>
    </row>
    <row r="2110" spans="1:62" x14ac:dyDescent="0.3">
      <c r="A2110" s="33" t="s">
        <v>2858</v>
      </c>
      <c r="B2110" s="32">
        <v>2705</v>
      </c>
      <c r="C2110" s="1" t="s">
        <v>40</v>
      </c>
      <c r="D2110" s="1" t="s">
        <v>140</v>
      </c>
      <c r="E2110" s="1" t="s">
        <v>1044</v>
      </c>
      <c r="F2110" s="1" t="s">
        <v>1045</v>
      </c>
      <c r="G2110" s="1" t="s">
        <v>1046</v>
      </c>
      <c r="H2110" s="1">
        <v>5</v>
      </c>
      <c r="I2110" s="1" t="s">
        <v>1648</v>
      </c>
      <c r="J2110" s="4">
        <v>5328</v>
      </c>
      <c r="K2110" s="4">
        <v>1588</v>
      </c>
      <c r="L2110" s="4">
        <v>945</v>
      </c>
      <c r="AA2110" s="12" t="str">
        <f>_xlfn.XLOOKUP(HsgLista[[#This Row],[Lakó-népesség]],hsgméret[limit],hsgméret[név],,-1)</f>
        <v>apró</v>
      </c>
      <c r="AB2110" s="12" t="str">
        <f>IFERROR(_xlfn.XLOOKUP(HsgLista[[#This Row],[Vármegye]],Régiók[Vármegye],Régiók[Régió]),"")</f>
        <v>Dél-Alföld</v>
      </c>
      <c r="AC2110" s="12" t="str">
        <f>IFERROR(_xlfn.XLOOKUP(HsgLista[[#This Row],[Vármegye]],Régiók[Vármegye],Régiók[NUTS2]),"")</f>
        <v>HU33</v>
      </c>
      <c r="AD2110" s="12" t="str" cm="1">
        <f t="array" ref="AD2110">_xlfn.XLOOKUP(HsgLista[[#This Row],[Helység jogállása]],_xlfn.ANCHORARRAY($AG$12),$AH$12:$AH$18)</f>
        <v>1 község</v>
      </c>
      <c r="AE2110" s="4">
        <f>HsgLista[[#This Row],[Lakó-népesség]]*HsgLista[[#This Row],[Lakó-népesség]]</f>
        <v>2521744</v>
      </c>
      <c r="AF2110" s="1"/>
      <c r="AG2110" s="4"/>
      <c r="AJ2110" s="8"/>
      <c r="AK2110" s="4"/>
      <c r="AS2110" s="8"/>
      <c r="AT2110" s="4"/>
      <c r="BJ2110" s="1"/>
    </row>
    <row r="2111" spans="1:62" x14ac:dyDescent="0.3">
      <c r="A2111" s="33" t="s">
        <v>2859</v>
      </c>
      <c r="B2111" s="31">
        <v>34324</v>
      </c>
      <c r="C2111" s="1" t="s">
        <v>40</v>
      </c>
      <c r="D2111" s="1" t="s">
        <v>47</v>
      </c>
      <c r="E2111" s="1" t="s">
        <v>48</v>
      </c>
      <c r="F2111" s="1" t="s">
        <v>49</v>
      </c>
      <c r="G2111" s="1" t="s">
        <v>50</v>
      </c>
      <c r="H2111" s="1">
        <v>5</v>
      </c>
      <c r="I2111" s="1" t="s">
        <v>50</v>
      </c>
      <c r="J2111" s="4">
        <v>584</v>
      </c>
      <c r="K2111" s="4">
        <v>589</v>
      </c>
      <c r="L2111" s="4">
        <v>285</v>
      </c>
      <c r="AA2111" s="12" t="str">
        <f>_xlfn.XLOOKUP(HsgLista[[#This Row],[Lakó-népesség]],hsgméret[limit],hsgméret[név],,-1)</f>
        <v>apró</v>
      </c>
      <c r="AB2111" s="12" t="str">
        <f>IFERROR(_xlfn.XLOOKUP(HsgLista[[#This Row],[Vármegye]],Régiók[Vármegye],Régiók[Régió]),"")</f>
        <v>Észak-Magyarország</v>
      </c>
      <c r="AC2111" s="12" t="str">
        <f>IFERROR(_xlfn.XLOOKUP(HsgLista[[#This Row],[Vármegye]],Régiók[Vármegye],Régiók[NUTS2]),"")</f>
        <v>HU31</v>
      </c>
      <c r="AD2111" s="12" t="str" cm="1">
        <f t="array" ref="AD2111">_xlfn.XLOOKUP(HsgLista[[#This Row],[Helység jogállása]],_xlfn.ANCHORARRAY($AG$12),$AH$12:$AH$18)</f>
        <v>1 község</v>
      </c>
      <c r="AE2111" s="4">
        <f>HsgLista[[#This Row],[Lakó-népesség]]*HsgLista[[#This Row],[Lakó-népesség]]</f>
        <v>346921</v>
      </c>
      <c r="AF2111" s="1"/>
      <c r="AG2111" s="4"/>
      <c r="AJ2111" s="8"/>
      <c r="AK2111" s="4"/>
      <c r="AS2111" s="8"/>
      <c r="AT2111" s="4"/>
      <c r="BJ2111" s="1"/>
    </row>
    <row r="2112" spans="1:62" x14ac:dyDescent="0.3">
      <c r="A2112" s="33" t="s">
        <v>1518</v>
      </c>
      <c r="B2112" s="31">
        <v>10135</v>
      </c>
      <c r="C2112" s="1" t="s">
        <v>40</v>
      </c>
      <c r="D2112" s="1" t="s">
        <v>41</v>
      </c>
      <c r="E2112" s="1" t="s">
        <v>627</v>
      </c>
      <c r="F2112" s="1" t="s">
        <v>628</v>
      </c>
      <c r="G2112" s="1" t="s">
        <v>629</v>
      </c>
      <c r="H2112" s="1">
        <v>2</v>
      </c>
      <c r="I2112" s="1" t="s">
        <v>38</v>
      </c>
      <c r="J2112" s="4">
        <v>2019</v>
      </c>
      <c r="K2112" s="4">
        <v>773</v>
      </c>
      <c r="L2112" s="4">
        <v>401</v>
      </c>
      <c r="R2112" s="1">
        <v>1</v>
      </c>
      <c r="AA2112" s="12" t="str">
        <f>_xlfn.XLOOKUP(HsgLista[[#This Row],[Lakó-népesség]],hsgméret[limit],hsgméret[név],,-1)</f>
        <v>apró</v>
      </c>
      <c r="AB2112" s="12" t="str">
        <f>IFERROR(_xlfn.XLOOKUP(HsgLista[[#This Row],[Vármegye]],Régiók[Vármegye],Régiók[Régió]),"")</f>
        <v>Dél-Dunántúl</v>
      </c>
      <c r="AC2112" s="12" t="str">
        <f>IFERROR(_xlfn.XLOOKUP(HsgLista[[#This Row],[Vármegye]],Régiók[Vármegye],Régiók[NUTS2]),"")</f>
        <v>HU23</v>
      </c>
      <c r="AD2112" s="12" t="str" cm="1">
        <f t="array" ref="AD2112">_xlfn.XLOOKUP(HsgLista[[#This Row],[Helység jogállása]],_xlfn.ANCHORARRAY($AG$12),$AH$12:$AH$18)</f>
        <v>1 község</v>
      </c>
      <c r="AE2112" s="4">
        <f>HsgLista[[#This Row],[Lakó-népesség]]*HsgLista[[#This Row],[Lakó-népesség]]</f>
        <v>597529</v>
      </c>
      <c r="AF2112" s="1"/>
      <c r="AG2112" s="4"/>
      <c r="AJ2112" s="8"/>
      <c r="AK2112" s="4"/>
      <c r="AS2112" s="8"/>
      <c r="AT2112" s="4"/>
      <c r="BJ2112" s="1"/>
    </row>
    <row r="2113" spans="1:62" x14ac:dyDescent="0.3">
      <c r="A2113" s="33" t="s">
        <v>2150</v>
      </c>
      <c r="B2113" s="32">
        <v>5883</v>
      </c>
      <c r="C2113" s="1" t="s">
        <v>40</v>
      </c>
      <c r="D2113" s="1" t="s">
        <v>272</v>
      </c>
      <c r="E2113" s="1" t="s">
        <v>301</v>
      </c>
      <c r="F2113" s="1" t="s">
        <v>302</v>
      </c>
      <c r="G2113" s="1" t="s">
        <v>303</v>
      </c>
      <c r="H2113" s="1">
        <v>2</v>
      </c>
      <c r="I2113" s="1" t="s">
        <v>38</v>
      </c>
      <c r="J2113" s="4">
        <v>1707</v>
      </c>
      <c r="K2113" s="4">
        <v>1505</v>
      </c>
      <c r="L2113" s="4">
        <v>765</v>
      </c>
      <c r="AA2113" s="12" t="str">
        <f>_xlfn.XLOOKUP(HsgLista[[#This Row],[Lakó-népesség]],hsgméret[limit],hsgméret[név],,-1)</f>
        <v>apró</v>
      </c>
      <c r="AB2113" s="12" t="str">
        <f>IFERROR(_xlfn.XLOOKUP(HsgLista[[#This Row],[Vármegye]],Régiók[Vármegye],Régiók[Régió]),"")</f>
        <v>Észak-Magyarország</v>
      </c>
      <c r="AC2113" s="12" t="str">
        <f>IFERROR(_xlfn.XLOOKUP(HsgLista[[#This Row],[Vármegye]],Régiók[Vármegye],Régiók[NUTS2]),"")</f>
        <v>HU31</v>
      </c>
      <c r="AD2113" s="12" t="str" cm="1">
        <f t="array" ref="AD2113">_xlfn.XLOOKUP(HsgLista[[#This Row],[Helység jogállása]],_xlfn.ANCHORARRAY($AG$12),$AH$12:$AH$18)</f>
        <v>1 község</v>
      </c>
      <c r="AE2113" s="4">
        <f>HsgLista[[#This Row],[Lakó-népesség]]*HsgLista[[#This Row],[Lakó-népesség]]</f>
        <v>2265025</v>
      </c>
      <c r="AF2113" s="1"/>
      <c r="AG2113" s="4"/>
      <c r="AJ2113" s="8"/>
      <c r="AK2113" s="4"/>
      <c r="AS2113" s="8"/>
      <c r="AT2113" s="4"/>
      <c r="BJ2113" s="1"/>
    </row>
    <row r="2114" spans="1:62" x14ac:dyDescent="0.3">
      <c r="A2114" s="33" t="s">
        <v>2860</v>
      </c>
      <c r="B2114" s="31">
        <v>17011</v>
      </c>
      <c r="C2114" s="1" t="s">
        <v>40</v>
      </c>
      <c r="D2114" s="1" t="s">
        <v>80</v>
      </c>
      <c r="E2114" s="1" t="s">
        <v>264</v>
      </c>
      <c r="F2114" s="1" t="s">
        <v>265</v>
      </c>
      <c r="G2114" s="1" t="s">
        <v>266</v>
      </c>
      <c r="H2114" s="1">
        <v>5</v>
      </c>
      <c r="I2114" s="1" t="s">
        <v>1223</v>
      </c>
      <c r="J2114" s="4">
        <v>880</v>
      </c>
      <c r="K2114" s="4">
        <v>554</v>
      </c>
      <c r="L2114" s="4">
        <v>256</v>
      </c>
      <c r="AA2114" s="12" t="str">
        <f>_xlfn.XLOOKUP(HsgLista[[#This Row],[Lakó-népesség]],hsgméret[limit],hsgméret[név],,-1)</f>
        <v>apró</v>
      </c>
      <c r="AB2114" s="12" t="str">
        <f>IFERROR(_xlfn.XLOOKUP(HsgLista[[#This Row],[Vármegye]],Régiók[Vármegye],Régiók[Régió]),"")</f>
        <v>Közép-Dunántúl</v>
      </c>
      <c r="AC2114" s="12" t="str">
        <f>IFERROR(_xlfn.XLOOKUP(HsgLista[[#This Row],[Vármegye]],Régiók[Vármegye],Régiók[NUTS2]),"")</f>
        <v>HU21</v>
      </c>
      <c r="AD2114" s="12" t="str" cm="1">
        <f t="array" ref="AD2114">_xlfn.XLOOKUP(HsgLista[[#This Row],[Helység jogállása]],_xlfn.ANCHORARRAY($AG$12),$AH$12:$AH$18)</f>
        <v>1 község</v>
      </c>
      <c r="AE2114" s="4">
        <f>HsgLista[[#This Row],[Lakó-népesség]]*HsgLista[[#This Row],[Lakó-népesség]]</f>
        <v>306916</v>
      </c>
      <c r="AF2114" s="1"/>
      <c r="AG2114" s="4"/>
      <c r="AJ2114" s="8"/>
      <c r="AK2114" s="4"/>
      <c r="AS2114" s="8"/>
      <c r="AT2114" s="4"/>
      <c r="BJ2114" s="1"/>
    </row>
    <row r="2115" spans="1:62" x14ac:dyDescent="0.3">
      <c r="A2115" s="33" t="s">
        <v>2861</v>
      </c>
      <c r="B2115" s="31">
        <v>12371</v>
      </c>
      <c r="C2115" s="1" t="s">
        <v>40</v>
      </c>
      <c r="D2115" s="1" t="s">
        <v>52</v>
      </c>
      <c r="E2115" s="1" t="s">
        <v>58</v>
      </c>
      <c r="F2115" s="1" t="s">
        <v>59</v>
      </c>
      <c r="G2115" s="1" t="s">
        <v>60</v>
      </c>
      <c r="H2115" s="1">
        <v>5</v>
      </c>
      <c r="I2115" s="1" t="s">
        <v>61</v>
      </c>
      <c r="J2115" s="4">
        <v>1240</v>
      </c>
      <c r="K2115" s="4">
        <v>57</v>
      </c>
      <c r="L2115" s="4">
        <v>42</v>
      </c>
      <c r="AA2115" s="12" t="str">
        <f>_xlfn.XLOOKUP(HsgLista[[#This Row],[Lakó-népesség]],hsgméret[limit],hsgméret[név],,-1)</f>
        <v>mikro</v>
      </c>
      <c r="AB2115" s="12" t="str">
        <f>IFERROR(_xlfn.XLOOKUP(HsgLista[[#This Row],[Vármegye]],Régiók[Vármegye],Régiók[Régió]),"")</f>
        <v>Észak-Magyarország</v>
      </c>
      <c r="AC2115" s="12" t="str">
        <f>IFERROR(_xlfn.XLOOKUP(HsgLista[[#This Row],[Vármegye]],Régiók[Vármegye],Régiók[NUTS2]),"")</f>
        <v>HU31</v>
      </c>
      <c r="AD2115" s="12" t="str" cm="1">
        <f t="array" ref="AD2115">_xlfn.XLOOKUP(HsgLista[[#This Row],[Helység jogállása]],_xlfn.ANCHORARRAY($AG$12),$AH$12:$AH$18)</f>
        <v>1 község</v>
      </c>
      <c r="AE2115" s="4">
        <f>HsgLista[[#This Row],[Lakó-népesség]]*HsgLista[[#This Row],[Lakó-népesség]]</f>
        <v>3249</v>
      </c>
      <c r="AF2115" s="1"/>
      <c r="AG2115" s="4"/>
      <c r="AJ2115" s="8"/>
      <c r="AK2115" s="4"/>
      <c r="AS2115" s="8"/>
      <c r="AT2115" s="4"/>
      <c r="BJ2115" s="1"/>
    </row>
    <row r="2116" spans="1:62" x14ac:dyDescent="0.3">
      <c r="A2116" s="33" t="s">
        <v>2862</v>
      </c>
      <c r="B2116" s="31">
        <v>26392</v>
      </c>
      <c r="C2116" s="1" t="s">
        <v>40</v>
      </c>
      <c r="D2116" s="1" t="s">
        <v>112</v>
      </c>
      <c r="E2116" s="1" t="s">
        <v>554</v>
      </c>
      <c r="F2116" s="1" t="s">
        <v>555</v>
      </c>
      <c r="G2116" s="1" t="s">
        <v>556</v>
      </c>
      <c r="H2116" s="1">
        <v>5</v>
      </c>
      <c r="I2116" s="1" t="s">
        <v>2863</v>
      </c>
      <c r="J2116" s="4">
        <v>1196</v>
      </c>
      <c r="K2116" s="4">
        <v>249</v>
      </c>
      <c r="L2116" s="4">
        <v>119</v>
      </c>
      <c r="AA2116" s="12" t="str">
        <f>_xlfn.XLOOKUP(HsgLista[[#This Row],[Lakó-népesség]],hsgméret[limit],hsgméret[név],,-1)</f>
        <v>mikro</v>
      </c>
      <c r="AB2116" s="12" t="str">
        <f>IFERROR(_xlfn.XLOOKUP(HsgLista[[#This Row],[Vármegye]],Régiók[Vármegye],Régiók[Régió]),"")</f>
        <v>Dél-Dunántúl</v>
      </c>
      <c r="AC2116" s="12" t="str">
        <f>IFERROR(_xlfn.XLOOKUP(HsgLista[[#This Row],[Vármegye]],Régiók[Vármegye],Régiók[NUTS2]),"")</f>
        <v>HU23</v>
      </c>
      <c r="AD2116" s="12" t="str" cm="1">
        <f t="array" ref="AD2116">_xlfn.XLOOKUP(HsgLista[[#This Row],[Helység jogállása]],_xlfn.ANCHORARRAY($AG$12),$AH$12:$AH$18)</f>
        <v>1 község</v>
      </c>
      <c r="AE2116" s="4">
        <f>HsgLista[[#This Row],[Lakó-népesség]]*HsgLista[[#This Row],[Lakó-népesség]]</f>
        <v>62001</v>
      </c>
      <c r="AF2116" s="1"/>
      <c r="AG2116" s="4"/>
      <c r="AJ2116" s="8"/>
      <c r="AK2116" s="4"/>
      <c r="AS2116" s="8"/>
      <c r="AT2116" s="4"/>
      <c r="BJ2116" s="1"/>
    </row>
    <row r="2117" spans="1:62" x14ac:dyDescent="0.3">
      <c r="A2117" s="33" t="s">
        <v>2072</v>
      </c>
      <c r="B2117" s="31">
        <v>22248</v>
      </c>
      <c r="C2117" s="1" t="s">
        <v>40</v>
      </c>
      <c r="D2117" s="1" t="s">
        <v>75</v>
      </c>
      <c r="E2117" s="1" t="s">
        <v>755</v>
      </c>
      <c r="F2117" s="1" t="s">
        <v>756</v>
      </c>
      <c r="G2117" s="1" t="s">
        <v>757</v>
      </c>
      <c r="H2117" s="1">
        <v>2</v>
      </c>
      <c r="I2117" s="1" t="s">
        <v>38</v>
      </c>
      <c r="J2117" s="4">
        <v>2221</v>
      </c>
      <c r="K2117" s="4">
        <v>1905</v>
      </c>
      <c r="L2117" s="4">
        <v>713</v>
      </c>
      <c r="T2117" s="1">
        <v>1</v>
      </c>
      <c r="AA2117" s="12" t="str">
        <f>_xlfn.XLOOKUP(HsgLista[[#This Row],[Lakó-népesség]],hsgméret[limit],hsgméret[név],,-1)</f>
        <v>apró</v>
      </c>
      <c r="AB2117" s="12" t="str">
        <f>IFERROR(_xlfn.XLOOKUP(HsgLista[[#This Row],[Vármegye]],Régiók[Vármegye],Régiók[Régió]),"")</f>
        <v>Pest</v>
      </c>
      <c r="AC2117" s="12" t="str">
        <f>IFERROR(_xlfn.XLOOKUP(HsgLista[[#This Row],[Vármegye]],Régiók[Vármegye],Régiók[NUTS2]),"")</f>
        <v>HU12</v>
      </c>
      <c r="AD2117" s="12" t="str" cm="1">
        <f t="array" ref="AD2117">_xlfn.XLOOKUP(HsgLista[[#This Row],[Helység jogállása]],_xlfn.ANCHORARRAY($AG$12),$AH$12:$AH$18)</f>
        <v>1 község</v>
      </c>
      <c r="AE2117" s="4">
        <f>HsgLista[[#This Row],[Lakó-népesség]]*HsgLista[[#This Row],[Lakó-népesség]]</f>
        <v>3629025</v>
      </c>
      <c r="AF2117" s="1"/>
      <c r="AG2117" s="4"/>
      <c r="AJ2117" s="8"/>
      <c r="AK2117" s="4"/>
      <c r="AS2117" s="8"/>
      <c r="AT2117" s="4"/>
      <c r="BJ2117" s="1"/>
    </row>
    <row r="2118" spans="1:62" x14ac:dyDescent="0.3">
      <c r="A2118" s="33" t="s">
        <v>2864</v>
      </c>
      <c r="B2118" s="31">
        <v>23108</v>
      </c>
      <c r="C2118" s="1" t="s">
        <v>40</v>
      </c>
      <c r="D2118" s="1" t="s">
        <v>95</v>
      </c>
      <c r="E2118" s="1" t="s">
        <v>471</v>
      </c>
      <c r="F2118" s="1" t="s">
        <v>472</v>
      </c>
      <c r="G2118" s="1" t="s">
        <v>473</v>
      </c>
      <c r="H2118" s="1">
        <v>5</v>
      </c>
      <c r="I2118" s="1" t="s">
        <v>1535</v>
      </c>
      <c r="J2118" s="4">
        <v>927</v>
      </c>
      <c r="K2118" s="4">
        <v>392</v>
      </c>
      <c r="L2118" s="4">
        <v>183</v>
      </c>
      <c r="T2118" s="1">
        <v>1</v>
      </c>
      <c r="AA2118" s="12" t="str">
        <f>_xlfn.XLOOKUP(HsgLista[[#This Row],[Lakó-népesség]],hsgméret[limit],hsgméret[név],,-1)</f>
        <v>mikro</v>
      </c>
      <c r="AB2118" s="12" t="str">
        <f>IFERROR(_xlfn.XLOOKUP(HsgLista[[#This Row],[Vármegye]],Régiók[Vármegye],Régiók[Régió]),"")</f>
        <v>Nyugat-Dunántúl</v>
      </c>
      <c r="AC2118" s="12" t="str">
        <f>IFERROR(_xlfn.XLOOKUP(HsgLista[[#This Row],[Vármegye]],Régiók[Vármegye],Régiók[NUTS2]),"")</f>
        <v>HU22</v>
      </c>
      <c r="AD2118" s="12" t="str" cm="1">
        <f t="array" ref="AD2118">_xlfn.XLOOKUP(HsgLista[[#This Row],[Helység jogállása]],_xlfn.ANCHORARRAY($AG$12),$AH$12:$AH$18)</f>
        <v>1 község</v>
      </c>
      <c r="AE2118" s="4">
        <f>HsgLista[[#This Row],[Lakó-népesség]]*HsgLista[[#This Row],[Lakó-népesség]]</f>
        <v>153664</v>
      </c>
      <c r="AF2118" s="1"/>
      <c r="AG2118" s="4"/>
      <c r="AJ2118" s="8"/>
      <c r="AK2118" s="4"/>
      <c r="AS2118" s="8"/>
      <c r="AT2118" s="4"/>
      <c r="BJ2118" s="1"/>
    </row>
    <row r="2119" spans="1:62" x14ac:dyDescent="0.3">
      <c r="A2119" s="33" t="s">
        <v>501</v>
      </c>
      <c r="B2119" s="31">
        <v>24305</v>
      </c>
      <c r="C2119" s="1" t="s">
        <v>27</v>
      </c>
      <c r="D2119" s="1" t="s">
        <v>66</v>
      </c>
      <c r="E2119" s="1" t="s">
        <v>2865</v>
      </c>
      <c r="F2119" s="1" t="s">
        <v>500</v>
      </c>
      <c r="G2119" s="1" t="s">
        <v>501</v>
      </c>
      <c r="H2119" s="1">
        <v>1</v>
      </c>
      <c r="I2119" s="1" t="s">
        <v>32</v>
      </c>
      <c r="J2119" s="4">
        <v>2957</v>
      </c>
      <c r="K2119" s="4">
        <v>3919</v>
      </c>
      <c r="L2119" s="4">
        <v>1363</v>
      </c>
      <c r="T2119" s="1">
        <v>1</v>
      </c>
      <c r="AA2119" s="12" t="str">
        <f>_xlfn.XLOOKUP(HsgLista[[#This Row],[Lakó-népesség]],hsgméret[limit],hsgméret[név],,-1)</f>
        <v>kicsi</v>
      </c>
      <c r="AB2119" s="12" t="str">
        <f>IFERROR(_xlfn.XLOOKUP(HsgLista[[#This Row],[Vármegye]],Régiók[Vármegye],Régiók[Régió]),"")</f>
        <v>Nyugat-Dunántúl</v>
      </c>
      <c r="AC2119" s="12" t="str">
        <f>IFERROR(_xlfn.XLOOKUP(HsgLista[[#This Row],[Vármegye]],Régiók[Vármegye],Régiók[NUTS2]),"")</f>
        <v>HU22</v>
      </c>
      <c r="AD2119" s="12" t="str" cm="1">
        <f t="array" ref="AD2119">_xlfn.XLOOKUP(HsgLista[[#This Row],[Helység jogállása]],_xlfn.ANCHORARRAY($AG$12),$AH$12:$AH$18)</f>
        <v>2 város</v>
      </c>
      <c r="AE2119" s="4">
        <f>HsgLista[[#This Row],[Lakó-népesség]]*HsgLista[[#This Row],[Lakó-népesség]]</f>
        <v>15358561</v>
      </c>
      <c r="AF2119" s="1"/>
      <c r="AG2119" s="4"/>
      <c r="AJ2119" s="8"/>
      <c r="AK2119" s="4"/>
      <c r="AS2119" s="8"/>
      <c r="AT2119" s="4"/>
      <c r="BJ2119" s="1"/>
    </row>
    <row r="2120" spans="1:62" x14ac:dyDescent="0.3">
      <c r="A2120" s="33" t="s">
        <v>2866</v>
      </c>
      <c r="B2120" s="31">
        <v>24730</v>
      </c>
      <c r="C2120" s="1" t="s">
        <v>40</v>
      </c>
      <c r="D2120" s="1" t="s">
        <v>52</v>
      </c>
      <c r="E2120" s="1" t="s">
        <v>53</v>
      </c>
      <c r="F2120" s="1" t="s">
        <v>54</v>
      </c>
      <c r="G2120" s="1" t="s">
        <v>55</v>
      </c>
      <c r="H2120" s="1">
        <v>5</v>
      </c>
      <c r="I2120" s="1" t="s">
        <v>1582</v>
      </c>
      <c r="J2120" s="4">
        <v>846</v>
      </c>
      <c r="K2120" s="4">
        <v>84</v>
      </c>
      <c r="L2120" s="4">
        <v>77</v>
      </c>
      <c r="AA2120" s="12" t="str">
        <f>_xlfn.XLOOKUP(HsgLista[[#This Row],[Lakó-népesség]],hsgméret[limit],hsgméret[név],,-1)</f>
        <v>mikro</v>
      </c>
      <c r="AB2120" s="12" t="str">
        <f>IFERROR(_xlfn.XLOOKUP(HsgLista[[#This Row],[Vármegye]],Régiók[Vármegye],Régiók[Régió]),"")</f>
        <v>Észak-Magyarország</v>
      </c>
      <c r="AC2120" s="12" t="str">
        <f>IFERROR(_xlfn.XLOOKUP(HsgLista[[#This Row],[Vármegye]],Régiók[Vármegye],Régiók[NUTS2]),"")</f>
        <v>HU31</v>
      </c>
      <c r="AD2120" s="12" t="str" cm="1">
        <f t="array" ref="AD2120">_xlfn.XLOOKUP(HsgLista[[#This Row],[Helység jogállása]],_xlfn.ANCHORARRAY($AG$12),$AH$12:$AH$18)</f>
        <v>1 község</v>
      </c>
      <c r="AE2120" s="4">
        <f>HsgLista[[#This Row],[Lakó-népesség]]*HsgLista[[#This Row],[Lakó-népesség]]</f>
        <v>7056</v>
      </c>
      <c r="AF2120" s="1"/>
      <c r="AG2120" s="4"/>
      <c r="AJ2120" s="8"/>
      <c r="AK2120" s="4"/>
      <c r="AS2120" s="8"/>
      <c r="AT2120" s="4"/>
      <c r="BJ2120" s="1"/>
    </row>
    <row r="2121" spans="1:62" x14ac:dyDescent="0.3">
      <c r="A2121" s="33" t="s">
        <v>2867</v>
      </c>
      <c r="B2121" s="31">
        <v>29559</v>
      </c>
      <c r="C2121" s="1" t="s">
        <v>40</v>
      </c>
      <c r="D2121" s="1" t="s">
        <v>159</v>
      </c>
      <c r="E2121" s="1" t="s">
        <v>950</v>
      </c>
      <c r="F2121" s="1" t="s">
        <v>951</v>
      </c>
      <c r="G2121" s="1" t="s">
        <v>952</v>
      </c>
      <c r="H2121" s="1">
        <v>5</v>
      </c>
      <c r="I2121" s="1" t="s">
        <v>2123</v>
      </c>
      <c r="J2121" s="4">
        <v>1220</v>
      </c>
      <c r="K2121" s="4">
        <v>470</v>
      </c>
      <c r="L2121" s="4">
        <v>279</v>
      </c>
      <c r="AA2121" s="12" t="str">
        <f>_xlfn.XLOOKUP(HsgLista[[#This Row],[Lakó-népesség]],hsgméret[limit],hsgméret[név],,-1)</f>
        <v>mikro</v>
      </c>
      <c r="AB2121" s="12" t="str">
        <f>IFERROR(_xlfn.XLOOKUP(HsgLista[[#This Row],[Vármegye]],Régiók[Vármegye],Régiók[Régió]),"")</f>
        <v>Észak-Alföld</v>
      </c>
      <c r="AC2121" s="12" t="str">
        <f>IFERROR(_xlfn.XLOOKUP(HsgLista[[#This Row],[Vármegye]],Régiók[Vármegye],Régiók[NUTS2]),"")</f>
        <v>HU32</v>
      </c>
      <c r="AD2121" s="12" t="str" cm="1">
        <f t="array" ref="AD2121">_xlfn.XLOOKUP(HsgLista[[#This Row],[Helység jogállása]],_xlfn.ANCHORARRAY($AG$12),$AH$12:$AH$18)</f>
        <v>1 község</v>
      </c>
      <c r="AE2121" s="4">
        <f>HsgLista[[#This Row],[Lakó-népesség]]*HsgLista[[#This Row],[Lakó-népesség]]</f>
        <v>220900</v>
      </c>
      <c r="AF2121" s="1"/>
      <c r="AG2121" s="4"/>
      <c r="AJ2121" s="8"/>
      <c r="AK2121" s="4"/>
      <c r="AS2121" s="8"/>
      <c r="AT2121" s="4"/>
      <c r="BJ2121" s="1"/>
    </row>
    <row r="2122" spans="1:62" x14ac:dyDescent="0.3">
      <c r="A2122" s="33" t="s">
        <v>2402</v>
      </c>
      <c r="B2122" s="31">
        <v>27748</v>
      </c>
      <c r="C2122" s="1" t="s">
        <v>40</v>
      </c>
      <c r="D2122" s="1" t="s">
        <v>159</v>
      </c>
      <c r="E2122" s="1" t="s">
        <v>160</v>
      </c>
      <c r="F2122" s="1" t="s">
        <v>161</v>
      </c>
      <c r="G2122" s="1" t="s">
        <v>162</v>
      </c>
      <c r="H2122" s="1">
        <v>2</v>
      </c>
      <c r="I2122" s="1" t="s">
        <v>38</v>
      </c>
      <c r="J2122" s="4">
        <v>1715</v>
      </c>
      <c r="K2122" s="4">
        <v>1698</v>
      </c>
      <c r="L2122" s="4">
        <v>645</v>
      </c>
      <c r="AA2122" s="12" t="str">
        <f>_xlfn.XLOOKUP(HsgLista[[#This Row],[Lakó-népesség]],hsgméret[limit],hsgméret[név],,-1)</f>
        <v>apró</v>
      </c>
      <c r="AB2122" s="12" t="str">
        <f>IFERROR(_xlfn.XLOOKUP(HsgLista[[#This Row],[Vármegye]],Régiók[Vármegye],Régiók[Régió]),"")</f>
        <v>Észak-Alföld</v>
      </c>
      <c r="AC2122" s="12" t="str">
        <f>IFERROR(_xlfn.XLOOKUP(HsgLista[[#This Row],[Vármegye]],Régiók[Vármegye],Régiók[NUTS2]),"")</f>
        <v>HU32</v>
      </c>
      <c r="AD2122" s="12" t="str" cm="1">
        <f t="array" ref="AD2122">_xlfn.XLOOKUP(HsgLista[[#This Row],[Helység jogállása]],_xlfn.ANCHORARRAY($AG$12),$AH$12:$AH$18)</f>
        <v>1 község</v>
      </c>
      <c r="AE2122" s="4">
        <f>HsgLista[[#This Row],[Lakó-népesség]]*HsgLista[[#This Row],[Lakó-népesség]]</f>
        <v>2883204</v>
      </c>
      <c r="AF2122" s="1"/>
      <c r="AG2122" s="4"/>
      <c r="AJ2122" s="8"/>
      <c r="AK2122" s="4"/>
      <c r="AS2122" s="8"/>
      <c r="AT2122" s="4"/>
      <c r="BJ2122" s="1"/>
    </row>
    <row r="2123" spans="1:62" x14ac:dyDescent="0.3">
      <c r="A2123" s="33" t="s">
        <v>119</v>
      </c>
      <c r="B2123" s="31">
        <v>31945</v>
      </c>
      <c r="C2123" s="1" t="s">
        <v>27</v>
      </c>
      <c r="D2123" s="1" t="s">
        <v>80</v>
      </c>
      <c r="E2123" s="1" t="s">
        <v>2868</v>
      </c>
      <c r="F2123" s="1" t="s">
        <v>118</v>
      </c>
      <c r="G2123" s="1" t="s">
        <v>119</v>
      </c>
      <c r="H2123" s="1">
        <v>1</v>
      </c>
      <c r="I2123" s="1" t="s">
        <v>32</v>
      </c>
      <c r="J2123" s="4">
        <v>9135</v>
      </c>
      <c r="K2123" s="4">
        <v>28549</v>
      </c>
      <c r="L2123" s="4">
        <v>14184</v>
      </c>
      <c r="R2123" s="1">
        <v>1</v>
      </c>
      <c r="T2123" s="1">
        <v>1</v>
      </c>
      <c r="AA2123" s="12" t="str">
        <f>_xlfn.XLOOKUP(HsgLista[[#This Row],[Lakó-népesség]],hsgméret[limit],hsgméret[név],,-1)</f>
        <v>közép</v>
      </c>
      <c r="AB2123" s="12" t="str">
        <f>IFERROR(_xlfn.XLOOKUP(HsgLista[[#This Row],[Vármegye]],Régiók[Vármegye],Régiók[Régió]),"")</f>
        <v>Közép-Dunántúl</v>
      </c>
      <c r="AC2123" s="12" t="str">
        <f>IFERROR(_xlfn.XLOOKUP(HsgLista[[#This Row],[Vármegye]],Régiók[Vármegye],Régiók[NUTS2]),"")</f>
        <v>HU21</v>
      </c>
      <c r="AD2123" s="12" t="str" cm="1">
        <f t="array" ref="AD2123">_xlfn.XLOOKUP(HsgLista[[#This Row],[Helység jogállása]],_xlfn.ANCHORARRAY($AG$12),$AH$12:$AH$18)</f>
        <v>2 város</v>
      </c>
      <c r="AE2123" s="4">
        <f>HsgLista[[#This Row],[Lakó-népesség]]*HsgLista[[#This Row],[Lakó-népesség]]</f>
        <v>815045401</v>
      </c>
      <c r="AF2123" s="1"/>
      <c r="AG2123" s="4"/>
      <c r="AJ2123" s="8"/>
      <c r="AK2123" s="4"/>
      <c r="AS2123" s="8"/>
      <c r="AT2123" s="4"/>
      <c r="BJ2123" s="1"/>
    </row>
    <row r="2124" spans="1:62" x14ac:dyDescent="0.3">
      <c r="A2124" s="33" t="s">
        <v>2869</v>
      </c>
      <c r="B2124" s="31">
        <v>19868</v>
      </c>
      <c r="C2124" s="1" t="s">
        <v>40</v>
      </c>
      <c r="D2124" s="1" t="s">
        <v>80</v>
      </c>
      <c r="E2124" s="1" t="s">
        <v>117</v>
      </c>
      <c r="F2124" s="1" t="s">
        <v>118</v>
      </c>
      <c r="G2124" s="1" t="s">
        <v>119</v>
      </c>
      <c r="H2124" s="1">
        <v>5</v>
      </c>
      <c r="I2124" s="1" t="s">
        <v>1254</v>
      </c>
      <c r="J2124" s="4">
        <v>575</v>
      </c>
      <c r="K2124" s="4">
        <v>297</v>
      </c>
      <c r="L2124" s="4">
        <v>111</v>
      </c>
      <c r="AA2124" s="12" t="str">
        <f>_xlfn.XLOOKUP(HsgLista[[#This Row],[Lakó-népesség]],hsgméret[limit],hsgméret[név],,-1)</f>
        <v>mikro</v>
      </c>
      <c r="AB2124" s="12" t="str">
        <f>IFERROR(_xlfn.XLOOKUP(HsgLista[[#This Row],[Vármegye]],Régiók[Vármegye],Régiók[Régió]),"")</f>
        <v>Közép-Dunántúl</v>
      </c>
      <c r="AC2124" s="12" t="str">
        <f>IFERROR(_xlfn.XLOOKUP(HsgLista[[#This Row],[Vármegye]],Régiók[Vármegye],Régiók[NUTS2]),"")</f>
        <v>HU21</v>
      </c>
      <c r="AD2124" s="12" t="str" cm="1">
        <f t="array" ref="AD2124">_xlfn.XLOOKUP(HsgLista[[#This Row],[Helység jogállása]],_xlfn.ANCHORARRAY($AG$12),$AH$12:$AH$18)</f>
        <v>1 község</v>
      </c>
      <c r="AE2124" s="4">
        <f>HsgLista[[#This Row],[Lakó-népesség]]*HsgLista[[#This Row],[Lakó-népesség]]</f>
        <v>88209</v>
      </c>
      <c r="AF2124" s="1"/>
      <c r="AG2124" s="4"/>
      <c r="AJ2124" s="8"/>
      <c r="AK2124" s="4"/>
      <c r="AS2124" s="8"/>
      <c r="AT2124" s="4"/>
      <c r="BJ2124" s="1"/>
    </row>
    <row r="2125" spans="1:62" x14ac:dyDescent="0.3">
      <c r="A2125" s="33" t="s">
        <v>514</v>
      </c>
      <c r="B2125" s="31">
        <v>11855</v>
      </c>
      <c r="C2125" s="1" t="s">
        <v>40</v>
      </c>
      <c r="D2125" s="1" t="s">
        <v>80</v>
      </c>
      <c r="E2125" s="1" t="s">
        <v>117</v>
      </c>
      <c r="F2125" s="1" t="s">
        <v>118</v>
      </c>
      <c r="G2125" s="1" t="s">
        <v>119</v>
      </c>
      <c r="H2125" s="1">
        <v>2</v>
      </c>
      <c r="I2125" s="1" t="s">
        <v>38</v>
      </c>
      <c r="J2125" s="4">
        <v>1392</v>
      </c>
      <c r="K2125" s="4">
        <v>514</v>
      </c>
      <c r="L2125" s="4">
        <v>187</v>
      </c>
      <c r="R2125" s="1">
        <v>1</v>
      </c>
      <c r="AA2125" s="12" t="str">
        <f>_xlfn.XLOOKUP(HsgLista[[#This Row],[Lakó-népesség]],hsgméret[limit],hsgméret[név],,-1)</f>
        <v>apró</v>
      </c>
      <c r="AB2125" s="12" t="str">
        <f>IFERROR(_xlfn.XLOOKUP(HsgLista[[#This Row],[Vármegye]],Régiók[Vármegye],Régiók[Régió]),"")</f>
        <v>Közép-Dunántúl</v>
      </c>
      <c r="AC2125" s="12" t="str">
        <f>IFERROR(_xlfn.XLOOKUP(HsgLista[[#This Row],[Vármegye]],Régiók[Vármegye],Régiók[NUTS2]),"")</f>
        <v>HU21</v>
      </c>
      <c r="AD2125" s="12" t="str" cm="1">
        <f t="array" ref="AD2125">_xlfn.XLOOKUP(HsgLista[[#This Row],[Helység jogállása]],_xlfn.ANCHORARRAY($AG$12),$AH$12:$AH$18)</f>
        <v>1 község</v>
      </c>
      <c r="AE2125" s="4">
        <f>HsgLista[[#This Row],[Lakó-népesség]]*HsgLista[[#This Row],[Lakó-népesség]]</f>
        <v>264196</v>
      </c>
      <c r="AF2125" s="1"/>
      <c r="AG2125" s="4"/>
      <c r="AJ2125" s="8"/>
      <c r="AK2125" s="4"/>
      <c r="AS2125" s="8"/>
      <c r="AT2125" s="4"/>
      <c r="BJ2125" s="1"/>
    </row>
    <row r="2126" spans="1:62" x14ac:dyDescent="0.3">
      <c r="A2126" s="33" t="s">
        <v>2870</v>
      </c>
      <c r="B2126" s="31">
        <v>21607</v>
      </c>
      <c r="C2126" s="1" t="s">
        <v>40</v>
      </c>
      <c r="D2126" s="1" t="s">
        <v>80</v>
      </c>
      <c r="E2126" s="1" t="s">
        <v>117</v>
      </c>
      <c r="F2126" s="1" t="s">
        <v>118</v>
      </c>
      <c r="G2126" s="1" t="s">
        <v>119</v>
      </c>
      <c r="H2126" s="1">
        <v>5</v>
      </c>
      <c r="I2126" s="1" t="s">
        <v>1254</v>
      </c>
      <c r="J2126" s="4">
        <v>1395</v>
      </c>
      <c r="K2126" s="4">
        <v>331</v>
      </c>
      <c r="L2126" s="4">
        <v>158</v>
      </c>
      <c r="T2126" s="1">
        <v>1</v>
      </c>
      <c r="AA2126" s="12" t="str">
        <f>_xlfn.XLOOKUP(HsgLista[[#This Row],[Lakó-népesség]],hsgméret[limit],hsgméret[név],,-1)</f>
        <v>mikro</v>
      </c>
      <c r="AB2126" s="12" t="str">
        <f>IFERROR(_xlfn.XLOOKUP(HsgLista[[#This Row],[Vármegye]],Régiók[Vármegye],Régiók[Régió]),"")</f>
        <v>Közép-Dunántúl</v>
      </c>
      <c r="AC2126" s="12" t="str">
        <f>IFERROR(_xlfn.XLOOKUP(HsgLista[[#This Row],[Vármegye]],Régiók[Vármegye],Régiók[NUTS2]),"")</f>
        <v>HU21</v>
      </c>
      <c r="AD2126" s="12" t="str" cm="1">
        <f t="array" ref="AD2126">_xlfn.XLOOKUP(HsgLista[[#This Row],[Helység jogállása]],_xlfn.ANCHORARRAY($AG$12),$AH$12:$AH$18)</f>
        <v>1 község</v>
      </c>
      <c r="AE2126" s="4">
        <f>HsgLista[[#This Row],[Lakó-népesség]]*HsgLista[[#This Row],[Lakó-népesség]]</f>
        <v>109561</v>
      </c>
      <c r="AF2126" s="1"/>
      <c r="AG2126" s="4"/>
      <c r="AJ2126" s="8"/>
      <c r="AK2126" s="4"/>
      <c r="AS2126" s="8"/>
      <c r="AT2126" s="4"/>
      <c r="BJ2126" s="1"/>
    </row>
    <row r="2127" spans="1:62" x14ac:dyDescent="0.3">
      <c r="A2127" s="33" t="s">
        <v>518</v>
      </c>
      <c r="B2127" s="31">
        <v>31255</v>
      </c>
      <c r="C2127" s="1" t="s">
        <v>40</v>
      </c>
      <c r="D2127" s="1" t="s">
        <v>80</v>
      </c>
      <c r="E2127" s="1" t="s">
        <v>117</v>
      </c>
      <c r="F2127" s="1" t="s">
        <v>118</v>
      </c>
      <c r="G2127" s="1" t="s">
        <v>119</v>
      </c>
      <c r="H2127" s="1">
        <v>2</v>
      </c>
      <c r="I2127" s="1" t="s">
        <v>38</v>
      </c>
      <c r="J2127" s="4">
        <v>3074</v>
      </c>
      <c r="K2127" s="4">
        <v>1199</v>
      </c>
      <c r="L2127" s="4">
        <v>485</v>
      </c>
      <c r="R2127" s="1">
        <v>1</v>
      </c>
      <c r="T2127" s="1">
        <v>1</v>
      </c>
      <c r="AA2127" s="12" t="str">
        <f>_xlfn.XLOOKUP(HsgLista[[#This Row],[Lakó-népesség]],hsgméret[limit],hsgméret[név],,-1)</f>
        <v>apró</v>
      </c>
      <c r="AB2127" s="12" t="str">
        <f>IFERROR(_xlfn.XLOOKUP(HsgLista[[#This Row],[Vármegye]],Régiók[Vármegye],Régiók[Régió]),"")</f>
        <v>Közép-Dunántúl</v>
      </c>
      <c r="AC2127" s="12" t="str">
        <f>IFERROR(_xlfn.XLOOKUP(HsgLista[[#This Row],[Vármegye]],Régiók[Vármegye],Régiók[NUTS2]),"")</f>
        <v>HU21</v>
      </c>
      <c r="AD2127" s="12" t="str" cm="1">
        <f t="array" ref="AD2127">_xlfn.XLOOKUP(HsgLista[[#This Row],[Helység jogállása]],_xlfn.ANCHORARRAY($AG$12),$AH$12:$AH$18)</f>
        <v>1 község</v>
      </c>
      <c r="AE2127" s="4">
        <f>HsgLista[[#This Row],[Lakó-népesség]]*HsgLista[[#This Row],[Lakó-népesség]]</f>
        <v>1437601</v>
      </c>
      <c r="AF2127" s="1"/>
      <c r="AG2127" s="4"/>
      <c r="AJ2127" s="8"/>
      <c r="AK2127" s="4"/>
      <c r="AS2127" s="8"/>
      <c r="AT2127" s="4"/>
      <c r="BJ2127" s="1"/>
    </row>
    <row r="2128" spans="1:62" x14ac:dyDescent="0.3">
      <c r="A2128" s="33" t="s">
        <v>2871</v>
      </c>
      <c r="B2128" s="32">
        <v>7348</v>
      </c>
      <c r="C2128" s="1" t="s">
        <v>40</v>
      </c>
      <c r="D2128" s="1" t="s">
        <v>80</v>
      </c>
      <c r="E2128" s="1" t="s">
        <v>544</v>
      </c>
      <c r="F2128" s="1" t="s">
        <v>545</v>
      </c>
      <c r="G2128" s="1" t="s">
        <v>545</v>
      </c>
      <c r="H2128" s="1">
        <v>5</v>
      </c>
      <c r="I2128" s="1" t="s">
        <v>566</v>
      </c>
      <c r="J2128" s="4">
        <v>2239</v>
      </c>
      <c r="K2128" s="4">
        <v>1451</v>
      </c>
      <c r="L2128" s="4">
        <v>548</v>
      </c>
      <c r="AA2128" s="12" t="str">
        <f>_xlfn.XLOOKUP(HsgLista[[#This Row],[Lakó-népesség]],hsgméret[limit],hsgméret[név],,-1)</f>
        <v>apró</v>
      </c>
      <c r="AB2128" s="12" t="str">
        <f>IFERROR(_xlfn.XLOOKUP(HsgLista[[#This Row],[Vármegye]],Régiók[Vármegye],Régiók[Régió]),"")</f>
        <v>Közép-Dunántúl</v>
      </c>
      <c r="AC2128" s="12" t="str">
        <f>IFERROR(_xlfn.XLOOKUP(HsgLista[[#This Row],[Vármegye]],Régiók[Vármegye],Régiók[NUTS2]),"")</f>
        <v>HU21</v>
      </c>
      <c r="AD2128" s="12" t="str" cm="1">
        <f t="array" ref="AD2128">_xlfn.XLOOKUP(HsgLista[[#This Row],[Helység jogállása]],_xlfn.ANCHORARRAY($AG$12),$AH$12:$AH$18)</f>
        <v>1 község</v>
      </c>
      <c r="AE2128" s="4">
        <f>HsgLista[[#This Row],[Lakó-népesség]]*HsgLista[[#This Row],[Lakó-népesség]]</f>
        <v>2105401</v>
      </c>
      <c r="AF2128" s="1"/>
      <c r="AG2128" s="4"/>
      <c r="AJ2128" s="8"/>
      <c r="AK2128" s="4"/>
      <c r="AS2128" s="8"/>
      <c r="AT2128" s="4"/>
      <c r="BJ2128" s="1"/>
    </row>
    <row r="2129" spans="1:62" x14ac:dyDescent="0.3">
      <c r="A2129" s="33" t="s">
        <v>2872</v>
      </c>
      <c r="B2129" s="31">
        <v>14067</v>
      </c>
      <c r="C2129" s="1" t="s">
        <v>40</v>
      </c>
      <c r="D2129" s="1" t="s">
        <v>95</v>
      </c>
      <c r="E2129" s="1" t="s">
        <v>850</v>
      </c>
      <c r="F2129" s="1" t="s">
        <v>851</v>
      </c>
      <c r="G2129" s="1" t="s">
        <v>852</v>
      </c>
      <c r="H2129" s="1">
        <v>5</v>
      </c>
      <c r="I2129" s="1" t="s">
        <v>1240</v>
      </c>
      <c r="J2129" s="4">
        <v>3132</v>
      </c>
      <c r="K2129" s="4">
        <v>297</v>
      </c>
      <c r="L2129" s="4">
        <v>290</v>
      </c>
      <c r="AA2129" s="12" t="str">
        <f>_xlfn.XLOOKUP(HsgLista[[#This Row],[Lakó-népesség]],hsgméret[limit],hsgméret[név],,-1)</f>
        <v>mikro</v>
      </c>
      <c r="AB2129" s="12" t="str">
        <f>IFERROR(_xlfn.XLOOKUP(HsgLista[[#This Row],[Vármegye]],Régiók[Vármegye],Régiók[Régió]),"")</f>
        <v>Nyugat-Dunántúl</v>
      </c>
      <c r="AC2129" s="12" t="str">
        <f>IFERROR(_xlfn.XLOOKUP(HsgLista[[#This Row],[Vármegye]],Régiók[Vármegye],Régiók[NUTS2]),"")</f>
        <v>HU22</v>
      </c>
      <c r="AD2129" s="12" t="str" cm="1">
        <f t="array" ref="AD2129">_xlfn.XLOOKUP(HsgLista[[#This Row],[Helység jogállása]],_xlfn.ANCHORARRAY($AG$12),$AH$12:$AH$18)</f>
        <v>1 község</v>
      </c>
      <c r="AE2129" s="4">
        <f>HsgLista[[#This Row],[Lakó-népesség]]*HsgLista[[#This Row],[Lakó-népesség]]</f>
        <v>88209</v>
      </c>
      <c r="AF2129" s="1"/>
      <c r="AG2129" s="4"/>
      <c r="AJ2129" s="8"/>
      <c r="AK2129" s="4"/>
      <c r="AS2129" s="8"/>
      <c r="AT2129" s="4"/>
      <c r="BJ2129" s="1"/>
    </row>
    <row r="2130" spans="1:62" x14ac:dyDescent="0.3">
      <c r="A2130" s="33" t="s">
        <v>2873</v>
      </c>
      <c r="B2130" s="31">
        <v>32577</v>
      </c>
      <c r="C2130" s="1" t="s">
        <v>40</v>
      </c>
      <c r="D2130" s="1" t="s">
        <v>159</v>
      </c>
      <c r="E2130" s="1" t="s">
        <v>1492</v>
      </c>
      <c r="F2130" s="1" t="s">
        <v>1493</v>
      </c>
      <c r="G2130" s="1" t="s">
        <v>1494</v>
      </c>
      <c r="H2130" s="1">
        <v>5</v>
      </c>
      <c r="I2130" s="1" t="s">
        <v>1967</v>
      </c>
      <c r="J2130" s="4">
        <v>1067</v>
      </c>
      <c r="K2130" s="4">
        <v>764</v>
      </c>
      <c r="L2130" s="4">
        <v>311</v>
      </c>
      <c r="T2130" s="1">
        <v>1</v>
      </c>
      <c r="AA2130" s="12" t="str">
        <f>_xlfn.XLOOKUP(HsgLista[[#This Row],[Lakó-népesség]],hsgméret[limit],hsgméret[név],,-1)</f>
        <v>apró</v>
      </c>
      <c r="AB2130" s="12" t="str">
        <f>IFERROR(_xlfn.XLOOKUP(HsgLista[[#This Row],[Vármegye]],Régiók[Vármegye],Régiók[Régió]),"")</f>
        <v>Észak-Alföld</v>
      </c>
      <c r="AC2130" s="12" t="str">
        <f>IFERROR(_xlfn.XLOOKUP(HsgLista[[#This Row],[Vármegye]],Régiók[Vármegye],Régiók[NUTS2]),"")</f>
        <v>HU32</v>
      </c>
      <c r="AD2130" s="12" t="str" cm="1">
        <f t="array" ref="AD2130">_xlfn.XLOOKUP(HsgLista[[#This Row],[Helység jogállása]],_xlfn.ANCHORARRAY($AG$12),$AH$12:$AH$18)</f>
        <v>1 község</v>
      </c>
      <c r="AE2130" s="4">
        <f>HsgLista[[#This Row],[Lakó-népesség]]*HsgLista[[#This Row],[Lakó-népesség]]</f>
        <v>583696</v>
      </c>
      <c r="AF2130" s="1"/>
      <c r="AG2130" s="4"/>
      <c r="AJ2130" s="8"/>
      <c r="AK2130" s="4"/>
      <c r="AS2130" s="8"/>
      <c r="AT2130" s="4"/>
      <c r="BJ2130" s="1"/>
    </row>
    <row r="2131" spans="1:62" x14ac:dyDescent="0.3">
      <c r="A2131" s="33" t="s">
        <v>2874</v>
      </c>
      <c r="B2131" s="32">
        <v>7010</v>
      </c>
      <c r="C2131" s="1" t="s">
        <v>40</v>
      </c>
      <c r="D2131" s="1" t="s">
        <v>41</v>
      </c>
      <c r="E2131" s="1" t="s">
        <v>130</v>
      </c>
      <c r="F2131" s="1" t="s">
        <v>131</v>
      </c>
      <c r="G2131" s="1" t="s">
        <v>132</v>
      </c>
      <c r="H2131" s="1">
        <v>5</v>
      </c>
      <c r="I2131" s="1" t="s">
        <v>1877</v>
      </c>
      <c r="J2131" s="4">
        <v>1211</v>
      </c>
      <c r="K2131" s="4">
        <v>136</v>
      </c>
      <c r="L2131" s="4">
        <v>77</v>
      </c>
      <c r="AA2131" s="12" t="str">
        <f>_xlfn.XLOOKUP(HsgLista[[#This Row],[Lakó-népesség]],hsgméret[limit],hsgméret[név],,-1)</f>
        <v>mikro</v>
      </c>
      <c r="AB2131" s="12" t="str">
        <f>IFERROR(_xlfn.XLOOKUP(HsgLista[[#This Row],[Vármegye]],Régiók[Vármegye],Régiók[Régió]),"")</f>
        <v>Dél-Dunántúl</v>
      </c>
      <c r="AC2131" s="12" t="str">
        <f>IFERROR(_xlfn.XLOOKUP(HsgLista[[#This Row],[Vármegye]],Régiók[Vármegye],Régiók[NUTS2]),"")</f>
        <v>HU23</v>
      </c>
      <c r="AD2131" s="12" t="str" cm="1">
        <f t="array" ref="AD2131">_xlfn.XLOOKUP(HsgLista[[#This Row],[Helység jogállása]],_xlfn.ANCHORARRAY($AG$12),$AH$12:$AH$18)</f>
        <v>1 község</v>
      </c>
      <c r="AE2131" s="4">
        <f>HsgLista[[#This Row],[Lakó-népesség]]*HsgLista[[#This Row],[Lakó-népesség]]</f>
        <v>18496</v>
      </c>
      <c r="AF2131" s="1"/>
      <c r="AG2131" s="4"/>
      <c r="AJ2131" s="8"/>
      <c r="AK2131" s="4"/>
      <c r="AS2131" s="8"/>
      <c r="AT2131" s="4"/>
      <c r="BJ2131" s="1"/>
    </row>
    <row r="2132" spans="1:62" x14ac:dyDescent="0.3">
      <c r="A2132" s="33" t="s">
        <v>873</v>
      </c>
      <c r="B2132" s="32">
        <v>7436</v>
      </c>
      <c r="C2132" s="1" t="s">
        <v>196</v>
      </c>
      <c r="D2132" s="1" t="s">
        <v>47</v>
      </c>
      <c r="E2132" s="1" t="s">
        <v>870</v>
      </c>
      <c r="F2132" s="1" t="s">
        <v>871</v>
      </c>
      <c r="G2132" s="1" t="s">
        <v>872</v>
      </c>
      <c r="H2132" s="1">
        <v>2</v>
      </c>
      <c r="I2132" s="1" t="s">
        <v>38</v>
      </c>
      <c r="J2132" s="4">
        <v>3720</v>
      </c>
      <c r="K2132" s="4">
        <v>1795</v>
      </c>
      <c r="L2132" s="4">
        <v>1103</v>
      </c>
      <c r="T2132" s="1">
        <v>1</v>
      </c>
      <c r="AA2132" s="12" t="str">
        <f>_xlfn.XLOOKUP(HsgLista[[#This Row],[Lakó-népesség]],hsgméret[limit],hsgméret[név],,-1)</f>
        <v>apró</v>
      </c>
      <c r="AB2132" s="12" t="str">
        <f>IFERROR(_xlfn.XLOOKUP(HsgLista[[#This Row],[Vármegye]],Régiók[Vármegye],Régiók[Régió]),"")</f>
        <v>Észak-Magyarország</v>
      </c>
      <c r="AC2132" s="12" t="str">
        <f>IFERROR(_xlfn.XLOOKUP(HsgLista[[#This Row],[Vármegye]],Régiók[Vármegye],Régiók[NUTS2]),"")</f>
        <v>HU31</v>
      </c>
      <c r="AD2132" s="12" t="str" cm="1">
        <f t="array" ref="AD2132">_xlfn.XLOOKUP(HsgLista[[#This Row],[Helység jogállása]],_xlfn.ANCHORARRAY($AG$12),$AH$12:$AH$18)</f>
        <v>1 község</v>
      </c>
      <c r="AE2132" s="4">
        <f>HsgLista[[#This Row],[Lakó-népesség]]*HsgLista[[#This Row],[Lakó-népesség]]</f>
        <v>3222025</v>
      </c>
      <c r="AF2132" s="1"/>
      <c r="AG2132" s="4"/>
      <c r="AJ2132" s="8"/>
      <c r="AK2132" s="4"/>
      <c r="AS2132" s="8"/>
      <c r="AT2132" s="4"/>
      <c r="BJ2132" s="1"/>
    </row>
    <row r="2133" spans="1:62" x14ac:dyDescent="0.3">
      <c r="A2133" s="33" t="s">
        <v>2875</v>
      </c>
      <c r="B2133" s="31">
        <v>20215</v>
      </c>
      <c r="C2133" s="1" t="s">
        <v>40</v>
      </c>
      <c r="D2133" s="1" t="s">
        <v>47</v>
      </c>
      <c r="E2133" s="1" t="s">
        <v>870</v>
      </c>
      <c r="F2133" s="1" t="s">
        <v>871</v>
      </c>
      <c r="G2133" s="1" t="s">
        <v>872</v>
      </c>
      <c r="H2133" s="1">
        <v>5</v>
      </c>
      <c r="I2133" s="1" t="s">
        <v>2876</v>
      </c>
      <c r="J2133" s="4">
        <v>1694</v>
      </c>
      <c r="K2133" s="4">
        <v>325</v>
      </c>
      <c r="L2133" s="4">
        <v>253</v>
      </c>
      <c r="AA2133" s="12" t="str">
        <f>_xlfn.XLOOKUP(HsgLista[[#This Row],[Lakó-népesség]],hsgméret[limit],hsgméret[név],,-1)</f>
        <v>mikro</v>
      </c>
      <c r="AB2133" s="12" t="str">
        <f>IFERROR(_xlfn.XLOOKUP(HsgLista[[#This Row],[Vármegye]],Régiók[Vármegye],Régiók[Régió]),"")</f>
        <v>Észak-Magyarország</v>
      </c>
      <c r="AC2133" s="12" t="str">
        <f>IFERROR(_xlfn.XLOOKUP(HsgLista[[#This Row],[Vármegye]],Régiók[Vármegye],Régiók[NUTS2]),"")</f>
        <v>HU31</v>
      </c>
      <c r="AD2133" s="12" t="str" cm="1">
        <f t="array" ref="AD2133">_xlfn.XLOOKUP(HsgLista[[#This Row],[Helység jogállása]],_xlfn.ANCHORARRAY($AG$12),$AH$12:$AH$18)</f>
        <v>1 község</v>
      </c>
      <c r="AE2133" s="4">
        <f>HsgLista[[#This Row],[Lakó-népesség]]*HsgLista[[#This Row],[Lakó-népesség]]</f>
        <v>105625</v>
      </c>
      <c r="AF2133" s="1"/>
      <c r="AG2133" s="4"/>
      <c r="AJ2133" s="8"/>
      <c r="AK2133" s="4"/>
      <c r="AS2133" s="8"/>
      <c r="AT2133" s="4"/>
      <c r="BJ2133" s="1"/>
    </row>
    <row r="2134" spans="1:62" x14ac:dyDescent="0.3">
      <c r="A2134" s="33" t="s">
        <v>2877</v>
      </c>
      <c r="B2134" s="31">
        <v>26745</v>
      </c>
      <c r="C2134" s="1" t="s">
        <v>40</v>
      </c>
      <c r="D2134" s="1" t="s">
        <v>52</v>
      </c>
      <c r="E2134" s="1" t="s">
        <v>313</v>
      </c>
      <c r="F2134" s="1" t="s">
        <v>314</v>
      </c>
      <c r="G2134" s="1" t="s">
        <v>315</v>
      </c>
      <c r="H2134" s="1">
        <v>2</v>
      </c>
      <c r="I2134" s="1" t="s">
        <v>38</v>
      </c>
      <c r="J2134" s="4">
        <v>1676</v>
      </c>
      <c r="K2134" s="4">
        <v>1084</v>
      </c>
      <c r="L2134" s="4">
        <v>435</v>
      </c>
      <c r="AA2134" s="12" t="str">
        <f>_xlfn.XLOOKUP(HsgLista[[#This Row],[Lakó-népesség]],hsgméret[limit],hsgméret[név],,-1)</f>
        <v>apró</v>
      </c>
      <c r="AB2134" s="12" t="str">
        <f>IFERROR(_xlfn.XLOOKUP(HsgLista[[#This Row],[Vármegye]],Régiók[Vármegye],Régiók[Régió]),"")</f>
        <v>Észak-Magyarország</v>
      </c>
      <c r="AC2134" s="12" t="str">
        <f>IFERROR(_xlfn.XLOOKUP(HsgLista[[#This Row],[Vármegye]],Régiók[Vármegye],Régiók[NUTS2]),"")</f>
        <v>HU31</v>
      </c>
      <c r="AD2134" s="12" t="str" cm="1">
        <f t="array" ref="AD2134">_xlfn.XLOOKUP(HsgLista[[#This Row],[Helység jogállása]],_xlfn.ANCHORARRAY($AG$12),$AH$12:$AH$18)</f>
        <v>1 község</v>
      </c>
      <c r="AE2134" s="4">
        <f>HsgLista[[#This Row],[Lakó-népesség]]*HsgLista[[#This Row],[Lakó-népesség]]</f>
        <v>1175056</v>
      </c>
      <c r="AF2134" s="1"/>
      <c r="AG2134" s="4"/>
      <c r="AJ2134" s="8"/>
      <c r="AK2134" s="4"/>
      <c r="AS2134" s="8"/>
      <c r="AT2134" s="4"/>
      <c r="BJ2134" s="1"/>
    </row>
    <row r="2135" spans="1:62" x14ac:dyDescent="0.3">
      <c r="A2135" s="33" t="s">
        <v>2878</v>
      </c>
      <c r="B2135" s="32">
        <v>9618</v>
      </c>
      <c r="C2135" s="1" t="s">
        <v>40</v>
      </c>
      <c r="D2135" s="1" t="s">
        <v>251</v>
      </c>
      <c r="E2135" s="1" t="s">
        <v>734</v>
      </c>
      <c r="F2135" s="1" t="s">
        <v>735</v>
      </c>
      <c r="G2135" s="1" t="s">
        <v>735</v>
      </c>
      <c r="H2135" s="1">
        <v>5</v>
      </c>
      <c r="I2135" s="1" t="s">
        <v>1304</v>
      </c>
      <c r="J2135" s="4">
        <v>1305</v>
      </c>
      <c r="K2135" s="4">
        <v>575</v>
      </c>
      <c r="L2135" s="4">
        <v>270</v>
      </c>
      <c r="R2135" s="1">
        <v>1</v>
      </c>
      <c r="T2135" s="1">
        <v>1</v>
      </c>
      <c r="AA2135" s="12" t="str">
        <f>_xlfn.XLOOKUP(HsgLista[[#This Row],[Lakó-népesség]],hsgméret[limit],hsgméret[név],,-1)</f>
        <v>apró</v>
      </c>
      <c r="AB2135" s="12" t="str">
        <f>IFERROR(_xlfn.XLOOKUP(HsgLista[[#This Row],[Vármegye]],Régiók[Vármegye],Régiók[Régió]),"")</f>
        <v>Dél-Dunántúl</v>
      </c>
      <c r="AC2135" s="12" t="str">
        <f>IFERROR(_xlfn.XLOOKUP(HsgLista[[#This Row],[Vármegye]],Régiók[Vármegye],Régiók[NUTS2]),"")</f>
        <v>HU23</v>
      </c>
      <c r="AD2135" s="12" t="str" cm="1">
        <f t="array" ref="AD2135">_xlfn.XLOOKUP(HsgLista[[#This Row],[Helység jogállása]],_xlfn.ANCHORARRAY($AG$12),$AH$12:$AH$18)</f>
        <v>1 község</v>
      </c>
      <c r="AE2135" s="4">
        <f>HsgLista[[#This Row],[Lakó-népesség]]*HsgLista[[#This Row],[Lakó-népesség]]</f>
        <v>330625</v>
      </c>
      <c r="AF2135" s="1"/>
      <c r="AG2135" s="4"/>
      <c r="AJ2135" s="8"/>
      <c r="AK2135" s="4"/>
      <c r="AS2135" s="8"/>
      <c r="AT2135" s="4"/>
      <c r="BJ2135" s="1"/>
    </row>
    <row r="2136" spans="1:62" x14ac:dyDescent="0.3">
      <c r="A2136" s="33" t="s">
        <v>2879</v>
      </c>
      <c r="B2136" s="31">
        <v>31972</v>
      </c>
      <c r="C2136" s="1" t="s">
        <v>40</v>
      </c>
      <c r="D2136" s="1" t="s">
        <v>159</v>
      </c>
      <c r="E2136" s="1" t="s">
        <v>604</v>
      </c>
      <c r="F2136" s="1" t="s">
        <v>605</v>
      </c>
      <c r="G2136" s="1" t="s">
        <v>606</v>
      </c>
      <c r="H2136" s="1">
        <v>5</v>
      </c>
      <c r="I2136" s="1" t="s">
        <v>1649</v>
      </c>
      <c r="J2136" s="4">
        <v>1296</v>
      </c>
      <c r="K2136" s="4">
        <v>1190</v>
      </c>
      <c r="L2136" s="4">
        <v>399</v>
      </c>
      <c r="T2136" s="1">
        <v>1</v>
      </c>
      <c r="AA2136" s="12" t="str">
        <f>_xlfn.XLOOKUP(HsgLista[[#This Row],[Lakó-népesség]],hsgméret[limit],hsgméret[név],,-1)</f>
        <v>apró</v>
      </c>
      <c r="AB2136" s="12" t="str">
        <f>IFERROR(_xlfn.XLOOKUP(HsgLista[[#This Row],[Vármegye]],Régiók[Vármegye],Régiók[Régió]),"")</f>
        <v>Észak-Alföld</v>
      </c>
      <c r="AC2136" s="12" t="str">
        <f>IFERROR(_xlfn.XLOOKUP(HsgLista[[#This Row],[Vármegye]],Régiók[Vármegye],Régiók[NUTS2]),"")</f>
        <v>HU32</v>
      </c>
      <c r="AD2136" s="12" t="str" cm="1">
        <f t="array" ref="AD2136">_xlfn.XLOOKUP(HsgLista[[#This Row],[Helység jogállása]],_xlfn.ANCHORARRAY($AG$12),$AH$12:$AH$18)</f>
        <v>1 község</v>
      </c>
      <c r="AE2136" s="4">
        <f>HsgLista[[#This Row],[Lakó-népesség]]*HsgLista[[#This Row],[Lakó-népesség]]</f>
        <v>1416100</v>
      </c>
      <c r="AF2136" s="1"/>
      <c r="AG2136" s="4"/>
      <c r="AJ2136" s="8"/>
      <c r="AK2136" s="4"/>
      <c r="AS2136" s="8"/>
      <c r="AT2136" s="4"/>
      <c r="BJ2136" s="1"/>
    </row>
    <row r="2137" spans="1:62" x14ac:dyDescent="0.3">
      <c r="A2137" s="33" t="s">
        <v>303</v>
      </c>
      <c r="B2137" s="32">
        <v>7409</v>
      </c>
      <c r="C2137" s="1" t="s">
        <v>27</v>
      </c>
      <c r="D2137" s="1" t="s">
        <v>272</v>
      </c>
      <c r="E2137" s="1" t="s">
        <v>2880</v>
      </c>
      <c r="F2137" s="1" t="s">
        <v>302</v>
      </c>
      <c r="G2137" s="1" t="s">
        <v>303</v>
      </c>
      <c r="H2137" s="1">
        <v>1</v>
      </c>
      <c r="I2137" s="1" t="s">
        <v>32</v>
      </c>
      <c r="J2137" s="4">
        <v>7260</v>
      </c>
      <c r="K2137" s="4">
        <v>8455</v>
      </c>
      <c r="L2137" s="4">
        <v>4165</v>
      </c>
      <c r="T2137" s="1">
        <v>1</v>
      </c>
      <c r="AA2137" s="12" t="str">
        <f>_xlfn.XLOOKUP(HsgLista[[#This Row],[Lakó-népesség]],hsgméret[limit],hsgméret[név],,-1)</f>
        <v>kicsi</v>
      </c>
      <c r="AB2137" s="12" t="str">
        <f>IFERROR(_xlfn.XLOOKUP(HsgLista[[#This Row],[Vármegye]],Régiók[Vármegye],Régiók[Régió]),"")</f>
        <v>Észak-Magyarország</v>
      </c>
      <c r="AC2137" s="12" t="str">
        <f>IFERROR(_xlfn.XLOOKUP(HsgLista[[#This Row],[Vármegye]],Régiók[Vármegye],Régiók[NUTS2]),"")</f>
        <v>HU31</v>
      </c>
      <c r="AD2137" s="12" t="str" cm="1">
        <f t="array" ref="AD2137">_xlfn.XLOOKUP(HsgLista[[#This Row],[Helység jogállása]],_xlfn.ANCHORARRAY($AG$12),$AH$12:$AH$18)</f>
        <v>2 város</v>
      </c>
      <c r="AE2137" s="4">
        <f>HsgLista[[#This Row],[Lakó-népesség]]*HsgLista[[#This Row],[Lakó-népesség]]</f>
        <v>71487025</v>
      </c>
      <c r="AF2137" s="1"/>
      <c r="AG2137" s="4"/>
      <c r="AJ2137" s="8"/>
      <c r="AK2137" s="4"/>
      <c r="AS2137" s="8"/>
      <c r="AT2137" s="4"/>
      <c r="BJ2137" s="1"/>
    </row>
    <row r="2138" spans="1:62" x14ac:dyDescent="0.3">
      <c r="A2138" s="33" t="s">
        <v>2881</v>
      </c>
      <c r="B2138" s="31">
        <v>23481</v>
      </c>
      <c r="C2138" s="1" t="s">
        <v>40</v>
      </c>
      <c r="D2138" s="1" t="s">
        <v>66</v>
      </c>
      <c r="E2138" s="1" t="s">
        <v>101</v>
      </c>
      <c r="F2138" s="1" t="s">
        <v>102</v>
      </c>
      <c r="G2138" s="1" t="s">
        <v>103</v>
      </c>
      <c r="H2138" s="1">
        <v>5</v>
      </c>
      <c r="I2138" s="1" t="s">
        <v>1427</v>
      </c>
      <c r="J2138" s="4">
        <v>852</v>
      </c>
      <c r="K2138" s="4">
        <v>390</v>
      </c>
      <c r="L2138" s="4">
        <v>113</v>
      </c>
      <c r="AA2138" s="12" t="str">
        <f>_xlfn.XLOOKUP(HsgLista[[#This Row],[Lakó-népesség]],hsgméret[limit],hsgméret[név],,-1)</f>
        <v>mikro</v>
      </c>
      <c r="AB2138" s="12" t="str">
        <f>IFERROR(_xlfn.XLOOKUP(HsgLista[[#This Row],[Vármegye]],Régiók[Vármegye],Régiók[Régió]),"")</f>
        <v>Nyugat-Dunántúl</v>
      </c>
      <c r="AC2138" s="12" t="str">
        <f>IFERROR(_xlfn.XLOOKUP(HsgLista[[#This Row],[Vármegye]],Régiók[Vármegye],Régiók[NUTS2]),"")</f>
        <v>HU22</v>
      </c>
      <c r="AD2138" s="12" t="str" cm="1">
        <f t="array" ref="AD2138">_xlfn.XLOOKUP(HsgLista[[#This Row],[Helység jogállása]],_xlfn.ANCHORARRAY($AG$12),$AH$12:$AH$18)</f>
        <v>1 község</v>
      </c>
      <c r="AE2138" s="4">
        <f>HsgLista[[#This Row],[Lakó-népesség]]*HsgLista[[#This Row],[Lakó-népesség]]</f>
        <v>152100</v>
      </c>
      <c r="AF2138" s="1"/>
      <c r="AG2138" s="4"/>
      <c r="AJ2138" s="8"/>
      <c r="AK2138" s="4"/>
      <c r="AS2138" s="8"/>
      <c r="AT2138" s="4"/>
      <c r="BJ2138" s="1"/>
    </row>
    <row r="2139" spans="1:62" x14ac:dyDescent="0.3">
      <c r="A2139" s="33" t="s">
        <v>2882</v>
      </c>
      <c r="B2139" s="31">
        <v>29656</v>
      </c>
      <c r="C2139" s="1" t="s">
        <v>40</v>
      </c>
      <c r="D2139" s="1" t="s">
        <v>202</v>
      </c>
      <c r="E2139" s="1" t="s">
        <v>278</v>
      </c>
      <c r="F2139" s="1" t="s">
        <v>279</v>
      </c>
      <c r="G2139" s="1" t="s">
        <v>280</v>
      </c>
      <c r="H2139" s="1">
        <v>5</v>
      </c>
      <c r="I2139" s="1" t="s">
        <v>1624</v>
      </c>
      <c r="J2139" s="4">
        <v>833</v>
      </c>
      <c r="K2139" s="4">
        <v>198</v>
      </c>
      <c r="L2139" s="4">
        <v>131</v>
      </c>
      <c r="AA2139" s="12" t="str">
        <f>_xlfn.XLOOKUP(HsgLista[[#This Row],[Lakó-népesség]],hsgméret[limit],hsgméret[név],,-1)</f>
        <v>mikro</v>
      </c>
      <c r="AB2139" s="12" t="str">
        <f>IFERROR(_xlfn.XLOOKUP(HsgLista[[#This Row],[Vármegye]],Régiók[Vármegye],Régiók[Régió]),"")</f>
        <v>Nyugat-Dunántúl</v>
      </c>
      <c r="AC2139" s="12" t="str">
        <f>IFERROR(_xlfn.XLOOKUP(HsgLista[[#This Row],[Vármegye]],Régiók[Vármegye],Régiók[NUTS2]),"")</f>
        <v>HU22</v>
      </c>
      <c r="AD2139" s="12" t="str" cm="1">
        <f t="array" ref="AD2139">_xlfn.XLOOKUP(HsgLista[[#This Row],[Helység jogállása]],_xlfn.ANCHORARRAY($AG$12),$AH$12:$AH$18)</f>
        <v>1 község</v>
      </c>
      <c r="AE2139" s="4">
        <f>HsgLista[[#This Row],[Lakó-népesség]]*HsgLista[[#This Row],[Lakó-népesség]]</f>
        <v>39204</v>
      </c>
      <c r="AF2139" s="1"/>
      <c r="AG2139" s="4"/>
      <c r="AJ2139" s="8"/>
      <c r="AK2139" s="4"/>
      <c r="AS2139" s="8"/>
      <c r="AT2139" s="4"/>
      <c r="BJ2139" s="1"/>
    </row>
    <row r="2140" spans="1:62" x14ac:dyDescent="0.3">
      <c r="A2140" s="33" t="s">
        <v>2883</v>
      </c>
      <c r="B2140" s="32">
        <v>7199</v>
      </c>
      <c r="C2140" s="1" t="s">
        <v>40</v>
      </c>
      <c r="D2140" s="1" t="s">
        <v>272</v>
      </c>
      <c r="E2140" s="1" t="s">
        <v>698</v>
      </c>
      <c r="F2140" s="1" t="s">
        <v>536</v>
      </c>
      <c r="G2140" s="1" t="s">
        <v>534</v>
      </c>
      <c r="H2140" s="1">
        <v>5</v>
      </c>
      <c r="I2140" s="1" t="s">
        <v>1284</v>
      </c>
      <c r="J2140" s="4">
        <v>1615</v>
      </c>
      <c r="K2140" s="4">
        <v>858</v>
      </c>
      <c r="L2140" s="4">
        <v>405</v>
      </c>
      <c r="AA2140" s="12" t="str">
        <f>_xlfn.XLOOKUP(HsgLista[[#This Row],[Lakó-népesség]],hsgméret[limit],hsgméret[név],,-1)</f>
        <v>apró</v>
      </c>
      <c r="AB2140" s="12" t="str">
        <f>IFERROR(_xlfn.XLOOKUP(HsgLista[[#This Row],[Vármegye]],Régiók[Vármegye],Régiók[Régió]),"")</f>
        <v>Észak-Magyarország</v>
      </c>
      <c r="AC2140" s="12" t="str">
        <f>IFERROR(_xlfn.XLOOKUP(HsgLista[[#This Row],[Vármegye]],Régiók[Vármegye],Régiók[NUTS2]),"")</f>
        <v>HU31</v>
      </c>
      <c r="AD2140" s="12" t="str" cm="1">
        <f t="array" ref="AD2140">_xlfn.XLOOKUP(HsgLista[[#This Row],[Helység jogállása]],_xlfn.ANCHORARRAY($AG$12),$AH$12:$AH$18)</f>
        <v>1 község</v>
      </c>
      <c r="AE2140" s="4">
        <f>HsgLista[[#This Row],[Lakó-népesség]]*HsgLista[[#This Row],[Lakó-népesség]]</f>
        <v>736164</v>
      </c>
      <c r="AF2140" s="1"/>
      <c r="AG2140" s="4"/>
      <c r="AJ2140" s="8"/>
      <c r="AK2140" s="4"/>
      <c r="AS2140" s="8"/>
      <c r="AT2140" s="4"/>
      <c r="BJ2140" s="1"/>
    </row>
    <row r="2141" spans="1:62" x14ac:dyDescent="0.3">
      <c r="A2141" s="33" t="s">
        <v>2884</v>
      </c>
      <c r="B2141" s="32">
        <v>6141</v>
      </c>
      <c r="C2141" s="1" t="s">
        <v>40</v>
      </c>
      <c r="D2141" s="1" t="s">
        <v>112</v>
      </c>
      <c r="E2141" s="1" t="s">
        <v>234</v>
      </c>
      <c r="F2141" s="1" t="s">
        <v>235</v>
      </c>
      <c r="G2141" s="1" t="s">
        <v>236</v>
      </c>
      <c r="H2141" s="1">
        <v>5</v>
      </c>
      <c r="I2141" s="1" t="s">
        <v>2416</v>
      </c>
      <c r="J2141" s="4">
        <v>668</v>
      </c>
      <c r="K2141" s="4">
        <v>276</v>
      </c>
      <c r="L2141" s="4">
        <v>93</v>
      </c>
      <c r="AA2141" s="12" t="str">
        <f>_xlfn.XLOOKUP(HsgLista[[#This Row],[Lakó-népesség]],hsgméret[limit],hsgméret[név],,-1)</f>
        <v>mikro</v>
      </c>
      <c r="AB2141" s="12" t="str">
        <f>IFERROR(_xlfn.XLOOKUP(HsgLista[[#This Row],[Vármegye]],Régiók[Vármegye],Régiók[Régió]),"")</f>
        <v>Dél-Dunántúl</v>
      </c>
      <c r="AC2141" s="12" t="str">
        <f>IFERROR(_xlfn.XLOOKUP(HsgLista[[#This Row],[Vármegye]],Régiók[Vármegye],Régiók[NUTS2]),"")</f>
        <v>HU23</v>
      </c>
      <c r="AD2141" s="12" t="str" cm="1">
        <f t="array" ref="AD2141">_xlfn.XLOOKUP(HsgLista[[#This Row],[Helység jogállása]],_xlfn.ANCHORARRAY($AG$12),$AH$12:$AH$18)</f>
        <v>1 község</v>
      </c>
      <c r="AE2141" s="4">
        <f>HsgLista[[#This Row],[Lakó-népesség]]*HsgLista[[#This Row],[Lakó-népesség]]</f>
        <v>76176</v>
      </c>
      <c r="AF2141" s="1"/>
      <c r="AG2141" s="4"/>
      <c r="AJ2141" s="8"/>
      <c r="AK2141" s="4"/>
      <c r="AS2141" s="8"/>
      <c r="AT2141" s="4"/>
      <c r="BJ2141" s="1"/>
    </row>
    <row r="2142" spans="1:62" x14ac:dyDescent="0.3">
      <c r="A2142" s="33" t="s">
        <v>2885</v>
      </c>
      <c r="B2142" s="31">
        <v>17792</v>
      </c>
      <c r="C2142" s="1" t="s">
        <v>40</v>
      </c>
      <c r="D2142" s="1" t="s">
        <v>41</v>
      </c>
      <c r="E2142" s="1" t="s">
        <v>208</v>
      </c>
      <c r="F2142" s="1" t="s">
        <v>209</v>
      </c>
      <c r="G2142" s="1" t="s">
        <v>210</v>
      </c>
      <c r="H2142" s="1">
        <v>5</v>
      </c>
      <c r="I2142" s="1" t="s">
        <v>661</v>
      </c>
      <c r="J2142" s="4">
        <v>1265</v>
      </c>
      <c r="K2142" s="4">
        <v>268</v>
      </c>
      <c r="L2142" s="4">
        <v>114</v>
      </c>
      <c r="T2142" s="1">
        <v>1</v>
      </c>
      <c r="AA2142" s="12" t="str">
        <f>_xlfn.XLOOKUP(HsgLista[[#This Row],[Lakó-népesség]],hsgméret[limit],hsgméret[név],,-1)</f>
        <v>mikro</v>
      </c>
      <c r="AB2142" s="12" t="str">
        <f>IFERROR(_xlfn.XLOOKUP(HsgLista[[#This Row],[Vármegye]],Régiók[Vármegye],Régiók[Régió]),"")</f>
        <v>Dél-Dunántúl</v>
      </c>
      <c r="AC2142" s="12" t="str">
        <f>IFERROR(_xlfn.XLOOKUP(HsgLista[[#This Row],[Vármegye]],Régiók[Vármegye],Régiók[NUTS2]),"")</f>
        <v>HU23</v>
      </c>
      <c r="AD2142" s="12" t="str" cm="1">
        <f t="array" ref="AD2142">_xlfn.XLOOKUP(HsgLista[[#This Row],[Helység jogállása]],_xlfn.ANCHORARRAY($AG$12),$AH$12:$AH$18)</f>
        <v>1 község</v>
      </c>
      <c r="AE2142" s="4">
        <f>HsgLista[[#This Row],[Lakó-népesség]]*HsgLista[[#This Row],[Lakó-népesség]]</f>
        <v>71824</v>
      </c>
      <c r="AF2142" s="1"/>
      <c r="AG2142" s="4"/>
      <c r="AJ2142" s="8"/>
      <c r="AK2142" s="4"/>
      <c r="AS2142" s="8"/>
      <c r="AT2142" s="4"/>
      <c r="BJ2142" s="1"/>
    </row>
    <row r="2143" spans="1:62" x14ac:dyDescent="0.3">
      <c r="A2143" s="33" t="s">
        <v>2886</v>
      </c>
      <c r="B2143" s="31">
        <v>12168</v>
      </c>
      <c r="C2143" s="1" t="s">
        <v>40</v>
      </c>
      <c r="D2143" s="1" t="s">
        <v>112</v>
      </c>
      <c r="E2143" s="1" t="s">
        <v>234</v>
      </c>
      <c r="F2143" s="1" t="s">
        <v>235</v>
      </c>
      <c r="G2143" s="1" t="s">
        <v>236</v>
      </c>
      <c r="H2143" s="1">
        <v>5</v>
      </c>
      <c r="I2143" s="1" t="s">
        <v>649</v>
      </c>
      <c r="J2143" s="4">
        <v>496</v>
      </c>
      <c r="K2143" s="4">
        <v>54</v>
      </c>
      <c r="L2143" s="4">
        <v>37</v>
      </c>
      <c r="AA2143" s="12" t="str">
        <f>_xlfn.XLOOKUP(HsgLista[[#This Row],[Lakó-népesség]],hsgméret[limit],hsgméret[név],,-1)</f>
        <v>mikro</v>
      </c>
      <c r="AB2143" s="12" t="str">
        <f>IFERROR(_xlfn.XLOOKUP(HsgLista[[#This Row],[Vármegye]],Régiók[Vármegye],Régiók[Régió]),"")</f>
        <v>Dél-Dunántúl</v>
      </c>
      <c r="AC2143" s="12" t="str">
        <f>IFERROR(_xlfn.XLOOKUP(HsgLista[[#This Row],[Vármegye]],Régiók[Vármegye],Régiók[NUTS2]),"")</f>
        <v>HU23</v>
      </c>
      <c r="AD2143" s="12" t="str" cm="1">
        <f t="array" ref="AD2143">_xlfn.XLOOKUP(HsgLista[[#This Row],[Helység jogállása]],_xlfn.ANCHORARRAY($AG$12),$AH$12:$AH$18)</f>
        <v>1 község</v>
      </c>
      <c r="AE2143" s="4">
        <f>HsgLista[[#This Row],[Lakó-népesség]]*HsgLista[[#This Row],[Lakó-népesség]]</f>
        <v>2916</v>
      </c>
      <c r="AF2143" s="1"/>
      <c r="AG2143" s="4"/>
      <c r="AJ2143" s="8"/>
      <c r="AK2143" s="4"/>
      <c r="AS2143" s="8"/>
      <c r="AT2143" s="4"/>
      <c r="BJ2143" s="1"/>
    </row>
    <row r="2144" spans="1:62" x14ac:dyDescent="0.3">
      <c r="A2144" s="33" t="s">
        <v>2887</v>
      </c>
      <c r="B2144" s="31">
        <v>28848</v>
      </c>
      <c r="C2144" s="1" t="s">
        <v>40</v>
      </c>
      <c r="D2144" s="1" t="s">
        <v>28</v>
      </c>
      <c r="E2144" s="1" t="s">
        <v>29</v>
      </c>
      <c r="F2144" s="1" t="s">
        <v>30</v>
      </c>
      <c r="G2144" s="1" t="s">
        <v>31</v>
      </c>
      <c r="H2144" s="1">
        <v>5</v>
      </c>
      <c r="I2144" s="1" t="s">
        <v>2888</v>
      </c>
      <c r="J2144" s="4">
        <v>4038</v>
      </c>
      <c r="K2144" s="4">
        <v>1803</v>
      </c>
      <c r="L2144" s="4">
        <v>751</v>
      </c>
      <c r="AA2144" s="12" t="str">
        <f>_xlfn.XLOOKUP(HsgLista[[#This Row],[Lakó-népesség]],hsgméret[limit],hsgméret[név],,-1)</f>
        <v>apró</v>
      </c>
      <c r="AB2144" s="12" t="str">
        <f>IFERROR(_xlfn.XLOOKUP(HsgLista[[#This Row],[Vármegye]],Régiók[Vármegye],Régiók[Régió]),"")</f>
        <v>Közép-Dunántúl</v>
      </c>
      <c r="AC2144" s="12" t="str">
        <f>IFERROR(_xlfn.XLOOKUP(HsgLista[[#This Row],[Vármegye]],Régiók[Vármegye],Régiók[NUTS2]),"")</f>
        <v>HU21</v>
      </c>
      <c r="AD2144" s="12" t="str" cm="1">
        <f t="array" ref="AD2144">_xlfn.XLOOKUP(HsgLista[[#This Row],[Helység jogállása]],_xlfn.ANCHORARRAY($AG$12),$AH$12:$AH$18)</f>
        <v>1 község</v>
      </c>
      <c r="AE2144" s="4">
        <f>HsgLista[[#This Row],[Lakó-népesség]]*HsgLista[[#This Row],[Lakó-népesség]]</f>
        <v>3250809</v>
      </c>
      <c r="AF2144" s="1"/>
      <c r="AG2144" s="4"/>
      <c r="AJ2144" s="8"/>
      <c r="AK2144" s="4"/>
      <c r="AS2144" s="8"/>
      <c r="AT2144" s="4"/>
      <c r="BJ2144" s="1"/>
    </row>
    <row r="2145" spans="1:62" x14ac:dyDescent="0.3">
      <c r="A2145" s="33" t="s">
        <v>2889</v>
      </c>
      <c r="B2145" s="31">
        <v>15592</v>
      </c>
      <c r="C2145" s="1" t="s">
        <v>40</v>
      </c>
      <c r="D2145" s="1" t="s">
        <v>112</v>
      </c>
      <c r="E2145" s="1" t="s">
        <v>431</v>
      </c>
      <c r="F2145" s="1" t="s">
        <v>432</v>
      </c>
      <c r="G2145" s="1" t="s">
        <v>433</v>
      </c>
      <c r="H2145" s="1">
        <v>5</v>
      </c>
      <c r="I2145" s="1" t="s">
        <v>434</v>
      </c>
      <c r="J2145" s="4">
        <v>1507</v>
      </c>
      <c r="K2145" s="4">
        <v>236</v>
      </c>
      <c r="L2145" s="4">
        <v>133</v>
      </c>
      <c r="AA2145" s="12" t="str">
        <f>_xlfn.XLOOKUP(HsgLista[[#This Row],[Lakó-népesség]],hsgméret[limit],hsgméret[név],,-1)</f>
        <v>mikro</v>
      </c>
      <c r="AB2145" s="12" t="str">
        <f>IFERROR(_xlfn.XLOOKUP(HsgLista[[#This Row],[Vármegye]],Régiók[Vármegye],Régiók[Régió]),"")</f>
        <v>Dél-Dunántúl</v>
      </c>
      <c r="AC2145" s="12" t="str">
        <f>IFERROR(_xlfn.XLOOKUP(HsgLista[[#This Row],[Vármegye]],Régiók[Vármegye],Régiók[NUTS2]),"")</f>
        <v>HU23</v>
      </c>
      <c r="AD2145" s="12" t="str" cm="1">
        <f t="array" ref="AD2145">_xlfn.XLOOKUP(HsgLista[[#This Row],[Helység jogállása]],_xlfn.ANCHORARRAY($AG$12),$AH$12:$AH$18)</f>
        <v>1 község</v>
      </c>
      <c r="AE2145" s="4">
        <f>HsgLista[[#This Row],[Lakó-népesség]]*HsgLista[[#This Row],[Lakó-népesség]]</f>
        <v>55696</v>
      </c>
      <c r="AF2145" s="1"/>
      <c r="AG2145" s="4"/>
      <c r="AJ2145" s="8"/>
      <c r="AK2145" s="4"/>
      <c r="AS2145" s="8"/>
      <c r="AT2145" s="4"/>
      <c r="BJ2145" s="1"/>
    </row>
    <row r="2146" spans="1:62" x14ac:dyDescent="0.3">
      <c r="A2146" s="33" t="s">
        <v>2890</v>
      </c>
      <c r="B2146" s="31">
        <v>12186</v>
      </c>
      <c r="C2146" s="1" t="s">
        <v>40</v>
      </c>
      <c r="D2146" s="1" t="s">
        <v>159</v>
      </c>
      <c r="E2146" s="1" t="s">
        <v>160</v>
      </c>
      <c r="F2146" s="1" t="s">
        <v>161</v>
      </c>
      <c r="G2146" s="1" t="s">
        <v>162</v>
      </c>
      <c r="H2146" s="1">
        <v>1</v>
      </c>
      <c r="I2146" s="1" t="s">
        <v>32</v>
      </c>
      <c r="J2146" s="4">
        <v>3923</v>
      </c>
      <c r="K2146" s="4">
        <v>2766</v>
      </c>
      <c r="L2146" s="4">
        <v>985</v>
      </c>
      <c r="T2146" s="1">
        <v>1</v>
      </c>
      <c r="AA2146" s="12" t="str">
        <f>_xlfn.XLOOKUP(HsgLista[[#This Row],[Lakó-népesség]],hsgméret[limit],hsgméret[név],,-1)</f>
        <v>kicsi</v>
      </c>
      <c r="AB2146" s="12" t="str">
        <f>IFERROR(_xlfn.XLOOKUP(HsgLista[[#This Row],[Vármegye]],Régiók[Vármegye],Régiók[Régió]),"")</f>
        <v>Észak-Alföld</v>
      </c>
      <c r="AC2146" s="12" t="str">
        <f>IFERROR(_xlfn.XLOOKUP(HsgLista[[#This Row],[Vármegye]],Régiók[Vármegye],Régiók[NUTS2]),"")</f>
        <v>HU32</v>
      </c>
      <c r="AD2146" s="12" t="str" cm="1">
        <f t="array" ref="AD2146">_xlfn.XLOOKUP(HsgLista[[#This Row],[Helység jogállása]],_xlfn.ANCHORARRAY($AG$12),$AH$12:$AH$18)</f>
        <v>1 község</v>
      </c>
      <c r="AE2146" s="4">
        <f>HsgLista[[#This Row],[Lakó-népesség]]*HsgLista[[#This Row],[Lakó-népesség]]</f>
        <v>7650756</v>
      </c>
      <c r="AF2146" s="1"/>
      <c r="AG2146" s="4"/>
      <c r="AJ2146" s="8"/>
      <c r="AK2146" s="4"/>
      <c r="AS2146" s="8"/>
      <c r="AT2146" s="4"/>
      <c r="BJ2146" s="1"/>
    </row>
    <row r="2147" spans="1:62" x14ac:dyDescent="0.3">
      <c r="A2147" s="33" t="s">
        <v>2891</v>
      </c>
      <c r="B2147" s="31">
        <v>33880</v>
      </c>
      <c r="C2147" s="1" t="s">
        <v>40</v>
      </c>
      <c r="D2147" s="1" t="s">
        <v>272</v>
      </c>
      <c r="E2147" s="1" t="s">
        <v>698</v>
      </c>
      <c r="F2147" s="1" t="s">
        <v>536</v>
      </c>
      <c r="G2147" s="1" t="s">
        <v>534</v>
      </c>
      <c r="H2147" s="1">
        <v>5</v>
      </c>
      <c r="I2147" s="1" t="s">
        <v>534</v>
      </c>
      <c r="J2147" s="4">
        <v>784</v>
      </c>
      <c r="K2147" s="4">
        <v>714</v>
      </c>
      <c r="L2147" s="4">
        <v>283</v>
      </c>
      <c r="AA2147" s="12" t="str">
        <f>_xlfn.XLOOKUP(HsgLista[[#This Row],[Lakó-népesség]],hsgméret[limit],hsgméret[név],,-1)</f>
        <v>apró</v>
      </c>
      <c r="AB2147" s="12" t="str">
        <f>IFERROR(_xlfn.XLOOKUP(HsgLista[[#This Row],[Vármegye]],Régiók[Vármegye],Régiók[Régió]),"")</f>
        <v>Észak-Magyarország</v>
      </c>
      <c r="AC2147" s="12" t="str">
        <f>IFERROR(_xlfn.XLOOKUP(HsgLista[[#This Row],[Vármegye]],Régiók[Vármegye],Régiók[NUTS2]),"")</f>
        <v>HU31</v>
      </c>
      <c r="AD2147" s="12" t="str" cm="1">
        <f t="array" ref="AD2147">_xlfn.XLOOKUP(HsgLista[[#This Row],[Helység jogállása]],_xlfn.ANCHORARRAY($AG$12),$AH$12:$AH$18)</f>
        <v>1 község</v>
      </c>
      <c r="AE2147" s="4">
        <f>HsgLista[[#This Row],[Lakó-népesség]]*HsgLista[[#This Row],[Lakó-népesség]]</f>
        <v>509796</v>
      </c>
      <c r="AF2147" s="1"/>
      <c r="AG2147" s="4"/>
      <c r="AJ2147" s="8"/>
      <c r="AK2147" s="4"/>
      <c r="AS2147" s="8"/>
      <c r="AT2147" s="4"/>
      <c r="BJ2147" s="1"/>
    </row>
    <row r="2148" spans="1:62" x14ac:dyDescent="0.3">
      <c r="A2148" s="33" t="s">
        <v>2892</v>
      </c>
      <c r="B2148" s="31">
        <v>15024</v>
      </c>
      <c r="C2148" s="1" t="s">
        <v>40</v>
      </c>
      <c r="D2148" s="1" t="s">
        <v>75</v>
      </c>
      <c r="E2148" s="1" t="s">
        <v>818</v>
      </c>
      <c r="F2148" s="1" t="s">
        <v>819</v>
      </c>
      <c r="G2148" s="1" t="s">
        <v>819</v>
      </c>
      <c r="H2148" s="1">
        <v>1</v>
      </c>
      <c r="I2148" s="1" t="s">
        <v>32</v>
      </c>
      <c r="J2148" s="4">
        <v>3932</v>
      </c>
      <c r="K2148" s="4">
        <v>8610</v>
      </c>
      <c r="L2148" s="4">
        <v>2953</v>
      </c>
      <c r="R2148" s="1">
        <v>1</v>
      </c>
      <c r="T2148" s="1">
        <v>1</v>
      </c>
      <c r="AA2148" s="12" t="str">
        <f>_xlfn.XLOOKUP(HsgLista[[#This Row],[Lakó-népesség]],hsgméret[limit],hsgméret[név],,-1)</f>
        <v>kicsi</v>
      </c>
      <c r="AB2148" s="12" t="str">
        <f>IFERROR(_xlfn.XLOOKUP(HsgLista[[#This Row],[Vármegye]],Régiók[Vármegye],Régiók[Régió]),"")</f>
        <v>Pest</v>
      </c>
      <c r="AC2148" s="12" t="str">
        <f>IFERROR(_xlfn.XLOOKUP(HsgLista[[#This Row],[Vármegye]],Régiók[Vármegye],Régiók[NUTS2]),"")</f>
        <v>HU12</v>
      </c>
      <c r="AD2148" s="12" t="str" cm="1">
        <f t="array" ref="AD2148">_xlfn.XLOOKUP(HsgLista[[#This Row],[Helység jogállása]],_xlfn.ANCHORARRAY($AG$12),$AH$12:$AH$18)</f>
        <v>1 község</v>
      </c>
      <c r="AE2148" s="4">
        <f>HsgLista[[#This Row],[Lakó-népesség]]*HsgLista[[#This Row],[Lakó-népesség]]</f>
        <v>74132100</v>
      </c>
      <c r="AF2148" s="1"/>
      <c r="AG2148" s="4"/>
      <c r="AJ2148" s="8"/>
      <c r="AK2148" s="4"/>
      <c r="AS2148" s="8"/>
      <c r="AT2148" s="4"/>
      <c r="BJ2148" s="1"/>
    </row>
    <row r="2149" spans="1:62" x14ac:dyDescent="0.3">
      <c r="A2149" s="33" t="s">
        <v>2893</v>
      </c>
      <c r="B2149" s="31">
        <v>23685</v>
      </c>
      <c r="C2149" s="1" t="s">
        <v>40</v>
      </c>
      <c r="D2149" s="1" t="s">
        <v>159</v>
      </c>
      <c r="E2149" s="1" t="s">
        <v>1166</v>
      </c>
      <c r="F2149" s="1" t="s">
        <v>1164</v>
      </c>
      <c r="G2149" s="1" t="s">
        <v>1162</v>
      </c>
      <c r="H2149" s="1">
        <v>5</v>
      </c>
      <c r="I2149" s="1" t="s">
        <v>2894</v>
      </c>
      <c r="J2149" s="4">
        <v>910</v>
      </c>
      <c r="K2149" s="4">
        <v>584</v>
      </c>
      <c r="L2149" s="4">
        <v>286</v>
      </c>
      <c r="AA2149" s="12" t="str">
        <f>_xlfn.XLOOKUP(HsgLista[[#This Row],[Lakó-népesség]],hsgméret[limit],hsgméret[név],,-1)</f>
        <v>apró</v>
      </c>
      <c r="AB2149" s="12" t="str">
        <f>IFERROR(_xlfn.XLOOKUP(HsgLista[[#This Row],[Vármegye]],Régiók[Vármegye],Régiók[Régió]),"")</f>
        <v>Észak-Alföld</v>
      </c>
      <c r="AC2149" s="12" t="str">
        <f>IFERROR(_xlfn.XLOOKUP(HsgLista[[#This Row],[Vármegye]],Régiók[Vármegye],Régiók[NUTS2]),"")</f>
        <v>HU32</v>
      </c>
      <c r="AD2149" s="12" t="str" cm="1">
        <f t="array" ref="AD2149">_xlfn.XLOOKUP(HsgLista[[#This Row],[Helység jogállása]],_xlfn.ANCHORARRAY($AG$12),$AH$12:$AH$18)</f>
        <v>1 község</v>
      </c>
      <c r="AE2149" s="4">
        <f>HsgLista[[#This Row],[Lakó-népesség]]*HsgLista[[#This Row],[Lakó-népesség]]</f>
        <v>341056</v>
      </c>
      <c r="AF2149" s="1"/>
      <c r="AG2149" s="4"/>
      <c r="AJ2149" s="8"/>
      <c r="AK2149" s="4"/>
      <c r="AS2149" s="8"/>
      <c r="AT2149" s="4"/>
      <c r="BJ2149" s="1"/>
    </row>
    <row r="2150" spans="1:62" x14ac:dyDescent="0.3">
      <c r="A2150" s="33" t="s">
        <v>2895</v>
      </c>
      <c r="B2150" s="31">
        <v>21786</v>
      </c>
      <c r="C2150" s="1" t="s">
        <v>40</v>
      </c>
      <c r="D2150" s="1" t="s">
        <v>28</v>
      </c>
      <c r="E2150" s="1" t="s">
        <v>2028</v>
      </c>
      <c r="F2150" s="1" t="s">
        <v>1643</v>
      </c>
      <c r="G2150" s="1" t="s">
        <v>1641</v>
      </c>
      <c r="H2150" s="1">
        <v>1</v>
      </c>
      <c r="I2150" s="1" t="s">
        <v>32</v>
      </c>
      <c r="J2150" s="4">
        <v>2715</v>
      </c>
      <c r="K2150" s="4">
        <v>2280</v>
      </c>
      <c r="L2150" s="4">
        <v>897</v>
      </c>
      <c r="AA2150" s="12" t="str">
        <f>_xlfn.XLOOKUP(HsgLista[[#This Row],[Lakó-népesség]],hsgméret[limit],hsgméret[név],,-1)</f>
        <v>kicsi</v>
      </c>
      <c r="AB2150" s="12" t="str">
        <f>IFERROR(_xlfn.XLOOKUP(HsgLista[[#This Row],[Vármegye]],Régiók[Vármegye],Régiók[Régió]),"")</f>
        <v>Közép-Dunántúl</v>
      </c>
      <c r="AC2150" s="12" t="str">
        <f>IFERROR(_xlfn.XLOOKUP(HsgLista[[#This Row],[Vármegye]],Régiók[Vármegye],Régiók[NUTS2]),"")</f>
        <v>HU21</v>
      </c>
      <c r="AD2150" s="12" t="str" cm="1">
        <f t="array" ref="AD2150">_xlfn.XLOOKUP(HsgLista[[#This Row],[Helység jogállása]],_xlfn.ANCHORARRAY($AG$12),$AH$12:$AH$18)</f>
        <v>1 község</v>
      </c>
      <c r="AE2150" s="4">
        <f>HsgLista[[#This Row],[Lakó-népesség]]*HsgLista[[#This Row],[Lakó-népesség]]</f>
        <v>5198400</v>
      </c>
      <c r="AF2150" s="1"/>
      <c r="AG2150" s="4"/>
      <c r="AJ2150" s="8"/>
      <c r="AK2150" s="4"/>
      <c r="AS2150" s="8"/>
      <c r="AT2150" s="4"/>
      <c r="BJ2150" s="1"/>
    </row>
    <row r="2151" spans="1:62" x14ac:dyDescent="0.3">
      <c r="A2151" s="33" t="s">
        <v>2737</v>
      </c>
      <c r="B2151" s="31">
        <v>12715</v>
      </c>
      <c r="C2151" s="1" t="s">
        <v>40</v>
      </c>
      <c r="D2151" s="1" t="s">
        <v>66</v>
      </c>
      <c r="E2151" s="1" t="s">
        <v>499</v>
      </c>
      <c r="F2151" s="1" t="s">
        <v>500</v>
      </c>
      <c r="G2151" s="1" t="s">
        <v>501</v>
      </c>
      <c r="H2151" s="1">
        <v>2</v>
      </c>
      <c r="I2151" s="1" t="s">
        <v>38</v>
      </c>
      <c r="J2151" s="4">
        <v>1939</v>
      </c>
      <c r="K2151" s="4">
        <v>1164</v>
      </c>
      <c r="L2151" s="4">
        <v>448</v>
      </c>
      <c r="T2151" s="1">
        <v>1</v>
      </c>
      <c r="AA2151" s="12" t="str">
        <f>_xlfn.XLOOKUP(HsgLista[[#This Row],[Lakó-népesség]],hsgméret[limit],hsgméret[név],,-1)</f>
        <v>apró</v>
      </c>
      <c r="AB2151" s="12" t="str">
        <f>IFERROR(_xlfn.XLOOKUP(HsgLista[[#This Row],[Vármegye]],Régiók[Vármegye],Régiók[Régió]),"")</f>
        <v>Nyugat-Dunántúl</v>
      </c>
      <c r="AC2151" s="12" t="str">
        <f>IFERROR(_xlfn.XLOOKUP(HsgLista[[#This Row],[Vármegye]],Régiók[Vármegye],Régiók[NUTS2]),"")</f>
        <v>HU22</v>
      </c>
      <c r="AD2151" s="12" t="str" cm="1">
        <f t="array" ref="AD2151">_xlfn.XLOOKUP(HsgLista[[#This Row],[Helység jogállása]],_xlfn.ANCHORARRAY($AG$12),$AH$12:$AH$18)</f>
        <v>1 község</v>
      </c>
      <c r="AE2151" s="4">
        <f>HsgLista[[#This Row],[Lakó-népesség]]*HsgLista[[#This Row],[Lakó-népesség]]</f>
        <v>1354896</v>
      </c>
      <c r="AF2151" s="1"/>
      <c r="AG2151" s="4"/>
      <c r="AJ2151" s="8"/>
      <c r="AK2151" s="4"/>
      <c r="AS2151" s="8"/>
      <c r="AT2151" s="4"/>
      <c r="BJ2151" s="1"/>
    </row>
    <row r="2152" spans="1:62" x14ac:dyDescent="0.3">
      <c r="A2152" s="33" t="s">
        <v>2896</v>
      </c>
      <c r="B2152" s="32">
        <v>4057</v>
      </c>
      <c r="C2152" s="1" t="s">
        <v>27</v>
      </c>
      <c r="D2152" s="1" t="s">
        <v>75</v>
      </c>
      <c r="E2152" s="1" t="s">
        <v>1236</v>
      </c>
      <c r="F2152" s="1" t="s">
        <v>1237</v>
      </c>
      <c r="G2152" s="1" t="s">
        <v>1238</v>
      </c>
      <c r="H2152" s="1">
        <v>1</v>
      </c>
      <c r="I2152" s="1" t="s">
        <v>32</v>
      </c>
      <c r="J2152" s="4">
        <v>4363</v>
      </c>
      <c r="K2152" s="4">
        <v>17377</v>
      </c>
      <c r="L2152" s="4">
        <v>6012</v>
      </c>
      <c r="AA2152" s="12" t="str">
        <f>_xlfn.XLOOKUP(HsgLista[[#This Row],[Lakó-népesség]],hsgméret[limit],hsgméret[név],,-1)</f>
        <v>közép</v>
      </c>
      <c r="AB2152" s="12" t="str">
        <f>IFERROR(_xlfn.XLOOKUP(HsgLista[[#This Row],[Vármegye]],Régiók[Vármegye],Régiók[Régió]),"")</f>
        <v>Pest</v>
      </c>
      <c r="AC2152" s="12" t="str">
        <f>IFERROR(_xlfn.XLOOKUP(HsgLista[[#This Row],[Vármegye]],Régiók[Vármegye],Régiók[NUTS2]),"")</f>
        <v>HU12</v>
      </c>
      <c r="AD2152" s="12" t="str" cm="1">
        <f t="array" ref="AD2152">_xlfn.XLOOKUP(HsgLista[[#This Row],[Helység jogállása]],_xlfn.ANCHORARRAY($AG$12),$AH$12:$AH$18)</f>
        <v>2 város</v>
      </c>
      <c r="AE2152" s="4">
        <f>HsgLista[[#This Row],[Lakó-népesség]]*HsgLista[[#This Row],[Lakó-népesség]]</f>
        <v>301960129</v>
      </c>
      <c r="AF2152" s="1"/>
      <c r="AG2152" s="4"/>
      <c r="AJ2152" s="8"/>
      <c r="AK2152" s="4"/>
      <c r="AS2152" s="8"/>
      <c r="AT2152" s="4"/>
      <c r="BJ2152" s="1"/>
    </row>
    <row r="2153" spans="1:62" x14ac:dyDescent="0.3">
      <c r="A2153" s="33" t="s">
        <v>2897</v>
      </c>
      <c r="B2153" s="31">
        <v>14988</v>
      </c>
      <c r="C2153" s="1" t="s">
        <v>40</v>
      </c>
      <c r="D2153" s="1" t="s">
        <v>95</v>
      </c>
      <c r="E2153" s="1" t="s">
        <v>709</v>
      </c>
      <c r="F2153" s="1" t="s">
        <v>710</v>
      </c>
      <c r="G2153" s="1" t="s">
        <v>711</v>
      </c>
      <c r="H2153" s="1">
        <v>5</v>
      </c>
      <c r="I2153" s="1" t="s">
        <v>1170</v>
      </c>
      <c r="J2153" s="4">
        <v>1731</v>
      </c>
      <c r="K2153" s="4">
        <v>747</v>
      </c>
      <c r="L2153" s="4">
        <v>305</v>
      </c>
      <c r="AA2153" s="12" t="str">
        <f>_xlfn.XLOOKUP(HsgLista[[#This Row],[Lakó-népesség]],hsgméret[limit],hsgméret[név],,-1)</f>
        <v>apró</v>
      </c>
      <c r="AB2153" s="12" t="str">
        <f>IFERROR(_xlfn.XLOOKUP(HsgLista[[#This Row],[Vármegye]],Régiók[Vármegye],Régiók[Régió]),"")</f>
        <v>Nyugat-Dunántúl</v>
      </c>
      <c r="AC2153" s="12" t="str">
        <f>IFERROR(_xlfn.XLOOKUP(HsgLista[[#This Row],[Vármegye]],Régiók[Vármegye],Régiók[NUTS2]),"")</f>
        <v>HU22</v>
      </c>
      <c r="AD2153" s="12" t="str" cm="1">
        <f t="array" ref="AD2153">_xlfn.XLOOKUP(HsgLista[[#This Row],[Helység jogállása]],_xlfn.ANCHORARRAY($AG$12),$AH$12:$AH$18)</f>
        <v>1 község</v>
      </c>
      <c r="AE2153" s="4">
        <f>HsgLista[[#This Row],[Lakó-népesség]]*HsgLista[[#This Row],[Lakó-népesség]]</f>
        <v>558009</v>
      </c>
      <c r="AF2153" s="1"/>
      <c r="AG2153" s="4"/>
      <c r="AJ2153" s="8"/>
      <c r="AK2153" s="4"/>
      <c r="AS2153" s="8"/>
      <c r="AT2153" s="4"/>
      <c r="BJ2153" s="1"/>
    </row>
    <row r="2154" spans="1:62" x14ac:dyDescent="0.3">
      <c r="A2154" s="33" t="s">
        <v>44</v>
      </c>
      <c r="B2154" s="31">
        <v>19415</v>
      </c>
      <c r="C2154" s="1" t="s">
        <v>719</v>
      </c>
      <c r="D2154" s="1" t="s">
        <v>41</v>
      </c>
      <c r="E2154" s="1" t="s">
        <v>2898</v>
      </c>
      <c r="F2154" s="1" t="s">
        <v>43</v>
      </c>
      <c r="G2154" s="1" t="s">
        <v>44</v>
      </c>
      <c r="H2154" s="1">
        <v>1</v>
      </c>
      <c r="I2154" s="1" t="s">
        <v>32</v>
      </c>
      <c r="J2154" s="4">
        <v>16278</v>
      </c>
      <c r="K2154" s="4">
        <v>140330</v>
      </c>
      <c r="L2154" s="4">
        <v>74345</v>
      </c>
      <c r="N2154" s="1">
        <v>1</v>
      </c>
      <c r="O2154" s="1">
        <v>1</v>
      </c>
      <c r="P2154" s="1">
        <v>1</v>
      </c>
      <c r="Q2154" s="1">
        <v>1</v>
      </c>
      <c r="R2154" s="1">
        <v>1</v>
      </c>
      <c r="S2154" s="1">
        <v>1</v>
      </c>
      <c r="T2154" s="1">
        <v>1</v>
      </c>
      <c r="U2154" s="1">
        <v>1</v>
      </c>
      <c r="V2154" s="1">
        <v>1</v>
      </c>
      <c r="W2154" s="1">
        <v>1</v>
      </c>
      <c r="Z2154" s="1">
        <v>1</v>
      </c>
      <c r="AA2154" s="12" t="str">
        <f>_xlfn.XLOOKUP(HsgLista[[#This Row],[Lakó-népesség]],hsgméret[limit],hsgméret[név],,-1)</f>
        <v>nagy</v>
      </c>
      <c r="AB2154" s="12" t="str">
        <f>IFERROR(_xlfn.XLOOKUP(HsgLista[[#This Row],[Vármegye]],Régiók[Vármegye],Régiók[Régió]),"")</f>
        <v>Dél-Dunántúl</v>
      </c>
      <c r="AC2154" s="12" t="str">
        <f>IFERROR(_xlfn.XLOOKUP(HsgLista[[#This Row],[Vármegye]],Régiók[Vármegye],Régiók[NUTS2]),"")</f>
        <v>HU23</v>
      </c>
      <c r="AD2154" s="12" t="str" cm="1">
        <f t="array" ref="AD2154">_xlfn.XLOOKUP(HsgLista[[#This Row],[Helység jogállása]],_xlfn.ANCHORARRAY($AG$12),$AH$12:$AH$18)</f>
        <v>3 m.j.város</v>
      </c>
      <c r="AE2154" s="4">
        <f>HsgLista[[#This Row],[Lakó-népesség]]*HsgLista[[#This Row],[Lakó-népesség]]</f>
        <v>19692508900</v>
      </c>
      <c r="AF2154" s="1"/>
      <c r="AG2154" s="4"/>
      <c r="AJ2154" s="8"/>
      <c r="AK2154" s="4"/>
      <c r="AS2154" s="8"/>
      <c r="AT2154" s="4"/>
      <c r="BJ2154" s="1"/>
    </row>
    <row r="2155" spans="1:62" x14ac:dyDescent="0.3">
      <c r="A2155" s="33" t="s">
        <v>2899</v>
      </c>
      <c r="B2155" s="31">
        <v>21519</v>
      </c>
      <c r="C2155" s="1" t="s">
        <v>40</v>
      </c>
      <c r="D2155" s="1" t="s">
        <v>41</v>
      </c>
      <c r="E2155" s="1" t="s">
        <v>821</v>
      </c>
      <c r="F2155" s="1" t="s">
        <v>822</v>
      </c>
      <c r="G2155" s="1" t="s">
        <v>823</v>
      </c>
      <c r="H2155" s="1">
        <v>5</v>
      </c>
      <c r="I2155" s="1" t="s">
        <v>1666</v>
      </c>
      <c r="J2155" s="4">
        <v>607</v>
      </c>
      <c r="K2155" s="4">
        <v>102</v>
      </c>
      <c r="L2155" s="4">
        <v>44</v>
      </c>
      <c r="AA2155" s="12" t="str">
        <f>_xlfn.XLOOKUP(HsgLista[[#This Row],[Lakó-népesség]],hsgméret[limit],hsgméret[név],,-1)</f>
        <v>mikro</v>
      </c>
      <c r="AB2155" s="12" t="str">
        <f>IFERROR(_xlfn.XLOOKUP(HsgLista[[#This Row],[Vármegye]],Régiók[Vármegye],Régiók[Régió]),"")</f>
        <v>Dél-Dunántúl</v>
      </c>
      <c r="AC2155" s="12" t="str">
        <f>IFERROR(_xlfn.XLOOKUP(HsgLista[[#This Row],[Vármegye]],Régiók[Vármegye],Régiók[NUTS2]),"")</f>
        <v>HU23</v>
      </c>
      <c r="AD2155" s="12" t="str" cm="1">
        <f t="array" ref="AD2155">_xlfn.XLOOKUP(HsgLista[[#This Row],[Helység jogállása]],_xlfn.ANCHORARRAY($AG$12),$AH$12:$AH$18)</f>
        <v>1 község</v>
      </c>
      <c r="AE2155" s="4">
        <f>HsgLista[[#This Row],[Lakó-népesség]]*HsgLista[[#This Row],[Lakó-népesség]]</f>
        <v>10404</v>
      </c>
      <c r="AF2155" s="1"/>
      <c r="AG2155" s="4"/>
      <c r="AJ2155" s="8"/>
      <c r="AK2155" s="4"/>
      <c r="AS2155" s="8"/>
      <c r="AT2155" s="4"/>
      <c r="BJ2155" s="1"/>
    </row>
    <row r="2156" spans="1:62" x14ac:dyDescent="0.3">
      <c r="A2156" s="33" t="s">
        <v>2900</v>
      </c>
      <c r="B2156" s="31">
        <v>15389</v>
      </c>
      <c r="C2156" s="1" t="s">
        <v>40</v>
      </c>
      <c r="D2156" s="1" t="s">
        <v>41</v>
      </c>
      <c r="E2156" s="1" t="s">
        <v>289</v>
      </c>
      <c r="F2156" s="1" t="s">
        <v>290</v>
      </c>
      <c r="G2156" s="1" t="s">
        <v>291</v>
      </c>
      <c r="H2156" s="1">
        <v>5</v>
      </c>
      <c r="I2156" s="1" t="s">
        <v>1950</v>
      </c>
      <c r="J2156" s="4">
        <v>474</v>
      </c>
      <c r="K2156" s="4">
        <v>85</v>
      </c>
      <c r="L2156" s="4">
        <v>49</v>
      </c>
      <c r="R2156" s="1">
        <v>1</v>
      </c>
      <c r="AA2156" s="12" t="str">
        <f>_xlfn.XLOOKUP(HsgLista[[#This Row],[Lakó-népesség]],hsgméret[limit],hsgméret[név],,-1)</f>
        <v>mikro</v>
      </c>
      <c r="AB2156" s="12" t="str">
        <f>IFERROR(_xlfn.XLOOKUP(HsgLista[[#This Row],[Vármegye]],Régiók[Vármegye],Régiók[Régió]),"")</f>
        <v>Dél-Dunántúl</v>
      </c>
      <c r="AC2156" s="12" t="str">
        <f>IFERROR(_xlfn.XLOOKUP(HsgLista[[#This Row],[Vármegye]],Régiók[Vármegye],Régiók[NUTS2]),"")</f>
        <v>HU23</v>
      </c>
      <c r="AD2156" s="12" t="str" cm="1">
        <f t="array" ref="AD2156">_xlfn.XLOOKUP(HsgLista[[#This Row],[Helység jogállása]],_xlfn.ANCHORARRAY($AG$12),$AH$12:$AH$18)</f>
        <v>1 község</v>
      </c>
      <c r="AE2156" s="4">
        <f>HsgLista[[#This Row],[Lakó-népesség]]*HsgLista[[#This Row],[Lakó-népesség]]</f>
        <v>7225</v>
      </c>
      <c r="AF2156" s="1"/>
      <c r="AG2156" s="4"/>
      <c r="AJ2156" s="8"/>
      <c r="AK2156" s="4"/>
      <c r="AS2156" s="8"/>
      <c r="AT2156" s="4"/>
      <c r="BJ2156" s="1"/>
    </row>
    <row r="2157" spans="1:62" x14ac:dyDescent="0.3">
      <c r="A2157" s="33" t="s">
        <v>2901</v>
      </c>
      <c r="B2157" s="31">
        <v>22451</v>
      </c>
      <c r="C2157" s="1" t="s">
        <v>40</v>
      </c>
      <c r="D2157" s="1" t="s">
        <v>80</v>
      </c>
      <c r="E2157" s="1" t="s">
        <v>264</v>
      </c>
      <c r="F2157" s="1" t="s">
        <v>265</v>
      </c>
      <c r="G2157" s="1" t="s">
        <v>266</v>
      </c>
      <c r="H2157" s="1">
        <v>5</v>
      </c>
      <c r="I2157" s="1" t="s">
        <v>266</v>
      </c>
      <c r="J2157" s="4">
        <v>2000</v>
      </c>
      <c r="K2157" s="4">
        <v>557</v>
      </c>
      <c r="L2157" s="4">
        <v>293</v>
      </c>
      <c r="AA2157" s="12" t="str">
        <f>_xlfn.XLOOKUP(HsgLista[[#This Row],[Lakó-népesség]],hsgméret[limit],hsgméret[név],,-1)</f>
        <v>apró</v>
      </c>
      <c r="AB2157" s="12" t="str">
        <f>IFERROR(_xlfn.XLOOKUP(HsgLista[[#This Row],[Vármegye]],Régiók[Vármegye],Régiók[Régió]),"")</f>
        <v>Közép-Dunántúl</v>
      </c>
      <c r="AC2157" s="12" t="str">
        <f>IFERROR(_xlfn.XLOOKUP(HsgLista[[#This Row],[Vármegye]],Régiók[Vármegye],Régiók[NUTS2]),"")</f>
        <v>HU21</v>
      </c>
      <c r="AD2157" s="12" t="str" cm="1">
        <f t="array" ref="AD2157">_xlfn.XLOOKUP(HsgLista[[#This Row],[Helység jogállása]],_xlfn.ANCHORARRAY($AG$12),$AH$12:$AH$18)</f>
        <v>1 község</v>
      </c>
      <c r="AE2157" s="4">
        <f>HsgLista[[#This Row],[Lakó-népesség]]*HsgLista[[#This Row],[Lakó-népesség]]</f>
        <v>310249</v>
      </c>
      <c r="AF2157" s="1"/>
      <c r="AG2157" s="4"/>
      <c r="AJ2157" s="8"/>
      <c r="AK2157" s="4"/>
      <c r="AS2157" s="8"/>
      <c r="AT2157" s="4"/>
      <c r="BJ2157" s="1"/>
    </row>
    <row r="2158" spans="1:62" x14ac:dyDescent="0.3">
      <c r="A2158" s="33" t="s">
        <v>414</v>
      </c>
      <c r="B2158" s="31">
        <v>21096</v>
      </c>
      <c r="C2158" s="1" t="s">
        <v>40</v>
      </c>
      <c r="D2158" s="1" t="s">
        <v>41</v>
      </c>
      <c r="E2158" s="1" t="s">
        <v>42</v>
      </c>
      <c r="F2158" s="1" t="s">
        <v>43</v>
      </c>
      <c r="G2158" s="1" t="s">
        <v>44</v>
      </c>
      <c r="H2158" s="1">
        <v>2</v>
      </c>
      <c r="I2158" s="1" t="s">
        <v>38</v>
      </c>
      <c r="J2158" s="4">
        <v>843</v>
      </c>
      <c r="K2158" s="4">
        <v>765</v>
      </c>
      <c r="L2158" s="4">
        <v>292</v>
      </c>
      <c r="P2158" s="1">
        <v>1</v>
      </c>
      <c r="AA2158" s="12" t="str">
        <f>_xlfn.XLOOKUP(HsgLista[[#This Row],[Lakó-népesség]],hsgméret[limit],hsgméret[név],,-1)</f>
        <v>apró</v>
      </c>
      <c r="AB2158" s="12" t="str">
        <f>IFERROR(_xlfn.XLOOKUP(HsgLista[[#This Row],[Vármegye]],Régiók[Vármegye],Régiók[Régió]),"")</f>
        <v>Dél-Dunántúl</v>
      </c>
      <c r="AC2158" s="12" t="str">
        <f>IFERROR(_xlfn.XLOOKUP(HsgLista[[#This Row],[Vármegye]],Régiók[Vármegye],Régiók[NUTS2]),"")</f>
        <v>HU23</v>
      </c>
      <c r="AD2158" s="12" t="str" cm="1">
        <f t="array" ref="AD2158">_xlfn.XLOOKUP(HsgLista[[#This Row],[Helység jogállása]],_xlfn.ANCHORARRAY($AG$12),$AH$12:$AH$18)</f>
        <v>1 község</v>
      </c>
      <c r="AE2158" s="4">
        <f>HsgLista[[#This Row],[Lakó-népesség]]*HsgLista[[#This Row],[Lakó-népesség]]</f>
        <v>585225</v>
      </c>
      <c r="AF2158" s="1"/>
      <c r="AG2158" s="4"/>
      <c r="AJ2158" s="8"/>
      <c r="AK2158" s="4"/>
      <c r="AS2158" s="8"/>
      <c r="AT2158" s="4"/>
      <c r="BJ2158" s="1"/>
    </row>
    <row r="2159" spans="1:62" x14ac:dyDescent="0.3">
      <c r="A2159" s="33" t="s">
        <v>358</v>
      </c>
      <c r="B2159" s="31">
        <v>10825</v>
      </c>
      <c r="C2159" s="1" t="s">
        <v>27</v>
      </c>
      <c r="D2159" s="1" t="s">
        <v>41</v>
      </c>
      <c r="E2159" s="1" t="s">
        <v>2902</v>
      </c>
      <c r="F2159" s="1" t="s">
        <v>357</v>
      </c>
      <c r="G2159" s="1" t="s">
        <v>358</v>
      </c>
      <c r="H2159" s="1">
        <v>2</v>
      </c>
      <c r="I2159" s="1" t="s">
        <v>38</v>
      </c>
      <c r="J2159" s="4">
        <v>3603</v>
      </c>
      <c r="K2159" s="4">
        <v>3799</v>
      </c>
      <c r="L2159" s="4">
        <v>1626</v>
      </c>
      <c r="R2159" s="1">
        <v>1</v>
      </c>
      <c r="T2159" s="1">
        <v>1</v>
      </c>
      <c r="AA2159" s="12" t="str">
        <f>_xlfn.XLOOKUP(HsgLista[[#This Row],[Lakó-népesség]],hsgméret[limit],hsgméret[név],,-1)</f>
        <v>kicsi</v>
      </c>
      <c r="AB2159" s="12" t="str">
        <f>IFERROR(_xlfn.XLOOKUP(HsgLista[[#This Row],[Vármegye]],Régiók[Vármegye],Régiók[Régió]),"")</f>
        <v>Dél-Dunántúl</v>
      </c>
      <c r="AC2159" s="12" t="str">
        <f>IFERROR(_xlfn.XLOOKUP(HsgLista[[#This Row],[Vármegye]],Régiók[Vármegye],Régiók[NUTS2]),"")</f>
        <v>HU23</v>
      </c>
      <c r="AD2159" s="12" t="str" cm="1">
        <f t="array" ref="AD2159">_xlfn.XLOOKUP(HsgLista[[#This Row],[Helység jogállása]],_xlfn.ANCHORARRAY($AG$12),$AH$12:$AH$18)</f>
        <v>2 város</v>
      </c>
      <c r="AE2159" s="4">
        <f>HsgLista[[#This Row],[Lakó-népesség]]*HsgLista[[#This Row],[Lakó-népesség]]</f>
        <v>14432401</v>
      </c>
      <c r="AF2159" s="1"/>
      <c r="AG2159" s="4"/>
      <c r="AJ2159" s="8"/>
      <c r="AK2159" s="4"/>
      <c r="AS2159" s="8"/>
      <c r="AT2159" s="4"/>
      <c r="BJ2159" s="1"/>
    </row>
    <row r="2160" spans="1:62" x14ac:dyDescent="0.3">
      <c r="A2160" s="33" t="s">
        <v>372</v>
      </c>
      <c r="B2160" s="31">
        <v>16115</v>
      </c>
      <c r="C2160" s="1" t="s">
        <v>40</v>
      </c>
      <c r="D2160" s="1" t="s">
        <v>41</v>
      </c>
      <c r="E2160" s="1" t="s">
        <v>42</v>
      </c>
      <c r="F2160" s="1" t="s">
        <v>43</v>
      </c>
      <c r="G2160" s="1" t="s">
        <v>44</v>
      </c>
      <c r="H2160" s="1">
        <v>2</v>
      </c>
      <c r="I2160" s="1" t="s">
        <v>38</v>
      </c>
      <c r="J2160" s="4">
        <v>2093</v>
      </c>
      <c r="K2160" s="4">
        <v>2327</v>
      </c>
      <c r="L2160" s="4">
        <v>867</v>
      </c>
      <c r="AA2160" s="12" t="str">
        <f>_xlfn.XLOOKUP(HsgLista[[#This Row],[Lakó-népesség]],hsgméret[limit],hsgméret[név],,-1)</f>
        <v>kicsi</v>
      </c>
      <c r="AB2160" s="12" t="str">
        <f>IFERROR(_xlfn.XLOOKUP(HsgLista[[#This Row],[Vármegye]],Régiók[Vármegye],Régiók[Régió]),"")</f>
        <v>Dél-Dunántúl</v>
      </c>
      <c r="AC2160" s="12" t="str">
        <f>IFERROR(_xlfn.XLOOKUP(HsgLista[[#This Row],[Vármegye]],Régiók[Vármegye],Régiók[NUTS2]),"")</f>
        <v>HU23</v>
      </c>
      <c r="AD2160" s="12" t="str" cm="1">
        <f t="array" ref="AD2160">_xlfn.XLOOKUP(HsgLista[[#This Row],[Helység jogállása]],_xlfn.ANCHORARRAY($AG$12),$AH$12:$AH$18)</f>
        <v>1 község</v>
      </c>
      <c r="AE2160" s="4">
        <f>HsgLista[[#This Row],[Lakó-népesség]]*HsgLista[[#This Row],[Lakó-népesség]]</f>
        <v>5414929</v>
      </c>
      <c r="AF2160" s="1"/>
      <c r="AG2160" s="4"/>
      <c r="AJ2160" s="8"/>
      <c r="AK2160" s="4"/>
      <c r="AS2160" s="8"/>
      <c r="AT2160" s="4"/>
      <c r="BJ2160" s="1"/>
    </row>
    <row r="2161" spans="1:62" x14ac:dyDescent="0.3">
      <c r="A2161" s="33" t="s">
        <v>2903</v>
      </c>
      <c r="B2161" s="31">
        <v>19567</v>
      </c>
      <c r="C2161" s="1" t="s">
        <v>40</v>
      </c>
      <c r="D2161" s="1" t="s">
        <v>47</v>
      </c>
      <c r="E2161" s="1" t="s">
        <v>416</v>
      </c>
      <c r="F2161" s="1" t="s">
        <v>417</v>
      </c>
      <c r="G2161" s="1" t="s">
        <v>47</v>
      </c>
      <c r="H2161" s="1">
        <v>2</v>
      </c>
      <c r="I2161" s="1" t="s">
        <v>38</v>
      </c>
      <c r="J2161" s="4">
        <v>9030</v>
      </c>
      <c r="K2161" s="4">
        <v>1306</v>
      </c>
      <c r="L2161" s="4">
        <v>627</v>
      </c>
      <c r="T2161" s="1">
        <v>1</v>
      </c>
      <c r="AA2161" s="12" t="str">
        <f>_xlfn.XLOOKUP(HsgLista[[#This Row],[Lakó-népesség]],hsgméret[limit],hsgméret[név],,-1)</f>
        <v>apró</v>
      </c>
      <c r="AB2161" s="12" t="str">
        <f>IFERROR(_xlfn.XLOOKUP(HsgLista[[#This Row],[Vármegye]],Régiók[Vármegye],Régiók[Régió]),"")</f>
        <v>Észak-Magyarország</v>
      </c>
      <c r="AC2161" s="12" t="str">
        <f>IFERROR(_xlfn.XLOOKUP(HsgLista[[#This Row],[Vármegye]],Régiók[Vármegye],Régiók[NUTS2]),"")</f>
        <v>HU31</v>
      </c>
      <c r="AD2161" s="12" t="str" cm="1">
        <f t="array" ref="AD2161">_xlfn.XLOOKUP(HsgLista[[#This Row],[Helység jogállása]],_xlfn.ANCHORARRAY($AG$12),$AH$12:$AH$18)</f>
        <v>1 község</v>
      </c>
      <c r="AE2161" s="4">
        <f>HsgLista[[#This Row],[Lakó-népesség]]*HsgLista[[#This Row],[Lakó-népesség]]</f>
        <v>1705636</v>
      </c>
      <c r="AF2161" s="1"/>
      <c r="AG2161" s="4"/>
      <c r="AJ2161" s="8"/>
      <c r="AK2161" s="4"/>
      <c r="AS2161" s="8"/>
      <c r="AT2161" s="4"/>
      <c r="BJ2161" s="1"/>
    </row>
    <row r="2162" spans="1:62" x14ac:dyDescent="0.3">
      <c r="A2162" s="33" t="s">
        <v>2904</v>
      </c>
      <c r="B2162" s="31">
        <v>18689</v>
      </c>
      <c r="C2162" s="1" t="s">
        <v>40</v>
      </c>
      <c r="D2162" s="1" t="s">
        <v>75</v>
      </c>
      <c r="E2162" s="1" t="s">
        <v>91</v>
      </c>
      <c r="F2162" s="1" t="s">
        <v>92</v>
      </c>
      <c r="G2162" s="1" t="s">
        <v>93</v>
      </c>
      <c r="H2162" s="1">
        <v>2</v>
      </c>
      <c r="I2162" s="1" t="s">
        <v>38</v>
      </c>
      <c r="J2162" s="4">
        <v>2134</v>
      </c>
      <c r="K2162" s="4">
        <v>1554</v>
      </c>
      <c r="L2162" s="4">
        <v>565</v>
      </c>
      <c r="AA2162" s="12" t="str">
        <f>_xlfn.XLOOKUP(HsgLista[[#This Row],[Lakó-népesség]],hsgméret[limit],hsgméret[név],,-1)</f>
        <v>apró</v>
      </c>
      <c r="AB2162" s="12" t="str">
        <f>IFERROR(_xlfn.XLOOKUP(HsgLista[[#This Row],[Vármegye]],Régiók[Vármegye],Régiók[Régió]),"")</f>
        <v>Pest</v>
      </c>
      <c r="AC2162" s="12" t="str">
        <f>IFERROR(_xlfn.XLOOKUP(HsgLista[[#This Row],[Vármegye]],Régiók[Vármegye],Régiók[NUTS2]),"")</f>
        <v>HU12</v>
      </c>
      <c r="AD2162" s="12" t="str" cm="1">
        <f t="array" ref="AD2162">_xlfn.XLOOKUP(HsgLista[[#This Row],[Helység jogállása]],_xlfn.ANCHORARRAY($AG$12),$AH$12:$AH$18)</f>
        <v>1 község</v>
      </c>
      <c r="AE2162" s="4">
        <f>HsgLista[[#This Row],[Lakó-népesség]]*HsgLista[[#This Row],[Lakó-népesség]]</f>
        <v>2414916</v>
      </c>
      <c r="AF2162" s="1"/>
      <c r="AG2162" s="4"/>
      <c r="AJ2162" s="8"/>
      <c r="AK2162" s="4"/>
      <c r="AS2162" s="8"/>
      <c r="AT2162" s="4"/>
      <c r="BJ2162" s="1"/>
    </row>
    <row r="2163" spans="1:62" x14ac:dyDescent="0.3">
      <c r="A2163" s="33" t="s">
        <v>2905</v>
      </c>
      <c r="B2163" s="31">
        <v>17084</v>
      </c>
      <c r="C2163" s="1" t="s">
        <v>40</v>
      </c>
      <c r="D2163" s="1" t="s">
        <v>159</v>
      </c>
      <c r="E2163" s="1" t="s">
        <v>675</v>
      </c>
      <c r="F2163" s="1" t="s">
        <v>676</v>
      </c>
      <c r="G2163" s="1" t="s">
        <v>677</v>
      </c>
      <c r="H2163" s="1">
        <v>5</v>
      </c>
      <c r="I2163" s="1" t="s">
        <v>1448</v>
      </c>
      <c r="J2163" s="4">
        <v>3693</v>
      </c>
      <c r="K2163" s="4">
        <v>912</v>
      </c>
      <c r="L2163" s="4">
        <v>417</v>
      </c>
      <c r="T2163" s="1">
        <v>1</v>
      </c>
      <c r="AA2163" s="12" t="str">
        <f>_xlfn.XLOOKUP(HsgLista[[#This Row],[Lakó-népesség]],hsgméret[limit],hsgméret[név],,-1)</f>
        <v>apró</v>
      </c>
      <c r="AB2163" s="12" t="str">
        <f>IFERROR(_xlfn.XLOOKUP(HsgLista[[#This Row],[Vármegye]],Régiók[Vármegye],Régiók[Régió]),"")</f>
        <v>Észak-Alföld</v>
      </c>
      <c r="AC2163" s="12" t="str">
        <f>IFERROR(_xlfn.XLOOKUP(HsgLista[[#This Row],[Vármegye]],Régiók[Vármegye],Régiók[NUTS2]),"")</f>
        <v>HU32</v>
      </c>
      <c r="AD2163" s="12" t="str" cm="1">
        <f t="array" ref="AD2163">_xlfn.XLOOKUP(HsgLista[[#This Row],[Helység jogállása]],_xlfn.ANCHORARRAY($AG$12),$AH$12:$AH$18)</f>
        <v>1 község</v>
      </c>
      <c r="AE2163" s="4">
        <f>HsgLista[[#This Row],[Lakó-népesség]]*HsgLista[[#This Row],[Lakó-népesség]]</f>
        <v>831744</v>
      </c>
      <c r="AF2163" s="1"/>
      <c r="AG2163" s="4"/>
      <c r="AJ2163" s="8"/>
      <c r="AK2163" s="4"/>
      <c r="AS2163" s="8"/>
      <c r="AT2163" s="4"/>
      <c r="BJ2163" s="1"/>
    </row>
    <row r="2164" spans="1:62" x14ac:dyDescent="0.3">
      <c r="A2164" s="33" t="s">
        <v>2906</v>
      </c>
      <c r="B2164" s="31">
        <v>15547</v>
      </c>
      <c r="C2164" s="1" t="s">
        <v>40</v>
      </c>
      <c r="D2164" s="1" t="s">
        <v>80</v>
      </c>
      <c r="E2164" s="1" t="s">
        <v>491</v>
      </c>
      <c r="F2164" s="1" t="s">
        <v>492</v>
      </c>
      <c r="G2164" s="1" t="s">
        <v>493</v>
      </c>
      <c r="H2164" s="1">
        <v>5</v>
      </c>
      <c r="I2164" s="1" t="s">
        <v>490</v>
      </c>
      <c r="J2164" s="4">
        <v>1765</v>
      </c>
      <c r="K2164" s="4">
        <v>323</v>
      </c>
      <c r="L2164" s="4">
        <v>142</v>
      </c>
      <c r="R2164" s="1">
        <v>1</v>
      </c>
      <c r="AA2164" s="12" t="str">
        <f>_xlfn.XLOOKUP(HsgLista[[#This Row],[Lakó-népesség]],hsgméret[limit],hsgméret[név],,-1)</f>
        <v>mikro</v>
      </c>
      <c r="AB2164" s="12" t="str">
        <f>IFERROR(_xlfn.XLOOKUP(HsgLista[[#This Row],[Vármegye]],Régiók[Vármegye],Régiók[Régió]),"")</f>
        <v>Közép-Dunántúl</v>
      </c>
      <c r="AC2164" s="12" t="str">
        <f>IFERROR(_xlfn.XLOOKUP(HsgLista[[#This Row],[Vármegye]],Régiók[Vármegye],Régiók[NUTS2]),"")</f>
        <v>HU21</v>
      </c>
      <c r="AD2164" s="12" t="str" cm="1">
        <f t="array" ref="AD2164">_xlfn.XLOOKUP(HsgLista[[#This Row],[Helység jogállása]],_xlfn.ANCHORARRAY($AG$12),$AH$12:$AH$18)</f>
        <v>1 község</v>
      </c>
      <c r="AE2164" s="4">
        <f>HsgLista[[#This Row],[Lakó-népesség]]*HsgLista[[#This Row],[Lakó-népesség]]</f>
        <v>104329</v>
      </c>
      <c r="AF2164" s="1"/>
      <c r="AG2164" s="4"/>
      <c r="AJ2164" s="8"/>
      <c r="AK2164" s="4"/>
      <c r="AS2164" s="8"/>
      <c r="AT2164" s="4"/>
      <c r="BJ2164" s="1"/>
    </row>
    <row r="2165" spans="1:62" x14ac:dyDescent="0.3">
      <c r="A2165" s="33" t="s">
        <v>2907</v>
      </c>
      <c r="B2165" s="31">
        <v>32692</v>
      </c>
      <c r="C2165" s="1" t="s">
        <v>40</v>
      </c>
      <c r="D2165" s="1" t="s">
        <v>159</v>
      </c>
      <c r="E2165" s="1" t="s">
        <v>950</v>
      </c>
      <c r="F2165" s="1" t="s">
        <v>951</v>
      </c>
      <c r="G2165" s="1" t="s">
        <v>952</v>
      </c>
      <c r="H2165" s="1">
        <v>5</v>
      </c>
      <c r="I2165" s="1" t="s">
        <v>2145</v>
      </c>
      <c r="J2165" s="4">
        <v>1889</v>
      </c>
      <c r="K2165" s="4">
        <v>695</v>
      </c>
      <c r="L2165" s="4">
        <v>285</v>
      </c>
      <c r="AA2165" s="12" t="str">
        <f>_xlfn.XLOOKUP(HsgLista[[#This Row],[Lakó-népesség]],hsgméret[limit],hsgméret[név],,-1)</f>
        <v>apró</v>
      </c>
      <c r="AB2165" s="12" t="str">
        <f>IFERROR(_xlfn.XLOOKUP(HsgLista[[#This Row],[Vármegye]],Régiók[Vármegye],Régiók[Régió]),"")</f>
        <v>Észak-Alföld</v>
      </c>
      <c r="AC2165" s="12" t="str">
        <f>IFERROR(_xlfn.XLOOKUP(HsgLista[[#This Row],[Vármegye]],Régiók[Vármegye],Régiók[NUTS2]),"")</f>
        <v>HU32</v>
      </c>
      <c r="AD2165" s="12" t="str" cm="1">
        <f t="array" ref="AD2165">_xlfn.XLOOKUP(HsgLista[[#This Row],[Helység jogállása]],_xlfn.ANCHORARRAY($AG$12),$AH$12:$AH$18)</f>
        <v>1 község</v>
      </c>
      <c r="AE2165" s="4">
        <f>HsgLista[[#This Row],[Lakó-népesség]]*HsgLista[[#This Row],[Lakó-népesség]]</f>
        <v>483025</v>
      </c>
      <c r="AF2165" s="1"/>
      <c r="AG2165" s="4"/>
      <c r="AJ2165" s="8"/>
      <c r="AK2165" s="4"/>
      <c r="AS2165" s="8"/>
      <c r="AT2165" s="4"/>
      <c r="BJ2165" s="1"/>
    </row>
    <row r="2166" spans="1:62" x14ac:dyDescent="0.3">
      <c r="A2166" s="33" t="s">
        <v>2533</v>
      </c>
      <c r="B2166" s="31">
        <v>15529</v>
      </c>
      <c r="C2166" s="1" t="s">
        <v>40</v>
      </c>
      <c r="D2166" s="1" t="s">
        <v>66</v>
      </c>
      <c r="E2166" s="1" t="s">
        <v>67</v>
      </c>
      <c r="F2166" s="1" t="s">
        <v>68</v>
      </c>
      <c r="G2166" s="1" t="s">
        <v>69</v>
      </c>
      <c r="H2166" s="1">
        <v>2</v>
      </c>
      <c r="I2166" s="1" t="s">
        <v>38</v>
      </c>
      <c r="J2166" s="4">
        <v>3150</v>
      </c>
      <c r="K2166" s="4">
        <v>2758</v>
      </c>
      <c r="L2166" s="4">
        <v>1077</v>
      </c>
      <c r="AA2166" s="12" t="str">
        <f>_xlfn.XLOOKUP(HsgLista[[#This Row],[Lakó-népesség]],hsgméret[limit],hsgméret[név],,-1)</f>
        <v>kicsi</v>
      </c>
      <c r="AB2166" s="12" t="str">
        <f>IFERROR(_xlfn.XLOOKUP(HsgLista[[#This Row],[Vármegye]],Régiók[Vármegye],Régiók[Régió]),"")</f>
        <v>Nyugat-Dunántúl</v>
      </c>
      <c r="AC2166" s="12" t="str">
        <f>IFERROR(_xlfn.XLOOKUP(HsgLista[[#This Row],[Vármegye]],Régiók[Vármegye],Régiók[NUTS2]),"")</f>
        <v>HU22</v>
      </c>
      <c r="AD2166" s="12" t="str" cm="1">
        <f t="array" ref="AD2166">_xlfn.XLOOKUP(HsgLista[[#This Row],[Helység jogállása]],_xlfn.ANCHORARRAY($AG$12),$AH$12:$AH$18)</f>
        <v>1 község</v>
      </c>
      <c r="AE2166" s="4">
        <f>HsgLista[[#This Row],[Lakó-népesség]]*HsgLista[[#This Row],[Lakó-népesség]]</f>
        <v>7606564</v>
      </c>
      <c r="AF2166" s="1"/>
      <c r="AG2166" s="4"/>
      <c r="AJ2166" s="8"/>
      <c r="AK2166" s="4"/>
      <c r="AS2166" s="8"/>
      <c r="AT2166" s="4"/>
      <c r="BJ2166" s="1"/>
    </row>
    <row r="2167" spans="1:62" x14ac:dyDescent="0.3">
      <c r="A2167" s="33" t="s">
        <v>2908</v>
      </c>
      <c r="B2167" s="31">
        <v>28185</v>
      </c>
      <c r="C2167" s="1" t="s">
        <v>40</v>
      </c>
      <c r="D2167" s="1" t="s">
        <v>75</v>
      </c>
      <c r="E2167" s="1" t="s">
        <v>818</v>
      </c>
      <c r="F2167" s="1" t="s">
        <v>819</v>
      </c>
      <c r="G2167" s="1" t="s">
        <v>819</v>
      </c>
      <c r="H2167" s="1">
        <v>1</v>
      </c>
      <c r="I2167" s="1" t="s">
        <v>32</v>
      </c>
      <c r="J2167" s="4">
        <v>2565</v>
      </c>
      <c r="K2167" s="4">
        <v>2118</v>
      </c>
      <c r="L2167" s="4">
        <v>729</v>
      </c>
      <c r="R2167" s="1">
        <v>1</v>
      </c>
      <c r="AA2167" s="12" t="str">
        <f>_xlfn.XLOOKUP(HsgLista[[#This Row],[Lakó-népesség]],hsgméret[limit],hsgméret[név],,-1)</f>
        <v>kicsi</v>
      </c>
      <c r="AB2167" s="12" t="str">
        <f>IFERROR(_xlfn.XLOOKUP(HsgLista[[#This Row],[Vármegye]],Régiók[Vármegye],Régiók[Régió]),"")</f>
        <v>Pest</v>
      </c>
      <c r="AC2167" s="12" t="str">
        <f>IFERROR(_xlfn.XLOOKUP(HsgLista[[#This Row],[Vármegye]],Régiók[Vármegye],Régiók[NUTS2]),"")</f>
        <v>HU12</v>
      </c>
      <c r="AD2167" s="12" t="str" cm="1">
        <f t="array" ref="AD2167">_xlfn.XLOOKUP(HsgLista[[#This Row],[Helység jogállása]],_xlfn.ANCHORARRAY($AG$12),$AH$12:$AH$18)</f>
        <v>1 község</v>
      </c>
      <c r="AE2167" s="4">
        <f>HsgLista[[#This Row],[Lakó-népesség]]*HsgLista[[#This Row],[Lakó-népesség]]</f>
        <v>4485924</v>
      </c>
      <c r="AF2167" s="1"/>
      <c r="AG2167" s="4"/>
      <c r="AJ2167" s="8"/>
      <c r="AK2167" s="4"/>
      <c r="AS2167" s="8"/>
      <c r="AT2167" s="4"/>
      <c r="BJ2167" s="1"/>
    </row>
    <row r="2168" spans="1:62" x14ac:dyDescent="0.3">
      <c r="A2168" s="33" t="s">
        <v>2909</v>
      </c>
      <c r="B2168" s="31">
        <v>24420</v>
      </c>
      <c r="C2168" s="1" t="s">
        <v>40</v>
      </c>
      <c r="D2168" s="1" t="s">
        <v>52</v>
      </c>
      <c r="E2168" s="1" t="s">
        <v>53</v>
      </c>
      <c r="F2168" s="1" t="s">
        <v>54</v>
      </c>
      <c r="G2168" s="1" t="s">
        <v>55</v>
      </c>
      <c r="H2168" s="1">
        <v>5</v>
      </c>
      <c r="I2168" s="1" t="s">
        <v>56</v>
      </c>
      <c r="J2168" s="4">
        <v>953</v>
      </c>
      <c r="K2168" s="4">
        <v>328</v>
      </c>
      <c r="L2168" s="4">
        <v>161</v>
      </c>
      <c r="AA2168" s="12" t="str">
        <f>_xlfn.XLOOKUP(HsgLista[[#This Row],[Lakó-népesség]],hsgméret[limit],hsgméret[név],,-1)</f>
        <v>mikro</v>
      </c>
      <c r="AB2168" s="12" t="str">
        <f>IFERROR(_xlfn.XLOOKUP(HsgLista[[#This Row],[Vármegye]],Régiók[Vármegye],Régiók[Régió]),"")</f>
        <v>Észak-Magyarország</v>
      </c>
      <c r="AC2168" s="12" t="str">
        <f>IFERROR(_xlfn.XLOOKUP(HsgLista[[#This Row],[Vármegye]],Régiók[Vármegye],Régiók[NUTS2]),"")</f>
        <v>HU31</v>
      </c>
      <c r="AD2168" s="12" t="str" cm="1">
        <f t="array" ref="AD2168">_xlfn.XLOOKUP(HsgLista[[#This Row],[Helység jogállása]],_xlfn.ANCHORARRAY($AG$12),$AH$12:$AH$18)</f>
        <v>1 község</v>
      </c>
      <c r="AE2168" s="4">
        <f>HsgLista[[#This Row],[Lakó-népesség]]*HsgLista[[#This Row],[Lakó-népesség]]</f>
        <v>107584</v>
      </c>
      <c r="AF2168" s="1"/>
      <c r="AG2168" s="4"/>
      <c r="AJ2168" s="8"/>
      <c r="AK2168" s="4"/>
      <c r="AS2168" s="8"/>
      <c r="AT2168" s="4"/>
      <c r="BJ2168" s="1"/>
    </row>
    <row r="2169" spans="1:62" x14ac:dyDescent="0.3">
      <c r="A2169" s="33" t="s">
        <v>2910</v>
      </c>
      <c r="B2169" s="31">
        <v>32683</v>
      </c>
      <c r="C2169" s="1" t="s">
        <v>40</v>
      </c>
      <c r="D2169" s="1" t="s">
        <v>52</v>
      </c>
      <c r="E2169" s="1" t="s">
        <v>244</v>
      </c>
      <c r="F2169" s="1" t="s">
        <v>245</v>
      </c>
      <c r="G2169" s="1" t="s">
        <v>246</v>
      </c>
      <c r="H2169" s="1">
        <v>5</v>
      </c>
      <c r="I2169" s="1" t="s">
        <v>1074</v>
      </c>
      <c r="J2169" s="4">
        <v>1254</v>
      </c>
      <c r="K2169" s="4">
        <v>17</v>
      </c>
      <c r="L2169" s="4">
        <v>30</v>
      </c>
      <c r="AA2169" s="12" t="str">
        <f>_xlfn.XLOOKUP(HsgLista[[#This Row],[Lakó-népesség]],hsgméret[limit],hsgméret[név],,-1)</f>
        <v>mikro</v>
      </c>
      <c r="AB2169" s="12" t="str">
        <f>IFERROR(_xlfn.XLOOKUP(HsgLista[[#This Row],[Vármegye]],Régiók[Vármegye],Régiók[Régió]),"")</f>
        <v>Észak-Magyarország</v>
      </c>
      <c r="AC2169" s="12" t="str">
        <f>IFERROR(_xlfn.XLOOKUP(HsgLista[[#This Row],[Vármegye]],Régiók[Vármegye],Régiók[NUTS2]),"")</f>
        <v>HU31</v>
      </c>
      <c r="AD2169" s="12" t="str" cm="1">
        <f t="array" ref="AD2169">_xlfn.XLOOKUP(HsgLista[[#This Row],[Helység jogállása]],_xlfn.ANCHORARRAY($AG$12),$AH$12:$AH$18)</f>
        <v>1 község</v>
      </c>
      <c r="AE2169" s="4">
        <f>HsgLista[[#This Row],[Lakó-népesség]]*HsgLista[[#This Row],[Lakó-népesség]]</f>
        <v>289</v>
      </c>
      <c r="AF2169" s="1"/>
      <c r="AG2169" s="4"/>
      <c r="AJ2169" s="8"/>
      <c r="AK2169" s="4"/>
      <c r="AS2169" s="8"/>
      <c r="AT2169" s="4"/>
      <c r="BJ2169" s="1"/>
    </row>
    <row r="2170" spans="1:62" x14ac:dyDescent="0.3">
      <c r="A2170" s="33" t="s">
        <v>2911</v>
      </c>
      <c r="B2170" s="31">
        <v>12867</v>
      </c>
      <c r="C2170" s="1" t="s">
        <v>40</v>
      </c>
      <c r="D2170" s="1" t="s">
        <v>41</v>
      </c>
      <c r="E2170" s="1" t="s">
        <v>42</v>
      </c>
      <c r="F2170" s="1" t="s">
        <v>43</v>
      </c>
      <c r="G2170" s="1" t="s">
        <v>44</v>
      </c>
      <c r="H2170" s="1">
        <v>5</v>
      </c>
      <c r="I2170" s="1" t="s">
        <v>779</v>
      </c>
      <c r="J2170" s="4">
        <v>674</v>
      </c>
      <c r="K2170" s="4">
        <v>155</v>
      </c>
      <c r="L2170" s="4">
        <v>72</v>
      </c>
      <c r="R2170" s="1">
        <v>1</v>
      </c>
      <c r="T2170" s="1">
        <v>1</v>
      </c>
      <c r="AA2170" s="12" t="str">
        <f>_xlfn.XLOOKUP(HsgLista[[#This Row],[Lakó-népesség]],hsgméret[limit],hsgméret[név],,-1)</f>
        <v>mikro</v>
      </c>
      <c r="AB2170" s="12" t="str">
        <f>IFERROR(_xlfn.XLOOKUP(HsgLista[[#This Row],[Vármegye]],Régiók[Vármegye],Régiók[Régió]),"")</f>
        <v>Dél-Dunántúl</v>
      </c>
      <c r="AC2170" s="12" t="str">
        <f>IFERROR(_xlfn.XLOOKUP(HsgLista[[#This Row],[Vármegye]],Régiók[Vármegye],Régiók[NUTS2]),"")</f>
        <v>HU23</v>
      </c>
      <c r="AD2170" s="12" t="str" cm="1">
        <f t="array" ref="AD2170">_xlfn.XLOOKUP(HsgLista[[#This Row],[Helység jogállása]],_xlfn.ANCHORARRAY($AG$12),$AH$12:$AH$18)</f>
        <v>1 község</v>
      </c>
      <c r="AE2170" s="4">
        <f>HsgLista[[#This Row],[Lakó-népesség]]*HsgLista[[#This Row],[Lakó-népesség]]</f>
        <v>24025</v>
      </c>
      <c r="AF2170" s="1"/>
      <c r="AG2170" s="4"/>
      <c r="AJ2170" s="8"/>
      <c r="AK2170" s="4"/>
      <c r="AS2170" s="8"/>
      <c r="AT2170" s="4"/>
      <c r="BJ2170" s="1"/>
    </row>
    <row r="2171" spans="1:62" x14ac:dyDescent="0.3">
      <c r="A2171" s="33" t="s">
        <v>2912</v>
      </c>
      <c r="B2171" s="31">
        <v>13684</v>
      </c>
      <c r="C2171" s="1" t="s">
        <v>40</v>
      </c>
      <c r="D2171" s="1" t="s">
        <v>95</v>
      </c>
      <c r="E2171" s="1" t="s">
        <v>96</v>
      </c>
      <c r="F2171" s="1" t="s">
        <v>97</v>
      </c>
      <c r="G2171" s="1" t="s">
        <v>98</v>
      </c>
      <c r="H2171" s="1">
        <v>5</v>
      </c>
      <c r="I2171" s="1" t="s">
        <v>982</v>
      </c>
      <c r="J2171" s="4">
        <v>1622</v>
      </c>
      <c r="K2171" s="4">
        <v>630</v>
      </c>
      <c r="L2171" s="4">
        <v>235</v>
      </c>
      <c r="AA2171" s="12" t="str">
        <f>_xlfn.XLOOKUP(HsgLista[[#This Row],[Lakó-népesség]],hsgméret[limit],hsgméret[név],,-1)</f>
        <v>apró</v>
      </c>
      <c r="AB2171" s="12" t="str">
        <f>IFERROR(_xlfn.XLOOKUP(HsgLista[[#This Row],[Vármegye]],Régiók[Vármegye],Régiók[Régió]),"")</f>
        <v>Nyugat-Dunántúl</v>
      </c>
      <c r="AC2171" s="12" t="str">
        <f>IFERROR(_xlfn.XLOOKUP(HsgLista[[#This Row],[Vármegye]],Régiók[Vármegye],Régiók[NUTS2]),"")</f>
        <v>HU22</v>
      </c>
      <c r="AD2171" s="12" t="str" cm="1">
        <f t="array" ref="AD2171">_xlfn.XLOOKUP(HsgLista[[#This Row],[Helység jogállása]],_xlfn.ANCHORARRAY($AG$12),$AH$12:$AH$18)</f>
        <v>1 község</v>
      </c>
      <c r="AE2171" s="4">
        <f>HsgLista[[#This Row],[Lakó-népesség]]*HsgLista[[#This Row],[Lakó-népesség]]</f>
        <v>396900</v>
      </c>
      <c r="AF2171" s="1"/>
      <c r="AG2171" s="4"/>
      <c r="AJ2171" s="8"/>
      <c r="AK2171" s="4"/>
      <c r="AS2171" s="8"/>
      <c r="AT2171" s="4"/>
      <c r="BJ2171" s="1"/>
    </row>
    <row r="2172" spans="1:62" x14ac:dyDescent="0.3">
      <c r="A2172" s="33" t="s">
        <v>2913</v>
      </c>
      <c r="B2172" s="32">
        <v>8882</v>
      </c>
      <c r="C2172" s="1" t="s">
        <v>40</v>
      </c>
      <c r="D2172" s="1" t="s">
        <v>95</v>
      </c>
      <c r="E2172" s="1" t="s">
        <v>958</v>
      </c>
      <c r="F2172" s="1" t="s">
        <v>959</v>
      </c>
      <c r="G2172" s="1" t="s">
        <v>960</v>
      </c>
      <c r="H2172" s="1">
        <v>5</v>
      </c>
      <c r="I2172" s="1" t="s">
        <v>1901</v>
      </c>
      <c r="J2172" s="4">
        <v>1073</v>
      </c>
      <c r="K2172" s="4">
        <v>492</v>
      </c>
      <c r="L2172" s="4">
        <v>189</v>
      </c>
      <c r="P2172" s="1">
        <v>1</v>
      </c>
      <c r="AA2172" s="12" t="str">
        <f>_xlfn.XLOOKUP(HsgLista[[#This Row],[Lakó-népesség]],hsgméret[limit],hsgméret[név],,-1)</f>
        <v>mikro</v>
      </c>
      <c r="AB2172" s="12" t="str">
        <f>IFERROR(_xlfn.XLOOKUP(HsgLista[[#This Row],[Vármegye]],Régiók[Vármegye],Régiók[Régió]),"")</f>
        <v>Nyugat-Dunántúl</v>
      </c>
      <c r="AC2172" s="12" t="str">
        <f>IFERROR(_xlfn.XLOOKUP(HsgLista[[#This Row],[Vármegye]],Régiók[Vármegye],Régiók[NUTS2]),"")</f>
        <v>HU22</v>
      </c>
      <c r="AD2172" s="12" t="str" cm="1">
        <f t="array" ref="AD2172">_xlfn.XLOOKUP(HsgLista[[#This Row],[Helység jogállása]],_xlfn.ANCHORARRAY($AG$12),$AH$12:$AH$18)</f>
        <v>1 község</v>
      </c>
      <c r="AE2172" s="4">
        <f>HsgLista[[#This Row],[Lakó-népesség]]*HsgLista[[#This Row],[Lakó-népesség]]</f>
        <v>242064</v>
      </c>
      <c r="AF2172" s="1"/>
      <c r="AG2172" s="4"/>
      <c r="AJ2172" s="8"/>
      <c r="AK2172" s="4"/>
      <c r="AS2172" s="8"/>
      <c r="AT2172" s="4"/>
      <c r="BJ2172" s="1"/>
    </row>
    <row r="2173" spans="1:62" x14ac:dyDescent="0.3">
      <c r="A2173" s="33" t="s">
        <v>2914</v>
      </c>
      <c r="B2173" s="31">
        <v>23773</v>
      </c>
      <c r="C2173" s="1" t="s">
        <v>40</v>
      </c>
      <c r="D2173" s="1" t="s">
        <v>66</v>
      </c>
      <c r="E2173" s="1" t="s">
        <v>145</v>
      </c>
      <c r="F2173" s="1" t="s">
        <v>146</v>
      </c>
      <c r="G2173" s="1" t="s">
        <v>147</v>
      </c>
      <c r="H2173" s="1">
        <v>5</v>
      </c>
      <c r="I2173" s="1" t="s">
        <v>1564</v>
      </c>
      <c r="J2173" s="4">
        <v>2251</v>
      </c>
      <c r="K2173" s="4">
        <v>1467</v>
      </c>
      <c r="L2173" s="4">
        <v>540</v>
      </c>
      <c r="AA2173" s="12" t="str">
        <f>_xlfn.XLOOKUP(HsgLista[[#This Row],[Lakó-népesség]],hsgméret[limit],hsgméret[név],,-1)</f>
        <v>apró</v>
      </c>
      <c r="AB2173" s="12" t="str">
        <f>IFERROR(_xlfn.XLOOKUP(HsgLista[[#This Row],[Vármegye]],Régiók[Vármegye],Régiók[Régió]),"")</f>
        <v>Nyugat-Dunántúl</v>
      </c>
      <c r="AC2173" s="12" t="str">
        <f>IFERROR(_xlfn.XLOOKUP(HsgLista[[#This Row],[Vármegye]],Régiók[Vármegye],Régiók[NUTS2]),"")</f>
        <v>HU22</v>
      </c>
      <c r="AD2173" s="12" t="str" cm="1">
        <f t="array" ref="AD2173">_xlfn.XLOOKUP(HsgLista[[#This Row],[Helység jogállása]],_xlfn.ANCHORARRAY($AG$12),$AH$12:$AH$18)</f>
        <v>1 község</v>
      </c>
      <c r="AE2173" s="4">
        <f>HsgLista[[#This Row],[Lakó-népesség]]*HsgLista[[#This Row],[Lakó-népesség]]</f>
        <v>2152089</v>
      </c>
      <c r="AF2173" s="1"/>
      <c r="AG2173" s="4"/>
      <c r="AJ2173" s="8"/>
      <c r="AK2173" s="4"/>
      <c r="AS2173" s="8"/>
      <c r="AT2173" s="4"/>
      <c r="BJ2173" s="1"/>
    </row>
    <row r="2174" spans="1:62" x14ac:dyDescent="0.3">
      <c r="A2174" s="33" t="s">
        <v>2915</v>
      </c>
      <c r="B2174" s="31">
        <v>19354</v>
      </c>
      <c r="C2174" s="1" t="s">
        <v>196</v>
      </c>
      <c r="D2174" s="1" t="s">
        <v>28</v>
      </c>
      <c r="E2174" s="1" t="s">
        <v>121</v>
      </c>
      <c r="F2174" s="1" t="s">
        <v>122</v>
      </c>
      <c r="G2174" s="1" t="s">
        <v>123</v>
      </c>
      <c r="H2174" s="1">
        <v>1</v>
      </c>
      <c r="I2174" s="1" t="s">
        <v>32</v>
      </c>
      <c r="J2174" s="4">
        <v>7452</v>
      </c>
      <c r="K2174" s="4">
        <v>3882</v>
      </c>
      <c r="L2174" s="4">
        <v>1533</v>
      </c>
      <c r="T2174" s="1">
        <v>1</v>
      </c>
      <c r="AA2174" s="12" t="str">
        <f>_xlfn.XLOOKUP(HsgLista[[#This Row],[Lakó-népesség]],hsgméret[limit],hsgméret[név],,-1)</f>
        <v>kicsi</v>
      </c>
      <c r="AB2174" s="12" t="str">
        <f>IFERROR(_xlfn.XLOOKUP(HsgLista[[#This Row],[Vármegye]],Régiók[Vármegye],Régiók[Régió]),"")</f>
        <v>Közép-Dunántúl</v>
      </c>
      <c r="AC2174" s="12" t="str">
        <f>IFERROR(_xlfn.XLOOKUP(HsgLista[[#This Row],[Vármegye]],Régiók[Vármegye],Régiók[NUTS2]),"")</f>
        <v>HU21</v>
      </c>
      <c r="AD2174" s="12" t="str" cm="1">
        <f t="array" ref="AD2174">_xlfn.XLOOKUP(HsgLista[[#This Row],[Helység jogállása]],_xlfn.ANCHORARRAY($AG$12),$AH$12:$AH$18)</f>
        <v>1 község</v>
      </c>
      <c r="AE2174" s="4">
        <f>HsgLista[[#This Row],[Lakó-népesség]]*HsgLista[[#This Row],[Lakó-népesség]]</f>
        <v>15069924</v>
      </c>
      <c r="AF2174" s="1"/>
      <c r="AG2174" s="4"/>
      <c r="AJ2174" s="8"/>
      <c r="AK2174" s="4"/>
      <c r="AS2174" s="8"/>
      <c r="AT2174" s="4"/>
      <c r="BJ2174" s="1"/>
    </row>
    <row r="2175" spans="1:62" x14ac:dyDescent="0.3">
      <c r="A2175" s="33" t="s">
        <v>893</v>
      </c>
      <c r="B2175" s="31">
        <v>33419</v>
      </c>
      <c r="C2175" s="1" t="s">
        <v>40</v>
      </c>
      <c r="D2175" s="1" t="s">
        <v>52</v>
      </c>
      <c r="E2175" s="1" t="s">
        <v>71</v>
      </c>
      <c r="F2175" s="1" t="s">
        <v>72</v>
      </c>
      <c r="G2175" s="1" t="s">
        <v>73</v>
      </c>
      <c r="H2175" s="1">
        <v>2</v>
      </c>
      <c r="I2175" s="1" t="s">
        <v>38</v>
      </c>
      <c r="J2175" s="4">
        <v>1939</v>
      </c>
      <c r="K2175" s="4">
        <v>788</v>
      </c>
      <c r="L2175" s="4">
        <v>360</v>
      </c>
      <c r="T2175" s="1">
        <v>1</v>
      </c>
      <c r="AA2175" s="12" t="str">
        <f>_xlfn.XLOOKUP(HsgLista[[#This Row],[Lakó-népesség]],hsgméret[limit],hsgméret[név],,-1)</f>
        <v>apró</v>
      </c>
      <c r="AB2175" s="12" t="str">
        <f>IFERROR(_xlfn.XLOOKUP(HsgLista[[#This Row],[Vármegye]],Régiók[Vármegye],Régiók[Régió]),"")</f>
        <v>Észak-Magyarország</v>
      </c>
      <c r="AC2175" s="12" t="str">
        <f>IFERROR(_xlfn.XLOOKUP(HsgLista[[#This Row],[Vármegye]],Régiók[Vármegye],Régiók[NUTS2]),"")</f>
        <v>HU31</v>
      </c>
      <c r="AD2175" s="12" t="str" cm="1">
        <f t="array" ref="AD2175">_xlfn.XLOOKUP(HsgLista[[#This Row],[Helység jogállása]],_xlfn.ANCHORARRAY($AG$12),$AH$12:$AH$18)</f>
        <v>1 község</v>
      </c>
      <c r="AE2175" s="4">
        <f>HsgLista[[#This Row],[Lakó-népesség]]*HsgLista[[#This Row],[Lakó-népesség]]</f>
        <v>620944</v>
      </c>
      <c r="AF2175" s="1"/>
      <c r="AG2175" s="4"/>
      <c r="AJ2175" s="8"/>
      <c r="AK2175" s="4"/>
      <c r="AS2175" s="8"/>
      <c r="AT2175" s="4"/>
      <c r="BJ2175" s="1"/>
    </row>
    <row r="2176" spans="1:62" x14ac:dyDescent="0.3">
      <c r="A2176" s="33" t="s">
        <v>2916</v>
      </c>
      <c r="B2176" s="32">
        <v>4181</v>
      </c>
      <c r="C2176" s="1" t="s">
        <v>40</v>
      </c>
      <c r="D2176" s="1" t="s">
        <v>75</v>
      </c>
      <c r="E2176" s="1" t="s">
        <v>786</v>
      </c>
      <c r="F2176" s="1" t="s">
        <v>787</v>
      </c>
      <c r="G2176" s="1" t="s">
        <v>788</v>
      </c>
      <c r="H2176" s="1">
        <v>5</v>
      </c>
      <c r="I2176" s="1" t="s">
        <v>789</v>
      </c>
      <c r="J2176" s="4">
        <v>4136</v>
      </c>
      <c r="K2176" s="4">
        <v>356</v>
      </c>
      <c r="L2176" s="4">
        <v>229</v>
      </c>
      <c r="AA2176" s="12" t="str">
        <f>_xlfn.XLOOKUP(HsgLista[[#This Row],[Lakó-népesség]],hsgméret[limit],hsgméret[név],,-1)</f>
        <v>mikro</v>
      </c>
      <c r="AB2176" s="12" t="str">
        <f>IFERROR(_xlfn.XLOOKUP(HsgLista[[#This Row],[Vármegye]],Régiók[Vármegye],Régiók[Régió]),"")</f>
        <v>Pest</v>
      </c>
      <c r="AC2176" s="12" t="str">
        <f>IFERROR(_xlfn.XLOOKUP(HsgLista[[#This Row],[Vármegye]],Régiók[Vármegye],Régiók[NUTS2]),"")</f>
        <v>HU12</v>
      </c>
      <c r="AD2176" s="12" t="str" cm="1">
        <f t="array" ref="AD2176">_xlfn.XLOOKUP(HsgLista[[#This Row],[Helység jogállása]],_xlfn.ANCHORARRAY($AG$12),$AH$12:$AH$18)</f>
        <v>1 község</v>
      </c>
      <c r="AE2176" s="4">
        <f>HsgLista[[#This Row],[Lakó-népesség]]*HsgLista[[#This Row],[Lakó-népesség]]</f>
        <v>126736</v>
      </c>
      <c r="AF2176" s="1"/>
      <c r="AG2176" s="4"/>
      <c r="AJ2176" s="8"/>
      <c r="AK2176" s="4"/>
      <c r="AS2176" s="8"/>
      <c r="AT2176" s="4"/>
      <c r="BJ2176" s="1"/>
    </row>
    <row r="2177" spans="1:62" x14ac:dyDescent="0.3">
      <c r="A2177" s="33" t="s">
        <v>2917</v>
      </c>
      <c r="B2177" s="31">
        <v>32425</v>
      </c>
      <c r="C2177" s="1" t="s">
        <v>40</v>
      </c>
      <c r="D2177" s="1" t="s">
        <v>41</v>
      </c>
      <c r="E2177" s="1" t="s">
        <v>289</v>
      </c>
      <c r="F2177" s="1" t="s">
        <v>290</v>
      </c>
      <c r="G2177" s="1" t="s">
        <v>291</v>
      </c>
      <c r="H2177" s="1">
        <v>5</v>
      </c>
      <c r="I2177" s="1" t="s">
        <v>1950</v>
      </c>
      <c r="J2177" s="4">
        <v>1060</v>
      </c>
      <c r="K2177" s="4">
        <v>209</v>
      </c>
      <c r="L2177" s="4">
        <v>90</v>
      </c>
      <c r="AA2177" s="12" t="str">
        <f>_xlfn.XLOOKUP(HsgLista[[#This Row],[Lakó-népesség]],hsgméret[limit],hsgméret[név],,-1)</f>
        <v>mikro</v>
      </c>
      <c r="AB2177" s="12" t="str">
        <f>IFERROR(_xlfn.XLOOKUP(HsgLista[[#This Row],[Vármegye]],Régiók[Vármegye],Régiók[Régió]),"")</f>
        <v>Dél-Dunántúl</v>
      </c>
      <c r="AC2177" s="12" t="str">
        <f>IFERROR(_xlfn.XLOOKUP(HsgLista[[#This Row],[Vármegye]],Régiók[Vármegye],Régiók[NUTS2]),"")</f>
        <v>HU23</v>
      </c>
      <c r="AD2177" s="12" t="str" cm="1">
        <f t="array" ref="AD2177">_xlfn.XLOOKUP(HsgLista[[#This Row],[Helység jogállása]],_xlfn.ANCHORARRAY($AG$12),$AH$12:$AH$18)</f>
        <v>1 község</v>
      </c>
      <c r="AE2177" s="4">
        <f>HsgLista[[#This Row],[Lakó-népesség]]*HsgLista[[#This Row],[Lakó-népesség]]</f>
        <v>43681</v>
      </c>
      <c r="AF2177" s="1"/>
      <c r="AG2177" s="4"/>
      <c r="AJ2177" s="8"/>
      <c r="AK2177" s="4"/>
      <c r="AS2177" s="8"/>
      <c r="AT2177" s="4"/>
      <c r="BJ2177" s="1"/>
    </row>
    <row r="2178" spans="1:62" x14ac:dyDescent="0.3">
      <c r="A2178" s="33" t="s">
        <v>2918</v>
      </c>
      <c r="B2178" s="31">
        <v>29197</v>
      </c>
      <c r="C2178" s="1" t="s">
        <v>40</v>
      </c>
      <c r="D2178" s="1" t="s">
        <v>112</v>
      </c>
      <c r="E2178" s="1" t="s">
        <v>431</v>
      </c>
      <c r="F2178" s="1" t="s">
        <v>432</v>
      </c>
      <c r="G2178" s="1" t="s">
        <v>433</v>
      </c>
      <c r="H2178" s="1">
        <v>5</v>
      </c>
      <c r="I2178" s="1" t="s">
        <v>434</v>
      </c>
      <c r="J2178" s="4">
        <v>1162</v>
      </c>
      <c r="K2178" s="4">
        <v>139</v>
      </c>
      <c r="L2178" s="4">
        <v>93</v>
      </c>
      <c r="AA2178" s="12" t="str">
        <f>_xlfn.XLOOKUP(HsgLista[[#This Row],[Lakó-népesség]],hsgméret[limit],hsgméret[név],,-1)</f>
        <v>mikro</v>
      </c>
      <c r="AB2178" s="12" t="str">
        <f>IFERROR(_xlfn.XLOOKUP(HsgLista[[#This Row],[Vármegye]],Régiók[Vármegye],Régiók[Régió]),"")</f>
        <v>Dél-Dunántúl</v>
      </c>
      <c r="AC2178" s="12" t="str">
        <f>IFERROR(_xlfn.XLOOKUP(HsgLista[[#This Row],[Vármegye]],Régiók[Vármegye],Régiók[NUTS2]),"")</f>
        <v>HU23</v>
      </c>
      <c r="AD2178" s="12" t="str" cm="1">
        <f t="array" ref="AD2178">_xlfn.XLOOKUP(HsgLista[[#This Row],[Helység jogállása]],_xlfn.ANCHORARRAY($AG$12),$AH$12:$AH$18)</f>
        <v>1 község</v>
      </c>
      <c r="AE2178" s="4">
        <f>HsgLista[[#This Row],[Lakó-népesség]]*HsgLista[[#This Row],[Lakó-népesség]]</f>
        <v>19321</v>
      </c>
      <c r="AF2178" s="1"/>
      <c r="AG2178" s="4"/>
      <c r="AJ2178" s="8"/>
      <c r="AK2178" s="4"/>
      <c r="AS2178" s="8"/>
      <c r="AT2178" s="4"/>
      <c r="BJ2178" s="1"/>
    </row>
    <row r="2179" spans="1:62" x14ac:dyDescent="0.3">
      <c r="A2179" s="33" t="s">
        <v>2919</v>
      </c>
      <c r="B2179" s="31">
        <v>21847</v>
      </c>
      <c r="C2179" s="1" t="s">
        <v>40</v>
      </c>
      <c r="D2179" s="1" t="s">
        <v>75</v>
      </c>
      <c r="E2179" s="1" t="s">
        <v>755</v>
      </c>
      <c r="F2179" s="1" t="s">
        <v>756</v>
      </c>
      <c r="G2179" s="1" t="s">
        <v>757</v>
      </c>
      <c r="H2179" s="1">
        <v>1</v>
      </c>
      <c r="I2179" s="1" t="s">
        <v>32</v>
      </c>
      <c r="J2179" s="4">
        <v>1189</v>
      </c>
      <c r="K2179" s="4">
        <v>2665</v>
      </c>
      <c r="L2179" s="4">
        <v>970</v>
      </c>
      <c r="R2179" s="1">
        <v>1</v>
      </c>
      <c r="X2179" s="1">
        <v>1</v>
      </c>
      <c r="AA2179" s="12" t="str">
        <f>_xlfn.XLOOKUP(HsgLista[[#This Row],[Lakó-népesség]],hsgméret[limit],hsgméret[név],,-1)</f>
        <v>kicsi</v>
      </c>
      <c r="AB2179" s="12" t="str">
        <f>IFERROR(_xlfn.XLOOKUP(HsgLista[[#This Row],[Vármegye]],Régiók[Vármegye],Régiók[Régió]),"")</f>
        <v>Pest</v>
      </c>
      <c r="AC2179" s="12" t="str">
        <f>IFERROR(_xlfn.XLOOKUP(HsgLista[[#This Row],[Vármegye]],Régiók[Vármegye],Régiók[NUTS2]),"")</f>
        <v>HU12</v>
      </c>
      <c r="AD2179" s="12" t="str" cm="1">
        <f t="array" ref="AD2179">_xlfn.XLOOKUP(HsgLista[[#This Row],[Helység jogállása]],_xlfn.ANCHORARRAY($AG$12),$AH$12:$AH$18)</f>
        <v>1 község</v>
      </c>
      <c r="AE2179" s="4">
        <f>HsgLista[[#This Row],[Lakó-népesség]]*HsgLista[[#This Row],[Lakó-népesség]]</f>
        <v>7102225</v>
      </c>
      <c r="AF2179" s="1"/>
      <c r="AG2179" s="4"/>
      <c r="AJ2179" s="8"/>
      <c r="AK2179" s="4"/>
      <c r="AS2179" s="8"/>
      <c r="AT2179" s="4"/>
      <c r="BJ2179" s="1"/>
    </row>
    <row r="2180" spans="1:62" x14ac:dyDescent="0.3">
      <c r="A2180" s="33" t="s">
        <v>872</v>
      </c>
      <c r="B2180" s="31">
        <v>12070</v>
      </c>
      <c r="C2180" s="1" t="s">
        <v>27</v>
      </c>
      <c r="D2180" s="1" t="s">
        <v>47</v>
      </c>
      <c r="E2180" s="1" t="s">
        <v>2920</v>
      </c>
      <c r="F2180" s="1" t="s">
        <v>871</v>
      </c>
      <c r="G2180" s="1" t="s">
        <v>872</v>
      </c>
      <c r="H2180" s="1">
        <v>2</v>
      </c>
      <c r="I2180" s="1" t="s">
        <v>38</v>
      </c>
      <c r="J2180" s="4">
        <v>3387</v>
      </c>
      <c r="K2180" s="4">
        <v>2076</v>
      </c>
      <c r="L2180" s="4">
        <v>896</v>
      </c>
      <c r="T2180" s="1">
        <v>1</v>
      </c>
      <c r="AA2180" s="12" t="str">
        <f>_xlfn.XLOOKUP(HsgLista[[#This Row],[Lakó-népesség]],hsgméret[limit],hsgméret[név],,-1)</f>
        <v>kicsi</v>
      </c>
      <c r="AB2180" s="12" t="str">
        <f>IFERROR(_xlfn.XLOOKUP(HsgLista[[#This Row],[Vármegye]],Régiók[Vármegye],Régiók[Régió]),"")</f>
        <v>Észak-Magyarország</v>
      </c>
      <c r="AC2180" s="12" t="str">
        <f>IFERROR(_xlfn.XLOOKUP(HsgLista[[#This Row],[Vármegye]],Régiók[Vármegye],Régiók[NUTS2]),"")</f>
        <v>HU31</v>
      </c>
      <c r="AD2180" s="12" t="str" cm="1">
        <f t="array" ref="AD2180">_xlfn.XLOOKUP(HsgLista[[#This Row],[Helység jogállása]],_xlfn.ANCHORARRAY($AG$12),$AH$12:$AH$18)</f>
        <v>2 város</v>
      </c>
      <c r="AE2180" s="4">
        <f>HsgLista[[#This Row],[Lakó-népesség]]*HsgLista[[#This Row],[Lakó-népesség]]</f>
        <v>4309776</v>
      </c>
      <c r="AF2180" s="1"/>
      <c r="AG2180" s="4"/>
      <c r="AJ2180" s="8"/>
      <c r="AK2180" s="4"/>
      <c r="AS2180" s="8"/>
      <c r="AT2180" s="4"/>
      <c r="BJ2180" s="1"/>
    </row>
    <row r="2181" spans="1:62" x14ac:dyDescent="0.3">
      <c r="A2181" s="33" t="s">
        <v>2921</v>
      </c>
      <c r="B2181" s="31">
        <v>34254</v>
      </c>
      <c r="C2181" s="1" t="s">
        <v>196</v>
      </c>
      <c r="D2181" s="1" t="s">
        <v>80</v>
      </c>
      <c r="E2181" s="1" t="s">
        <v>774</v>
      </c>
      <c r="F2181" s="1" t="s">
        <v>775</v>
      </c>
      <c r="G2181" s="1" t="s">
        <v>776</v>
      </c>
      <c r="H2181" s="1">
        <v>1</v>
      </c>
      <c r="I2181" s="1" t="s">
        <v>32</v>
      </c>
      <c r="J2181" s="4">
        <v>1732</v>
      </c>
      <c r="K2181" s="4">
        <v>4301</v>
      </c>
      <c r="L2181" s="4">
        <v>1955</v>
      </c>
      <c r="AA2181" s="12" t="str">
        <f>_xlfn.XLOOKUP(HsgLista[[#This Row],[Lakó-népesség]],hsgméret[limit],hsgméret[név],,-1)</f>
        <v>kicsi</v>
      </c>
      <c r="AB2181" s="12" t="str">
        <f>IFERROR(_xlfn.XLOOKUP(HsgLista[[#This Row],[Vármegye]],Régiók[Vármegye],Régiók[Régió]),"")</f>
        <v>Közép-Dunántúl</v>
      </c>
      <c r="AC2181" s="12" t="str">
        <f>IFERROR(_xlfn.XLOOKUP(HsgLista[[#This Row],[Vármegye]],Régiók[Vármegye],Régiók[NUTS2]),"")</f>
        <v>HU21</v>
      </c>
      <c r="AD2181" s="12" t="str" cm="1">
        <f t="array" ref="AD2181">_xlfn.XLOOKUP(HsgLista[[#This Row],[Helység jogállása]],_xlfn.ANCHORARRAY($AG$12),$AH$12:$AH$18)</f>
        <v>1 község</v>
      </c>
      <c r="AE2181" s="4">
        <f>HsgLista[[#This Row],[Lakó-népesség]]*HsgLista[[#This Row],[Lakó-népesség]]</f>
        <v>18498601</v>
      </c>
      <c r="AF2181" s="1"/>
      <c r="AG2181" s="4"/>
      <c r="AJ2181" s="8"/>
      <c r="AK2181" s="4"/>
      <c r="AS2181" s="8"/>
      <c r="AT2181" s="4"/>
      <c r="BJ2181" s="1"/>
    </row>
    <row r="2182" spans="1:62" x14ac:dyDescent="0.3">
      <c r="A2182" s="33" t="s">
        <v>2922</v>
      </c>
      <c r="B2182" s="32">
        <v>5704</v>
      </c>
      <c r="C2182" s="1" t="s">
        <v>40</v>
      </c>
      <c r="D2182" s="1" t="s">
        <v>202</v>
      </c>
      <c r="E2182" s="1" t="s">
        <v>203</v>
      </c>
      <c r="F2182" s="1" t="s">
        <v>204</v>
      </c>
      <c r="G2182" s="1" t="s">
        <v>205</v>
      </c>
      <c r="H2182" s="1">
        <v>5</v>
      </c>
      <c r="I2182" s="1" t="s">
        <v>1140</v>
      </c>
      <c r="J2182" s="4">
        <v>887</v>
      </c>
      <c r="K2182" s="4">
        <v>423</v>
      </c>
      <c r="L2182" s="4">
        <v>190</v>
      </c>
      <c r="AA2182" s="12" t="str">
        <f>_xlfn.XLOOKUP(HsgLista[[#This Row],[Lakó-népesség]],hsgméret[limit],hsgméret[név],,-1)</f>
        <v>mikro</v>
      </c>
      <c r="AB2182" s="12" t="str">
        <f>IFERROR(_xlfn.XLOOKUP(HsgLista[[#This Row],[Vármegye]],Régiók[Vármegye],Régiók[Régió]),"")</f>
        <v>Nyugat-Dunántúl</v>
      </c>
      <c r="AC2182" s="12" t="str">
        <f>IFERROR(_xlfn.XLOOKUP(HsgLista[[#This Row],[Vármegye]],Régiók[Vármegye],Régiók[NUTS2]),"")</f>
        <v>HU22</v>
      </c>
      <c r="AD2182" s="12" t="str" cm="1">
        <f t="array" ref="AD2182">_xlfn.XLOOKUP(HsgLista[[#This Row],[Helység jogállása]],_xlfn.ANCHORARRAY($AG$12),$AH$12:$AH$18)</f>
        <v>1 község</v>
      </c>
      <c r="AE2182" s="4">
        <f>HsgLista[[#This Row],[Lakó-népesség]]*HsgLista[[#This Row],[Lakó-népesség]]</f>
        <v>178929</v>
      </c>
      <c r="AF2182" s="1"/>
      <c r="AG2182" s="4"/>
      <c r="AJ2182" s="8"/>
      <c r="AK2182" s="4"/>
      <c r="AS2182" s="8"/>
      <c r="AT2182" s="4"/>
      <c r="BJ2182" s="1"/>
    </row>
    <row r="2183" spans="1:62" x14ac:dyDescent="0.3">
      <c r="A2183" s="33" t="s">
        <v>2923</v>
      </c>
      <c r="B2183" s="31">
        <v>17224</v>
      </c>
      <c r="C2183" s="1" t="s">
        <v>40</v>
      </c>
      <c r="D2183" s="1" t="s">
        <v>159</v>
      </c>
      <c r="E2183" s="1" t="s">
        <v>799</v>
      </c>
      <c r="F2183" s="1" t="s">
        <v>529</v>
      </c>
      <c r="G2183" s="1" t="s">
        <v>527</v>
      </c>
      <c r="H2183" s="1">
        <v>2</v>
      </c>
      <c r="I2183" s="1" t="s">
        <v>38</v>
      </c>
      <c r="J2183" s="4">
        <v>2420</v>
      </c>
      <c r="K2183" s="4">
        <v>1492</v>
      </c>
      <c r="L2183" s="4">
        <v>667</v>
      </c>
      <c r="T2183" s="1">
        <v>1</v>
      </c>
      <c r="AA2183" s="12" t="str">
        <f>_xlfn.XLOOKUP(HsgLista[[#This Row],[Lakó-népesség]],hsgméret[limit],hsgméret[név],,-1)</f>
        <v>apró</v>
      </c>
      <c r="AB2183" s="12" t="str">
        <f>IFERROR(_xlfn.XLOOKUP(HsgLista[[#This Row],[Vármegye]],Régiók[Vármegye],Régiók[Régió]),"")</f>
        <v>Észak-Alföld</v>
      </c>
      <c r="AC2183" s="12" t="str">
        <f>IFERROR(_xlfn.XLOOKUP(HsgLista[[#This Row],[Vármegye]],Régiók[Vármegye],Régiók[NUTS2]),"")</f>
        <v>HU32</v>
      </c>
      <c r="AD2183" s="12" t="str" cm="1">
        <f t="array" ref="AD2183">_xlfn.XLOOKUP(HsgLista[[#This Row],[Helység jogállása]],_xlfn.ANCHORARRAY($AG$12),$AH$12:$AH$18)</f>
        <v>1 község</v>
      </c>
      <c r="AE2183" s="4">
        <f>HsgLista[[#This Row],[Lakó-népesség]]*HsgLista[[#This Row],[Lakó-népesség]]</f>
        <v>2226064</v>
      </c>
      <c r="AF2183" s="1"/>
      <c r="AG2183" s="4"/>
      <c r="AJ2183" s="8"/>
      <c r="AK2183" s="4"/>
      <c r="AS2183" s="8"/>
      <c r="AT2183" s="4"/>
      <c r="BJ2183" s="1"/>
    </row>
    <row r="2184" spans="1:62" x14ac:dyDescent="0.3">
      <c r="A2184" s="33" t="s">
        <v>2924</v>
      </c>
      <c r="B2184" s="31">
        <v>33686</v>
      </c>
      <c r="C2184" s="1" t="s">
        <v>40</v>
      </c>
      <c r="D2184" s="1" t="s">
        <v>47</v>
      </c>
      <c r="E2184" s="1" t="s">
        <v>360</v>
      </c>
      <c r="F2184" s="1" t="s">
        <v>361</v>
      </c>
      <c r="G2184" s="1" t="s">
        <v>362</v>
      </c>
      <c r="H2184" s="1">
        <v>1</v>
      </c>
      <c r="I2184" s="1" t="s">
        <v>32</v>
      </c>
      <c r="J2184" s="4">
        <v>1111</v>
      </c>
      <c r="K2184" s="4">
        <v>2419</v>
      </c>
      <c r="L2184" s="4">
        <v>1373</v>
      </c>
      <c r="AA2184" s="12" t="str">
        <f>_xlfn.XLOOKUP(HsgLista[[#This Row],[Lakó-népesség]],hsgméret[limit],hsgméret[név],,-1)</f>
        <v>kicsi</v>
      </c>
      <c r="AB2184" s="12" t="str">
        <f>IFERROR(_xlfn.XLOOKUP(HsgLista[[#This Row],[Vármegye]],Régiók[Vármegye],Régiók[Régió]),"")</f>
        <v>Észak-Magyarország</v>
      </c>
      <c r="AC2184" s="12" t="str">
        <f>IFERROR(_xlfn.XLOOKUP(HsgLista[[#This Row],[Vármegye]],Régiók[Vármegye],Régiók[NUTS2]),"")</f>
        <v>HU31</v>
      </c>
      <c r="AD2184" s="12" t="str" cm="1">
        <f t="array" ref="AD2184">_xlfn.XLOOKUP(HsgLista[[#This Row],[Helység jogállása]],_xlfn.ANCHORARRAY($AG$12),$AH$12:$AH$18)</f>
        <v>1 község</v>
      </c>
      <c r="AE2184" s="4">
        <f>HsgLista[[#This Row],[Lakó-népesség]]*HsgLista[[#This Row],[Lakó-népesség]]</f>
        <v>5851561</v>
      </c>
      <c r="AF2184" s="1"/>
      <c r="AG2184" s="4"/>
      <c r="AJ2184" s="8"/>
      <c r="AK2184" s="4"/>
      <c r="AS2184" s="8"/>
      <c r="AT2184" s="4"/>
      <c r="BJ2184" s="1"/>
    </row>
    <row r="2185" spans="1:62" x14ac:dyDescent="0.3">
      <c r="A2185" s="33" t="s">
        <v>1648</v>
      </c>
      <c r="B2185" s="31">
        <v>15431</v>
      </c>
      <c r="C2185" s="1" t="s">
        <v>40</v>
      </c>
      <c r="D2185" s="1" t="s">
        <v>140</v>
      </c>
      <c r="E2185" s="1" t="s">
        <v>1044</v>
      </c>
      <c r="F2185" s="1" t="s">
        <v>1045</v>
      </c>
      <c r="G2185" s="1" t="s">
        <v>1046</v>
      </c>
      <c r="H2185" s="1">
        <v>2</v>
      </c>
      <c r="I2185" s="1" t="s">
        <v>38</v>
      </c>
      <c r="J2185" s="4">
        <v>6779</v>
      </c>
      <c r="K2185" s="4">
        <v>1469</v>
      </c>
      <c r="L2185" s="4">
        <v>769</v>
      </c>
      <c r="AA2185" s="12" t="str">
        <f>_xlfn.XLOOKUP(HsgLista[[#This Row],[Lakó-népesség]],hsgméret[limit],hsgméret[név],,-1)</f>
        <v>apró</v>
      </c>
      <c r="AB2185" s="12" t="str">
        <f>IFERROR(_xlfn.XLOOKUP(HsgLista[[#This Row],[Vármegye]],Régiók[Vármegye],Régiók[Régió]),"")</f>
        <v>Dél-Alföld</v>
      </c>
      <c r="AC2185" s="12" t="str">
        <f>IFERROR(_xlfn.XLOOKUP(HsgLista[[#This Row],[Vármegye]],Régiók[Vármegye],Régiók[NUTS2]),"")</f>
        <v>HU33</v>
      </c>
      <c r="AD2185" s="12" t="str" cm="1">
        <f t="array" ref="AD2185">_xlfn.XLOOKUP(HsgLista[[#This Row],[Helység jogállása]],_xlfn.ANCHORARRAY($AG$12),$AH$12:$AH$18)</f>
        <v>1 község</v>
      </c>
      <c r="AE2185" s="4">
        <f>HsgLista[[#This Row],[Lakó-népesség]]*HsgLista[[#This Row],[Lakó-népesség]]</f>
        <v>2157961</v>
      </c>
      <c r="AF2185" s="1"/>
      <c r="AG2185" s="4"/>
      <c r="AJ2185" s="8"/>
      <c r="AK2185" s="4"/>
      <c r="AS2185" s="8"/>
      <c r="AT2185" s="4"/>
      <c r="BJ2185" s="1"/>
    </row>
    <row r="2186" spans="1:62" x14ac:dyDescent="0.3">
      <c r="A2186" s="33" t="s">
        <v>1125</v>
      </c>
      <c r="B2186" s="31">
        <v>22831</v>
      </c>
      <c r="C2186" s="1" t="s">
        <v>40</v>
      </c>
      <c r="D2186" s="1" t="s">
        <v>66</v>
      </c>
      <c r="E2186" s="1" t="s">
        <v>145</v>
      </c>
      <c r="F2186" s="1" t="s">
        <v>146</v>
      </c>
      <c r="G2186" s="1" t="s">
        <v>147</v>
      </c>
      <c r="H2186" s="1">
        <v>2</v>
      </c>
      <c r="I2186" s="1" t="s">
        <v>38</v>
      </c>
      <c r="J2186" s="4">
        <v>264</v>
      </c>
      <c r="K2186" s="4">
        <v>1063</v>
      </c>
      <c r="L2186" s="4">
        <v>467</v>
      </c>
      <c r="AA2186" s="12" t="str">
        <f>_xlfn.XLOOKUP(HsgLista[[#This Row],[Lakó-népesség]],hsgméret[limit],hsgméret[név],,-1)</f>
        <v>apró</v>
      </c>
      <c r="AB2186" s="12" t="str">
        <f>IFERROR(_xlfn.XLOOKUP(HsgLista[[#This Row],[Vármegye]],Régiók[Vármegye],Régiók[Régió]),"")</f>
        <v>Nyugat-Dunántúl</v>
      </c>
      <c r="AC2186" s="12" t="str">
        <f>IFERROR(_xlfn.XLOOKUP(HsgLista[[#This Row],[Vármegye]],Régiók[Vármegye],Régiók[NUTS2]),"")</f>
        <v>HU22</v>
      </c>
      <c r="AD2186" s="12" t="str" cm="1">
        <f t="array" ref="AD2186">_xlfn.XLOOKUP(HsgLista[[#This Row],[Helység jogállása]],_xlfn.ANCHORARRAY($AG$12),$AH$12:$AH$18)</f>
        <v>1 község</v>
      </c>
      <c r="AE2186" s="4">
        <f>HsgLista[[#This Row],[Lakó-népesség]]*HsgLista[[#This Row],[Lakó-népesség]]</f>
        <v>1129969</v>
      </c>
      <c r="AF2186" s="1"/>
      <c r="AG2186" s="4"/>
      <c r="AJ2186" s="8"/>
      <c r="AK2186" s="4"/>
      <c r="AS2186" s="8"/>
      <c r="AT2186" s="4"/>
      <c r="BJ2186" s="1"/>
    </row>
    <row r="2187" spans="1:62" x14ac:dyDescent="0.3">
      <c r="A2187" s="33" t="s">
        <v>2925</v>
      </c>
      <c r="B2187" s="31">
        <v>11572</v>
      </c>
      <c r="C2187" s="1" t="s">
        <v>40</v>
      </c>
      <c r="D2187" s="1" t="s">
        <v>95</v>
      </c>
      <c r="E2187" s="1" t="s">
        <v>306</v>
      </c>
      <c r="F2187" s="1" t="s">
        <v>307</v>
      </c>
      <c r="G2187" s="1" t="s">
        <v>308</v>
      </c>
      <c r="H2187" s="1">
        <v>5</v>
      </c>
      <c r="I2187" s="1" t="s">
        <v>332</v>
      </c>
      <c r="J2187" s="4">
        <v>995</v>
      </c>
      <c r="K2187" s="4">
        <v>203</v>
      </c>
      <c r="L2187" s="4">
        <v>114</v>
      </c>
      <c r="AA2187" s="12" t="str">
        <f>_xlfn.XLOOKUP(HsgLista[[#This Row],[Lakó-népesség]],hsgméret[limit],hsgméret[név],,-1)</f>
        <v>mikro</v>
      </c>
      <c r="AB2187" s="12" t="str">
        <f>IFERROR(_xlfn.XLOOKUP(HsgLista[[#This Row],[Vármegye]],Régiók[Vármegye],Régiók[Régió]),"")</f>
        <v>Nyugat-Dunántúl</v>
      </c>
      <c r="AC2187" s="12" t="str">
        <f>IFERROR(_xlfn.XLOOKUP(HsgLista[[#This Row],[Vármegye]],Régiók[Vármegye],Régiók[NUTS2]),"")</f>
        <v>HU22</v>
      </c>
      <c r="AD2187" s="12" t="str" cm="1">
        <f t="array" ref="AD2187">_xlfn.XLOOKUP(HsgLista[[#This Row],[Helység jogállása]],_xlfn.ANCHORARRAY($AG$12),$AH$12:$AH$18)</f>
        <v>1 község</v>
      </c>
      <c r="AE2187" s="4">
        <f>HsgLista[[#This Row],[Lakó-népesség]]*HsgLista[[#This Row],[Lakó-népesség]]</f>
        <v>41209</v>
      </c>
      <c r="AF2187" s="1"/>
      <c r="AG2187" s="4"/>
      <c r="AJ2187" s="8"/>
      <c r="AK2187" s="4"/>
      <c r="AS2187" s="8"/>
      <c r="AT2187" s="4"/>
      <c r="BJ2187" s="1"/>
    </row>
    <row r="2188" spans="1:62" x14ac:dyDescent="0.3">
      <c r="A2188" s="33" t="s">
        <v>2926</v>
      </c>
      <c r="B2188" s="31">
        <v>19178</v>
      </c>
      <c r="C2188" s="1" t="s">
        <v>40</v>
      </c>
      <c r="D2188" s="1" t="s">
        <v>202</v>
      </c>
      <c r="E2188" s="1" t="s">
        <v>203</v>
      </c>
      <c r="F2188" s="1" t="s">
        <v>204</v>
      </c>
      <c r="G2188" s="1" t="s">
        <v>205</v>
      </c>
      <c r="H2188" s="1">
        <v>5</v>
      </c>
      <c r="I2188" s="1" t="s">
        <v>703</v>
      </c>
      <c r="J2188" s="4">
        <v>877</v>
      </c>
      <c r="K2188" s="4">
        <v>335</v>
      </c>
      <c r="L2188" s="4">
        <v>164</v>
      </c>
      <c r="AA2188" s="12" t="str">
        <f>_xlfn.XLOOKUP(HsgLista[[#This Row],[Lakó-népesség]],hsgméret[limit],hsgméret[név],,-1)</f>
        <v>mikro</v>
      </c>
      <c r="AB2188" s="12" t="str">
        <f>IFERROR(_xlfn.XLOOKUP(HsgLista[[#This Row],[Vármegye]],Régiók[Vármegye],Régiók[Régió]),"")</f>
        <v>Nyugat-Dunántúl</v>
      </c>
      <c r="AC2188" s="12" t="str">
        <f>IFERROR(_xlfn.XLOOKUP(HsgLista[[#This Row],[Vármegye]],Régiók[Vármegye],Régiók[NUTS2]),"")</f>
        <v>HU22</v>
      </c>
      <c r="AD2188" s="12" t="str" cm="1">
        <f t="array" ref="AD2188">_xlfn.XLOOKUP(HsgLista[[#This Row],[Helység jogállása]],_xlfn.ANCHORARRAY($AG$12),$AH$12:$AH$18)</f>
        <v>1 község</v>
      </c>
      <c r="AE2188" s="4">
        <f>HsgLista[[#This Row],[Lakó-népesség]]*HsgLista[[#This Row],[Lakó-népesség]]</f>
        <v>112225</v>
      </c>
      <c r="AF2188" s="1"/>
      <c r="AG2188" s="4"/>
      <c r="AJ2188" s="8"/>
      <c r="AK2188" s="4"/>
      <c r="AS2188" s="8"/>
      <c r="AT2188" s="4"/>
      <c r="BJ2188" s="1"/>
    </row>
    <row r="2189" spans="1:62" x14ac:dyDescent="0.3">
      <c r="A2189" s="33" t="s">
        <v>2927</v>
      </c>
      <c r="B2189" s="31">
        <v>30757</v>
      </c>
      <c r="C2189" s="1" t="s">
        <v>40</v>
      </c>
      <c r="D2189" s="1" t="s">
        <v>202</v>
      </c>
      <c r="E2189" s="1" t="s">
        <v>621</v>
      </c>
      <c r="F2189" s="1" t="s">
        <v>622</v>
      </c>
      <c r="G2189" s="1" t="s">
        <v>623</v>
      </c>
      <c r="H2189" s="1">
        <v>5</v>
      </c>
      <c r="I2189" s="1" t="s">
        <v>2565</v>
      </c>
      <c r="J2189" s="4">
        <v>765</v>
      </c>
      <c r="K2189" s="4">
        <v>306</v>
      </c>
      <c r="L2189" s="4">
        <v>131</v>
      </c>
      <c r="P2189" s="1">
        <v>1</v>
      </c>
      <c r="AA2189" s="12" t="str">
        <f>_xlfn.XLOOKUP(HsgLista[[#This Row],[Lakó-népesség]],hsgméret[limit],hsgméret[név],,-1)</f>
        <v>mikro</v>
      </c>
      <c r="AB2189" s="12" t="str">
        <f>IFERROR(_xlfn.XLOOKUP(HsgLista[[#This Row],[Vármegye]],Régiók[Vármegye],Régiók[Régió]),"")</f>
        <v>Nyugat-Dunántúl</v>
      </c>
      <c r="AC2189" s="12" t="str">
        <f>IFERROR(_xlfn.XLOOKUP(HsgLista[[#This Row],[Vármegye]],Régiók[Vármegye],Régiók[NUTS2]),"")</f>
        <v>HU22</v>
      </c>
      <c r="AD2189" s="12" t="str" cm="1">
        <f t="array" ref="AD2189">_xlfn.XLOOKUP(HsgLista[[#This Row],[Helység jogállása]],_xlfn.ANCHORARRAY($AG$12),$AH$12:$AH$18)</f>
        <v>1 község</v>
      </c>
      <c r="AE2189" s="4">
        <f>HsgLista[[#This Row],[Lakó-népesség]]*HsgLista[[#This Row],[Lakó-népesség]]</f>
        <v>93636</v>
      </c>
      <c r="AF2189" s="1"/>
      <c r="AG2189" s="4"/>
      <c r="AJ2189" s="8"/>
      <c r="AK2189" s="4"/>
      <c r="AS2189" s="8"/>
      <c r="AT2189" s="4"/>
      <c r="BJ2189" s="1"/>
    </row>
    <row r="2190" spans="1:62" x14ac:dyDescent="0.3">
      <c r="A2190" s="33" t="s">
        <v>2928</v>
      </c>
      <c r="B2190" s="31">
        <v>29762</v>
      </c>
      <c r="C2190" s="1" t="s">
        <v>40</v>
      </c>
      <c r="D2190" s="1" t="s">
        <v>41</v>
      </c>
      <c r="E2190" s="1" t="s">
        <v>208</v>
      </c>
      <c r="F2190" s="1" t="s">
        <v>209</v>
      </c>
      <c r="G2190" s="1" t="s">
        <v>210</v>
      </c>
      <c r="H2190" s="1">
        <v>5</v>
      </c>
      <c r="I2190" s="1" t="s">
        <v>2223</v>
      </c>
      <c r="J2190" s="4">
        <v>598</v>
      </c>
      <c r="K2190" s="4">
        <v>155</v>
      </c>
      <c r="L2190" s="4">
        <v>49</v>
      </c>
      <c r="T2190" s="1">
        <v>1</v>
      </c>
      <c r="AA2190" s="12" t="str">
        <f>_xlfn.XLOOKUP(HsgLista[[#This Row],[Lakó-népesség]],hsgméret[limit],hsgméret[név],,-1)</f>
        <v>mikro</v>
      </c>
      <c r="AB2190" s="12" t="str">
        <f>IFERROR(_xlfn.XLOOKUP(HsgLista[[#This Row],[Vármegye]],Régiók[Vármegye],Régiók[Régió]),"")</f>
        <v>Dél-Dunántúl</v>
      </c>
      <c r="AC2190" s="12" t="str">
        <f>IFERROR(_xlfn.XLOOKUP(HsgLista[[#This Row],[Vármegye]],Régiók[Vármegye],Régiók[NUTS2]),"")</f>
        <v>HU23</v>
      </c>
      <c r="AD2190" s="12" t="str" cm="1">
        <f t="array" ref="AD2190">_xlfn.XLOOKUP(HsgLista[[#This Row],[Helység jogállása]],_xlfn.ANCHORARRAY($AG$12),$AH$12:$AH$18)</f>
        <v>1 község</v>
      </c>
      <c r="AE2190" s="4">
        <f>HsgLista[[#This Row],[Lakó-népesség]]*HsgLista[[#This Row],[Lakó-népesség]]</f>
        <v>24025</v>
      </c>
      <c r="AF2190" s="1"/>
      <c r="AG2190" s="4"/>
      <c r="AJ2190" s="8"/>
      <c r="AK2190" s="4"/>
      <c r="AS2190" s="8"/>
      <c r="AT2190" s="4"/>
      <c r="BJ2190" s="1"/>
    </row>
    <row r="2191" spans="1:62" x14ac:dyDescent="0.3">
      <c r="A2191" s="33" t="s">
        <v>2929</v>
      </c>
      <c r="B2191" s="31">
        <v>11590</v>
      </c>
      <c r="C2191" s="1" t="s">
        <v>40</v>
      </c>
      <c r="D2191" s="1" t="s">
        <v>272</v>
      </c>
      <c r="E2191" s="1" t="s">
        <v>1450</v>
      </c>
      <c r="F2191" s="1" t="s">
        <v>1451</v>
      </c>
      <c r="G2191" s="1" t="s">
        <v>1452</v>
      </c>
      <c r="H2191" s="1">
        <v>5</v>
      </c>
      <c r="I2191" s="1" t="s">
        <v>2403</v>
      </c>
      <c r="J2191" s="4">
        <v>1604</v>
      </c>
      <c r="K2191" s="4">
        <v>577</v>
      </c>
      <c r="L2191" s="4">
        <v>273</v>
      </c>
      <c r="T2191" s="1">
        <v>1</v>
      </c>
      <c r="AA2191" s="12" t="str">
        <f>_xlfn.XLOOKUP(HsgLista[[#This Row],[Lakó-népesség]],hsgméret[limit],hsgméret[név],,-1)</f>
        <v>apró</v>
      </c>
      <c r="AB2191" s="12" t="str">
        <f>IFERROR(_xlfn.XLOOKUP(HsgLista[[#This Row],[Vármegye]],Régiók[Vármegye],Régiók[Régió]),"")</f>
        <v>Észak-Magyarország</v>
      </c>
      <c r="AC2191" s="12" t="str">
        <f>IFERROR(_xlfn.XLOOKUP(HsgLista[[#This Row],[Vármegye]],Régiók[Vármegye],Régiók[NUTS2]),"")</f>
        <v>HU31</v>
      </c>
      <c r="AD2191" s="12" t="str" cm="1">
        <f t="array" ref="AD2191">_xlfn.XLOOKUP(HsgLista[[#This Row],[Helység jogállása]],_xlfn.ANCHORARRAY($AG$12),$AH$12:$AH$18)</f>
        <v>1 község</v>
      </c>
      <c r="AE2191" s="4">
        <f>HsgLista[[#This Row],[Lakó-népesség]]*HsgLista[[#This Row],[Lakó-népesség]]</f>
        <v>332929</v>
      </c>
      <c r="AF2191" s="1"/>
      <c r="AG2191" s="4"/>
      <c r="AJ2191" s="8"/>
      <c r="AK2191" s="4"/>
      <c r="AS2191" s="8"/>
      <c r="AT2191" s="4"/>
      <c r="BJ2191" s="1"/>
    </row>
    <row r="2192" spans="1:62" x14ac:dyDescent="0.3">
      <c r="A2192" s="33" t="s">
        <v>2930</v>
      </c>
      <c r="B2192" s="32">
        <v>9821</v>
      </c>
      <c r="C2192" s="1" t="s">
        <v>27</v>
      </c>
      <c r="D2192" s="1" t="s">
        <v>75</v>
      </c>
      <c r="E2192" s="1" t="s">
        <v>755</v>
      </c>
      <c r="F2192" s="1" t="s">
        <v>756</v>
      </c>
      <c r="G2192" s="1" t="s">
        <v>757</v>
      </c>
      <c r="H2192" s="1">
        <v>1</v>
      </c>
      <c r="I2192" s="1" t="s">
        <v>32</v>
      </c>
      <c r="J2192" s="4">
        <v>4735</v>
      </c>
      <c r="K2192" s="4">
        <v>11806</v>
      </c>
      <c r="L2192" s="4">
        <v>4782</v>
      </c>
      <c r="T2192" s="1">
        <v>1</v>
      </c>
      <c r="X2192" s="1">
        <v>1</v>
      </c>
      <c r="AA2192" s="12" t="str">
        <f>_xlfn.XLOOKUP(HsgLista[[#This Row],[Lakó-népesség]],hsgméret[limit],hsgméret[név],,-1)</f>
        <v>közép</v>
      </c>
      <c r="AB2192" s="12" t="str">
        <f>IFERROR(_xlfn.XLOOKUP(HsgLista[[#This Row],[Vármegye]],Régiók[Vármegye],Régiók[Régió]),"")</f>
        <v>Pest</v>
      </c>
      <c r="AC2192" s="12" t="str">
        <f>IFERROR(_xlfn.XLOOKUP(HsgLista[[#This Row],[Vármegye]],Régiók[Vármegye],Régiók[NUTS2]),"")</f>
        <v>HU12</v>
      </c>
      <c r="AD2192" s="12" t="str" cm="1">
        <f t="array" ref="AD2192">_xlfn.XLOOKUP(HsgLista[[#This Row],[Helység jogállása]],_xlfn.ANCHORARRAY($AG$12),$AH$12:$AH$18)</f>
        <v>2 város</v>
      </c>
      <c r="AE2192" s="4">
        <f>HsgLista[[#This Row],[Lakó-népesség]]*HsgLista[[#This Row],[Lakó-népesség]]</f>
        <v>139381636</v>
      </c>
      <c r="AF2192" s="1"/>
      <c r="AG2192" s="4"/>
      <c r="AJ2192" s="8"/>
      <c r="AK2192" s="4"/>
      <c r="AS2192" s="8"/>
      <c r="AT2192" s="4"/>
      <c r="BJ2192" s="1"/>
    </row>
    <row r="2193" spans="1:62" x14ac:dyDescent="0.3">
      <c r="A2193" s="33" t="s">
        <v>2931</v>
      </c>
      <c r="B2193" s="31">
        <v>29601</v>
      </c>
      <c r="C2193" s="1" t="s">
        <v>40</v>
      </c>
      <c r="D2193" s="1" t="s">
        <v>75</v>
      </c>
      <c r="E2193" s="1" t="s">
        <v>2932</v>
      </c>
      <c r="F2193" s="1" t="s">
        <v>2933</v>
      </c>
      <c r="G2193" s="1" t="s">
        <v>2934</v>
      </c>
      <c r="H2193" s="1">
        <v>1</v>
      </c>
      <c r="I2193" s="1" t="s">
        <v>32</v>
      </c>
      <c r="J2193" s="4">
        <v>927</v>
      </c>
      <c r="K2193" s="4">
        <v>4391</v>
      </c>
      <c r="L2193" s="4">
        <v>1603</v>
      </c>
      <c r="R2193" s="1">
        <v>1</v>
      </c>
      <c r="AA2193" s="12" t="str">
        <f>_xlfn.XLOOKUP(HsgLista[[#This Row],[Lakó-népesség]],hsgméret[limit],hsgméret[név],,-1)</f>
        <v>kicsi</v>
      </c>
      <c r="AB2193" s="12" t="str">
        <f>IFERROR(_xlfn.XLOOKUP(HsgLista[[#This Row],[Vármegye]],Régiók[Vármegye],Régiók[Régió]),"")</f>
        <v>Pest</v>
      </c>
      <c r="AC2193" s="12" t="str">
        <f>IFERROR(_xlfn.XLOOKUP(HsgLista[[#This Row],[Vármegye]],Régiók[Vármegye],Régiók[NUTS2]),"")</f>
        <v>HU12</v>
      </c>
      <c r="AD2193" s="12" t="str" cm="1">
        <f t="array" ref="AD2193">_xlfn.XLOOKUP(HsgLista[[#This Row],[Helység jogállása]],_xlfn.ANCHORARRAY($AG$12),$AH$12:$AH$18)</f>
        <v>1 község</v>
      </c>
      <c r="AE2193" s="4">
        <f>HsgLista[[#This Row],[Lakó-népesség]]*HsgLista[[#This Row],[Lakó-népesség]]</f>
        <v>19280881</v>
      </c>
      <c r="AF2193" s="1"/>
      <c r="AG2193" s="4"/>
      <c r="AJ2193" s="8"/>
      <c r="AK2193" s="4"/>
      <c r="AS2193" s="8"/>
      <c r="AT2193" s="4"/>
      <c r="BJ2193" s="1"/>
    </row>
    <row r="2194" spans="1:62" x14ac:dyDescent="0.3">
      <c r="A2194" s="33" t="s">
        <v>2935</v>
      </c>
      <c r="B2194" s="32">
        <v>7144</v>
      </c>
      <c r="C2194" s="1" t="s">
        <v>27</v>
      </c>
      <c r="D2194" s="1" t="s">
        <v>75</v>
      </c>
      <c r="E2194" s="1" t="s">
        <v>2932</v>
      </c>
      <c r="F2194" s="1" t="s">
        <v>2933</v>
      </c>
      <c r="G2194" s="1" t="s">
        <v>2934</v>
      </c>
      <c r="H2194" s="1">
        <v>1</v>
      </c>
      <c r="I2194" s="1" t="s">
        <v>32</v>
      </c>
      <c r="J2194" s="4">
        <v>2557</v>
      </c>
      <c r="K2194" s="4">
        <v>8560</v>
      </c>
      <c r="L2194" s="4">
        <v>3077</v>
      </c>
      <c r="R2194" s="1">
        <v>1</v>
      </c>
      <c r="T2194" s="1">
        <v>1</v>
      </c>
      <c r="X2194" s="1">
        <v>1</v>
      </c>
      <c r="AA2194" s="12" t="str">
        <f>_xlfn.XLOOKUP(HsgLista[[#This Row],[Lakó-népesség]],hsgméret[limit],hsgméret[név],,-1)</f>
        <v>kicsi</v>
      </c>
      <c r="AB2194" s="12" t="str">
        <f>IFERROR(_xlfn.XLOOKUP(HsgLista[[#This Row],[Vármegye]],Régiók[Vármegye],Régiók[Régió]),"")</f>
        <v>Pest</v>
      </c>
      <c r="AC2194" s="12" t="str">
        <f>IFERROR(_xlfn.XLOOKUP(HsgLista[[#This Row],[Vármegye]],Régiók[Vármegye],Régiók[NUTS2]),"")</f>
        <v>HU12</v>
      </c>
      <c r="AD2194" s="12" t="str" cm="1">
        <f t="array" ref="AD2194">_xlfn.XLOOKUP(HsgLista[[#This Row],[Helység jogállása]],_xlfn.ANCHORARRAY($AG$12),$AH$12:$AH$18)</f>
        <v>2 város</v>
      </c>
      <c r="AE2194" s="4">
        <f>HsgLista[[#This Row],[Lakó-népesség]]*HsgLista[[#This Row],[Lakó-népesség]]</f>
        <v>73273600</v>
      </c>
      <c r="AF2194" s="1"/>
      <c r="AG2194" s="4"/>
      <c r="AJ2194" s="8"/>
      <c r="AK2194" s="4"/>
      <c r="AS2194" s="8"/>
      <c r="AT2194" s="4"/>
      <c r="BJ2194" s="1"/>
    </row>
    <row r="2195" spans="1:62" x14ac:dyDescent="0.3">
      <c r="A2195" s="33" t="s">
        <v>2359</v>
      </c>
      <c r="B2195" s="31">
        <v>21874</v>
      </c>
      <c r="C2195" s="1" t="s">
        <v>40</v>
      </c>
      <c r="D2195" s="1" t="s">
        <v>86</v>
      </c>
      <c r="E2195" s="1" t="s">
        <v>334</v>
      </c>
      <c r="F2195" s="1" t="s">
        <v>335</v>
      </c>
      <c r="G2195" s="1" t="s">
        <v>336</v>
      </c>
      <c r="H2195" s="1">
        <v>2</v>
      </c>
      <c r="I2195" s="1" t="s">
        <v>38</v>
      </c>
      <c r="J2195" s="4">
        <v>2491</v>
      </c>
      <c r="K2195" s="4">
        <v>2508</v>
      </c>
      <c r="L2195" s="4">
        <v>994</v>
      </c>
      <c r="X2195" s="1">
        <v>1</v>
      </c>
      <c r="AA2195" s="12" t="str">
        <f>_xlfn.XLOOKUP(HsgLista[[#This Row],[Lakó-népesség]],hsgméret[limit],hsgméret[név],,-1)</f>
        <v>kicsi</v>
      </c>
      <c r="AB2195" s="12" t="str">
        <f>IFERROR(_xlfn.XLOOKUP(HsgLista[[#This Row],[Vármegye]],Régiók[Vármegye],Régiók[Régió]),"")</f>
        <v>Közép-Dunántúl</v>
      </c>
      <c r="AC2195" s="12" t="str">
        <f>IFERROR(_xlfn.XLOOKUP(HsgLista[[#This Row],[Vármegye]],Régiók[Vármegye],Régiók[NUTS2]),"")</f>
        <v>HU21</v>
      </c>
      <c r="AD2195" s="12" t="str" cm="1">
        <f t="array" ref="AD2195">_xlfn.XLOOKUP(HsgLista[[#This Row],[Helység jogállása]],_xlfn.ANCHORARRAY($AG$12),$AH$12:$AH$18)</f>
        <v>1 község</v>
      </c>
      <c r="AE2195" s="4">
        <f>HsgLista[[#This Row],[Lakó-népesség]]*HsgLista[[#This Row],[Lakó-népesség]]</f>
        <v>6290064</v>
      </c>
      <c r="AF2195" s="1"/>
      <c r="AG2195" s="4"/>
      <c r="AJ2195" s="8"/>
      <c r="AK2195" s="4"/>
      <c r="AS2195" s="8"/>
      <c r="AT2195" s="4"/>
      <c r="BJ2195" s="1"/>
    </row>
    <row r="2196" spans="1:62" x14ac:dyDescent="0.3">
      <c r="A2196" s="33" t="s">
        <v>2936</v>
      </c>
      <c r="B2196" s="31">
        <v>34148</v>
      </c>
      <c r="C2196" s="1" t="s">
        <v>40</v>
      </c>
      <c r="D2196" s="1" t="s">
        <v>75</v>
      </c>
      <c r="E2196" s="1" t="s">
        <v>2932</v>
      </c>
      <c r="F2196" s="1" t="s">
        <v>2933</v>
      </c>
      <c r="G2196" s="1" t="s">
        <v>2934</v>
      </c>
      <c r="H2196" s="1">
        <v>5</v>
      </c>
      <c r="I2196" s="1" t="s">
        <v>2937</v>
      </c>
      <c r="J2196" s="4">
        <v>697</v>
      </c>
      <c r="K2196" s="4">
        <v>2138</v>
      </c>
      <c r="L2196" s="4">
        <v>761</v>
      </c>
      <c r="AA2196" s="12" t="str">
        <f>_xlfn.XLOOKUP(HsgLista[[#This Row],[Lakó-népesség]],hsgméret[limit],hsgméret[név],,-1)</f>
        <v>kicsi</v>
      </c>
      <c r="AB2196" s="12" t="str">
        <f>IFERROR(_xlfn.XLOOKUP(HsgLista[[#This Row],[Vármegye]],Régiók[Vármegye],Régiók[Régió]),"")</f>
        <v>Pest</v>
      </c>
      <c r="AC2196" s="12" t="str">
        <f>IFERROR(_xlfn.XLOOKUP(HsgLista[[#This Row],[Vármegye]],Régiók[Vármegye],Régiók[NUTS2]),"")</f>
        <v>HU12</v>
      </c>
      <c r="AD2196" s="12" t="str" cm="1">
        <f t="array" ref="AD2196">_xlfn.XLOOKUP(HsgLista[[#This Row],[Helység jogállása]],_xlfn.ANCHORARRAY($AG$12),$AH$12:$AH$18)</f>
        <v>1 község</v>
      </c>
      <c r="AE2196" s="4">
        <f>HsgLista[[#This Row],[Lakó-népesség]]*HsgLista[[#This Row],[Lakó-népesség]]</f>
        <v>4571044</v>
      </c>
      <c r="AF2196" s="1"/>
      <c r="AG2196" s="4"/>
      <c r="AJ2196" s="8"/>
      <c r="AK2196" s="4"/>
      <c r="AS2196" s="8"/>
      <c r="AT2196" s="4"/>
      <c r="BJ2196" s="1"/>
    </row>
    <row r="2197" spans="1:62" x14ac:dyDescent="0.3">
      <c r="A2197" s="33" t="s">
        <v>2938</v>
      </c>
      <c r="B2197" s="31">
        <v>14669</v>
      </c>
      <c r="C2197" s="1" t="s">
        <v>40</v>
      </c>
      <c r="D2197" s="1" t="s">
        <v>86</v>
      </c>
      <c r="E2197" s="1" t="s">
        <v>334</v>
      </c>
      <c r="F2197" s="1" t="s">
        <v>335</v>
      </c>
      <c r="G2197" s="1" t="s">
        <v>336</v>
      </c>
      <c r="H2197" s="1">
        <v>1</v>
      </c>
      <c r="I2197" s="1" t="s">
        <v>32</v>
      </c>
      <c r="J2197" s="4">
        <v>4457</v>
      </c>
      <c r="K2197" s="4">
        <v>2166</v>
      </c>
      <c r="L2197" s="4">
        <v>843</v>
      </c>
      <c r="T2197" s="1">
        <v>1</v>
      </c>
      <c r="AA2197" s="12" t="str">
        <f>_xlfn.XLOOKUP(HsgLista[[#This Row],[Lakó-népesség]],hsgméret[limit],hsgméret[név],,-1)</f>
        <v>kicsi</v>
      </c>
      <c r="AB2197" s="12" t="str">
        <f>IFERROR(_xlfn.XLOOKUP(HsgLista[[#This Row],[Vármegye]],Régiók[Vármegye],Régiók[Régió]),"")</f>
        <v>Közép-Dunántúl</v>
      </c>
      <c r="AC2197" s="12" t="str">
        <f>IFERROR(_xlfn.XLOOKUP(HsgLista[[#This Row],[Vármegye]],Régiók[Vármegye],Régiók[NUTS2]),"")</f>
        <v>HU21</v>
      </c>
      <c r="AD2197" s="12" t="str" cm="1">
        <f t="array" ref="AD2197">_xlfn.XLOOKUP(HsgLista[[#This Row],[Helység jogállása]],_xlfn.ANCHORARRAY($AG$12),$AH$12:$AH$18)</f>
        <v>1 község</v>
      </c>
      <c r="AE2197" s="4">
        <f>HsgLista[[#This Row],[Lakó-népesség]]*HsgLista[[#This Row],[Lakó-népesség]]</f>
        <v>4691556</v>
      </c>
      <c r="AF2197" s="1"/>
      <c r="AG2197" s="4"/>
      <c r="AJ2197" s="8"/>
      <c r="AK2197" s="4"/>
      <c r="AS2197" s="8"/>
      <c r="AT2197" s="4"/>
      <c r="BJ2197" s="1"/>
    </row>
    <row r="2198" spans="1:62" x14ac:dyDescent="0.3">
      <c r="A2198" s="33" t="s">
        <v>2934</v>
      </c>
      <c r="B2198" s="31">
        <v>14340</v>
      </c>
      <c r="C2198" s="1" t="s">
        <v>27</v>
      </c>
      <c r="D2198" s="1" t="s">
        <v>75</v>
      </c>
      <c r="E2198" s="1" t="s">
        <v>2939</v>
      </c>
      <c r="F2198" s="1" t="s">
        <v>2933</v>
      </c>
      <c r="G2198" s="1" t="s">
        <v>2934</v>
      </c>
      <c r="H2198" s="1">
        <v>1</v>
      </c>
      <c r="I2198" s="1" t="s">
        <v>32</v>
      </c>
      <c r="J2198" s="4">
        <v>2430</v>
      </c>
      <c r="K2198" s="4">
        <v>14468</v>
      </c>
      <c r="L2198" s="4">
        <v>5290</v>
      </c>
      <c r="R2198" s="1">
        <v>1</v>
      </c>
      <c r="AA2198" s="12" t="str">
        <f>_xlfn.XLOOKUP(HsgLista[[#This Row],[Lakó-népesség]],hsgméret[limit],hsgméret[név],,-1)</f>
        <v>közép</v>
      </c>
      <c r="AB2198" s="12" t="str">
        <f>IFERROR(_xlfn.XLOOKUP(HsgLista[[#This Row],[Vármegye]],Régiók[Vármegye],Régiók[Régió]),"")</f>
        <v>Pest</v>
      </c>
      <c r="AC2198" s="12" t="str">
        <f>IFERROR(_xlfn.XLOOKUP(HsgLista[[#This Row],[Vármegye]],Régiók[Vármegye],Régiók[NUTS2]),"")</f>
        <v>HU12</v>
      </c>
      <c r="AD2198" s="12" t="str" cm="1">
        <f t="array" ref="AD2198">_xlfn.XLOOKUP(HsgLista[[#This Row],[Helység jogállása]],_xlfn.ANCHORARRAY($AG$12),$AH$12:$AH$18)</f>
        <v>2 város</v>
      </c>
      <c r="AE2198" s="4">
        <f>HsgLista[[#This Row],[Lakó-népesség]]*HsgLista[[#This Row],[Lakó-népesség]]</f>
        <v>209323024</v>
      </c>
      <c r="AF2198" s="1"/>
      <c r="AG2198" s="4"/>
      <c r="AJ2198" s="8"/>
      <c r="AK2198" s="4"/>
      <c r="AS2198" s="8"/>
      <c r="AT2198" s="4"/>
      <c r="BJ2198" s="1"/>
    </row>
    <row r="2199" spans="1:62" x14ac:dyDescent="0.3">
      <c r="A2199" s="33" t="s">
        <v>2940</v>
      </c>
      <c r="B2199" s="32">
        <v>5290</v>
      </c>
      <c r="C2199" s="1" t="s">
        <v>40</v>
      </c>
      <c r="D2199" s="1" t="s">
        <v>75</v>
      </c>
      <c r="E2199" s="1" t="s">
        <v>2932</v>
      </c>
      <c r="F2199" s="1" t="s">
        <v>2933</v>
      </c>
      <c r="G2199" s="1" t="s">
        <v>2934</v>
      </c>
      <c r="H2199" s="1">
        <v>1</v>
      </c>
      <c r="I2199" s="1" t="s">
        <v>32</v>
      </c>
      <c r="J2199" s="4">
        <v>1596</v>
      </c>
      <c r="K2199" s="4">
        <v>2665</v>
      </c>
      <c r="L2199" s="4">
        <v>1521</v>
      </c>
      <c r="X2199" s="1">
        <v>1</v>
      </c>
      <c r="AA2199" s="12" t="str">
        <f>_xlfn.XLOOKUP(HsgLista[[#This Row],[Lakó-népesség]],hsgméret[limit],hsgméret[név],,-1)</f>
        <v>kicsi</v>
      </c>
      <c r="AB2199" s="12" t="str">
        <f>IFERROR(_xlfn.XLOOKUP(HsgLista[[#This Row],[Vármegye]],Régiók[Vármegye],Régiók[Régió]),"")</f>
        <v>Pest</v>
      </c>
      <c r="AC2199" s="12" t="str">
        <f>IFERROR(_xlfn.XLOOKUP(HsgLista[[#This Row],[Vármegye]],Régiók[Vármegye],Régiók[NUTS2]),"")</f>
        <v>HU12</v>
      </c>
      <c r="AD2199" s="12" t="str" cm="1">
        <f t="array" ref="AD2199">_xlfn.XLOOKUP(HsgLista[[#This Row],[Helység jogállása]],_xlfn.ANCHORARRAY($AG$12),$AH$12:$AH$18)</f>
        <v>1 község</v>
      </c>
      <c r="AE2199" s="4">
        <f>HsgLista[[#This Row],[Lakó-népesség]]*HsgLista[[#This Row],[Lakó-népesség]]</f>
        <v>7102225</v>
      </c>
      <c r="AF2199" s="1"/>
      <c r="AG2199" s="4"/>
      <c r="AJ2199" s="8"/>
      <c r="AK2199" s="4"/>
      <c r="AS2199" s="8"/>
      <c r="AT2199" s="4"/>
      <c r="BJ2199" s="1"/>
    </row>
    <row r="2200" spans="1:62" x14ac:dyDescent="0.3">
      <c r="A2200" s="33" t="s">
        <v>2941</v>
      </c>
      <c r="B2200" s="31">
        <v>11396</v>
      </c>
      <c r="C2200" s="1" t="s">
        <v>40</v>
      </c>
      <c r="D2200" s="1" t="s">
        <v>75</v>
      </c>
      <c r="E2200" s="1" t="s">
        <v>2932</v>
      </c>
      <c r="F2200" s="1" t="s">
        <v>2933</v>
      </c>
      <c r="G2200" s="1" t="s">
        <v>2934</v>
      </c>
      <c r="H2200" s="1">
        <v>1</v>
      </c>
      <c r="I2200" s="1" t="s">
        <v>32</v>
      </c>
      <c r="J2200" s="4">
        <v>812</v>
      </c>
      <c r="K2200" s="4">
        <v>4285</v>
      </c>
      <c r="L2200" s="4">
        <v>1630</v>
      </c>
      <c r="R2200" s="1">
        <v>1</v>
      </c>
      <c r="AA2200" s="12" t="str">
        <f>_xlfn.XLOOKUP(HsgLista[[#This Row],[Lakó-népesség]],hsgméret[limit],hsgméret[név],,-1)</f>
        <v>kicsi</v>
      </c>
      <c r="AB2200" s="12" t="str">
        <f>IFERROR(_xlfn.XLOOKUP(HsgLista[[#This Row],[Vármegye]],Régiók[Vármegye],Régiók[Régió]),"")</f>
        <v>Pest</v>
      </c>
      <c r="AC2200" s="12" t="str">
        <f>IFERROR(_xlfn.XLOOKUP(HsgLista[[#This Row],[Vármegye]],Régiók[Vármegye],Régiók[NUTS2]),"")</f>
        <v>HU12</v>
      </c>
      <c r="AD2200" s="12" t="str" cm="1">
        <f t="array" ref="AD2200">_xlfn.XLOOKUP(HsgLista[[#This Row],[Helység jogállása]],_xlfn.ANCHORARRAY($AG$12),$AH$12:$AH$18)</f>
        <v>1 község</v>
      </c>
      <c r="AE2200" s="4">
        <f>HsgLista[[#This Row],[Lakó-népesség]]*HsgLista[[#This Row],[Lakó-népesség]]</f>
        <v>18361225</v>
      </c>
      <c r="AF2200" s="1"/>
      <c r="AG2200" s="4"/>
      <c r="AJ2200" s="8"/>
      <c r="AK2200" s="4"/>
      <c r="AS2200" s="8"/>
      <c r="AT2200" s="4"/>
      <c r="BJ2200" s="1"/>
    </row>
    <row r="2201" spans="1:62" x14ac:dyDescent="0.3">
      <c r="A2201" s="33" t="s">
        <v>2942</v>
      </c>
      <c r="B2201" s="31">
        <v>18731</v>
      </c>
      <c r="C2201" s="1" t="s">
        <v>40</v>
      </c>
      <c r="D2201" s="1" t="s">
        <v>75</v>
      </c>
      <c r="E2201" s="1" t="s">
        <v>988</v>
      </c>
      <c r="F2201" s="1" t="s">
        <v>989</v>
      </c>
      <c r="G2201" s="1" t="s">
        <v>990</v>
      </c>
      <c r="H2201" s="1">
        <v>1</v>
      </c>
      <c r="I2201" s="1" t="s">
        <v>32</v>
      </c>
      <c r="J2201" s="4">
        <v>1721</v>
      </c>
      <c r="K2201" s="4">
        <v>2147</v>
      </c>
      <c r="L2201" s="4">
        <v>858</v>
      </c>
      <c r="R2201" s="1">
        <v>1</v>
      </c>
      <c r="X2201" s="1">
        <v>1</v>
      </c>
      <c r="AA2201" s="12" t="str">
        <f>_xlfn.XLOOKUP(HsgLista[[#This Row],[Lakó-népesség]],hsgméret[limit],hsgméret[név],,-1)</f>
        <v>kicsi</v>
      </c>
      <c r="AB2201" s="12" t="str">
        <f>IFERROR(_xlfn.XLOOKUP(HsgLista[[#This Row],[Vármegye]],Régiók[Vármegye],Régiók[Régió]),"")</f>
        <v>Pest</v>
      </c>
      <c r="AC2201" s="12" t="str">
        <f>IFERROR(_xlfn.XLOOKUP(HsgLista[[#This Row],[Vármegye]],Régiók[Vármegye],Régiók[NUTS2]),"")</f>
        <v>HU12</v>
      </c>
      <c r="AD2201" s="12" t="str" cm="1">
        <f t="array" ref="AD2201">_xlfn.XLOOKUP(HsgLista[[#This Row],[Helység jogállása]],_xlfn.ANCHORARRAY($AG$12),$AH$12:$AH$18)</f>
        <v>1 község</v>
      </c>
      <c r="AE2201" s="4">
        <f>HsgLista[[#This Row],[Lakó-népesség]]*HsgLista[[#This Row],[Lakó-népesség]]</f>
        <v>4609609</v>
      </c>
      <c r="AF2201" s="1"/>
      <c r="AG2201" s="4"/>
      <c r="AJ2201" s="8"/>
      <c r="AK2201" s="4"/>
      <c r="AS2201" s="8"/>
      <c r="AT2201" s="4"/>
      <c r="BJ2201" s="1"/>
    </row>
    <row r="2202" spans="1:62" x14ac:dyDescent="0.3">
      <c r="A2202" s="33" t="s">
        <v>2943</v>
      </c>
      <c r="B2202" s="32">
        <v>8457</v>
      </c>
      <c r="C2202" s="1" t="s">
        <v>40</v>
      </c>
      <c r="D2202" s="1" t="s">
        <v>75</v>
      </c>
      <c r="E2202" s="1" t="s">
        <v>988</v>
      </c>
      <c r="F2202" s="1" t="s">
        <v>989</v>
      </c>
      <c r="G2202" s="1" t="s">
        <v>990</v>
      </c>
      <c r="H2202" s="1">
        <v>5</v>
      </c>
      <c r="I2202" s="1" t="s">
        <v>990</v>
      </c>
      <c r="J2202" s="4">
        <v>1775</v>
      </c>
      <c r="K2202" s="4">
        <v>1293</v>
      </c>
      <c r="L2202" s="4">
        <v>457</v>
      </c>
      <c r="X2202" s="1">
        <v>1</v>
      </c>
      <c r="AA2202" s="12" t="str">
        <f>_xlfn.XLOOKUP(HsgLista[[#This Row],[Lakó-népesség]],hsgméret[limit],hsgméret[név],,-1)</f>
        <v>apró</v>
      </c>
      <c r="AB2202" s="12" t="str">
        <f>IFERROR(_xlfn.XLOOKUP(HsgLista[[#This Row],[Vármegye]],Régiók[Vármegye],Régiók[Régió]),"")</f>
        <v>Pest</v>
      </c>
      <c r="AC2202" s="12" t="str">
        <f>IFERROR(_xlfn.XLOOKUP(HsgLista[[#This Row],[Vármegye]],Régiók[Vármegye],Régiók[NUTS2]),"")</f>
        <v>HU12</v>
      </c>
      <c r="AD2202" s="12" t="str" cm="1">
        <f t="array" ref="AD2202">_xlfn.XLOOKUP(HsgLista[[#This Row],[Helység jogállása]],_xlfn.ANCHORARRAY($AG$12),$AH$12:$AH$18)</f>
        <v>1 község</v>
      </c>
      <c r="AE2202" s="4">
        <f>HsgLista[[#This Row],[Lakó-népesség]]*HsgLista[[#This Row],[Lakó-népesség]]</f>
        <v>1671849</v>
      </c>
      <c r="AF2202" s="1"/>
      <c r="AG2202" s="4"/>
      <c r="AJ2202" s="8"/>
      <c r="AK2202" s="4"/>
      <c r="AS2202" s="8"/>
      <c r="AT2202" s="4"/>
      <c r="BJ2202" s="1"/>
    </row>
    <row r="2203" spans="1:62" x14ac:dyDescent="0.3">
      <c r="A2203" s="33" t="s">
        <v>2944</v>
      </c>
      <c r="B2203" s="31">
        <v>19585</v>
      </c>
      <c r="C2203" s="1" t="s">
        <v>196</v>
      </c>
      <c r="D2203" s="1" t="s">
        <v>251</v>
      </c>
      <c r="E2203" s="1" t="s">
        <v>734</v>
      </c>
      <c r="F2203" s="1" t="s">
        <v>735</v>
      </c>
      <c r="G2203" s="1" t="s">
        <v>735</v>
      </c>
      <c r="H2203" s="1">
        <v>1</v>
      </c>
      <c r="I2203" s="1" t="s">
        <v>32</v>
      </c>
      <c r="J2203" s="4">
        <v>5008</v>
      </c>
      <c r="K2203" s="4">
        <v>1988</v>
      </c>
      <c r="L2203" s="4">
        <v>1019</v>
      </c>
      <c r="T2203" s="1">
        <v>1</v>
      </c>
      <c r="AA2203" s="12" t="str">
        <f>_xlfn.XLOOKUP(HsgLista[[#This Row],[Lakó-népesség]],hsgméret[limit],hsgméret[név],,-1)</f>
        <v>apró</v>
      </c>
      <c r="AB2203" s="12" t="str">
        <f>IFERROR(_xlfn.XLOOKUP(HsgLista[[#This Row],[Vármegye]],Régiók[Vármegye],Régiók[Régió]),"")</f>
        <v>Dél-Dunántúl</v>
      </c>
      <c r="AC2203" s="12" t="str">
        <f>IFERROR(_xlfn.XLOOKUP(HsgLista[[#This Row],[Vármegye]],Régiók[Vármegye],Régiók[NUTS2]),"")</f>
        <v>HU23</v>
      </c>
      <c r="AD2203" s="12" t="str" cm="1">
        <f t="array" ref="AD2203">_xlfn.XLOOKUP(HsgLista[[#This Row],[Helység jogállása]],_xlfn.ANCHORARRAY($AG$12),$AH$12:$AH$18)</f>
        <v>1 község</v>
      </c>
      <c r="AE2203" s="4">
        <f>HsgLista[[#This Row],[Lakó-népesség]]*HsgLista[[#This Row],[Lakó-népesség]]</f>
        <v>3952144</v>
      </c>
      <c r="AF2203" s="1"/>
      <c r="AG2203" s="4"/>
      <c r="AJ2203" s="8"/>
      <c r="AK2203" s="4"/>
      <c r="AS2203" s="8"/>
      <c r="AT2203" s="4"/>
      <c r="BJ2203" s="1"/>
    </row>
    <row r="2204" spans="1:62" x14ac:dyDescent="0.3">
      <c r="A2204" s="33" t="s">
        <v>2945</v>
      </c>
      <c r="B2204" s="32">
        <v>6248</v>
      </c>
      <c r="C2204" s="1" t="s">
        <v>40</v>
      </c>
      <c r="D2204" s="1" t="s">
        <v>95</v>
      </c>
      <c r="E2204" s="1" t="s">
        <v>471</v>
      </c>
      <c r="F2204" s="1" t="s">
        <v>472</v>
      </c>
      <c r="G2204" s="1" t="s">
        <v>473</v>
      </c>
      <c r="H2204" s="1">
        <v>5</v>
      </c>
      <c r="I2204" s="1" t="s">
        <v>1800</v>
      </c>
      <c r="J2204" s="4">
        <v>1101</v>
      </c>
      <c r="K2204" s="4">
        <v>175</v>
      </c>
      <c r="L2204" s="4">
        <v>110</v>
      </c>
      <c r="AA2204" s="12" t="str">
        <f>_xlfn.XLOOKUP(HsgLista[[#This Row],[Lakó-népesség]],hsgméret[limit],hsgméret[név],,-1)</f>
        <v>mikro</v>
      </c>
      <c r="AB2204" s="12" t="str">
        <f>IFERROR(_xlfn.XLOOKUP(HsgLista[[#This Row],[Vármegye]],Régiók[Vármegye],Régiók[Régió]),"")</f>
        <v>Nyugat-Dunántúl</v>
      </c>
      <c r="AC2204" s="12" t="str">
        <f>IFERROR(_xlfn.XLOOKUP(HsgLista[[#This Row],[Vármegye]],Régiók[Vármegye],Régiók[NUTS2]),"")</f>
        <v>HU22</v>
      </c>
      <c r="AD2204" s="12" t="str" cm="1">
        <f t="array" ref="AD2204">_xlfn.XLOOKUP(HsgLista[[#This Row],[Helység jogállása]],_xlfn.ANCHORARRAY($AG$12),$AH$12:$AH$18)</f>
        <v>1 község</v>
      </c>
      <c r="AE2204" s="4">
        <f>HsgLista[[#This Row],[Lakó-népesség]]*HsgLista[[#This Row],[Lakó-népesség]]</f>
        <v>30625</v>
      </c>
      <c r="AF2204" s="1"/>
      <c r="AG2204" s="4"/>
      <c r="AJ2204" s="8"/>
      <c r="AK2204" s="4"/>
      <c r="AS2204" s="8"/>
      <c r="AT2204" s="4"/>
      <c r="BJ2204" s="1"/>
    </row>
    <row r="2205" spans="1:62" x14ac:dyDescent="0.3">
      <c r="A2205" s="33" t="s">
        <v>2946</v>
      </c>
      <c r="B2205" s="31">
        <v>14687</v>
      </c>
      <c r="C2205" s="1" t="s">
        <v>40</v>
      </c>
      <c r="D2205" s="1" t="s">
        <v>66</v>
      </c>
      <c r="E2205" s="1" t="s">
        <v>145</v>
      </c>
      <c r="F2205" s="1" t="s">
        <v>146</v>
      </c>
      <c r="G2205" s="1" t="s">
        <v>147</v>
      </c>
      <c r="H2205" s="1">
        <v>5</v>
      </c>
      <c r="I2205" s="1" t="s">
        <v>1396</v>
      </c>
      <c r="J2205" s="4">
        <v>864</v>
      </c>
      <c r="K2205" s="4">
        <v>324</v>
      </c>
      <c r="L2205" s="4">
        <v>153</v>
      </c>
      <c r="AA2205" s="12" t="str">
        <f>_xlfn.XLOOKUP(HsgLista[[#This Row],[Lakó-népesség]],hsgméret[limit],hsgméret[név],,-1)</f>
        <v>mikro</v>
      </c>
      <c r="AB2205" s="12" t="str">
        <f>IFERROR(_xlfn.XLOOKUP(HsgLista[[#This Row],[Vármegye]],Régiók[Vármegye],Régiók[Régió]),"")</f>
        <v>Nyugat-Dunántúl</v>
      </c>
      <c r="AC2205" s="12" t="str">
        <f>IFERROR(_xlfn.XLOOKUP(HsgLista[[#This Row],[Vármegye]],Régiók[Vármegye],Régiók[NUTS2]),"")</f>
        <v>HU22</v>
      </c>
      <c r="AD2205" s="12" t="str" cm="1">
        <f t="array" ref="AD2205">_xlfn.XLOOKUP(HsgLista[[#This Row],[Helység jogállása]],_xlfn.ANCHORARRAY($AG$12),$AH$12:$AH$18)</f>
        <v>1 község</v>
      </c>
      <c r="AE2205" s="4">
        <f>HsgLista[[#This Row],[Lakó-népesség]]*HsgLista[[#This Row],[Lakó-népesség]]</f>
        <v>104976</v>
      </c>
      <c r="AF2205" s="1"/>
      <c r="AG2205" s="4"/>
      <c r="AJ2205" s="8"/>
      <c r="AK2205" s="4"/>
      <c r="AS2205" s="8"/>
      <c r="AT2205" s="4"/>
      <c r="BJ2205" s="1"/>
    </row>
    <row r="2206" spans="1:62" x14ac:dyDescent="0.3">
      <c r="A2206" s="33" t="s">
        <v>2827</v>
      </c>
      <c r="B2206" s="32">
        <v>3391</v>
      </c>
      <c r="C2206" s="1" t="s">
        <v>40</v>
      </c>
      <c r="D2206" s="1" t="s">
        <v>159</v>
      </c>
      <c r="E2206" s="1" t="s">
        <v>675</v>
      </c>
      <c r="F2206" s="1" t="s">
        <v>676</v>
      </c>
      <c r="G2206" s="1" t="s">
        <v>677</v>
      </c>
      <c r="H2206" s="1">
        <v>2</v>
      </c>
      <c r="I2206" s="1" t="s">
        <v>38</v>
      </c>
      <c r="J2206" s="4">
        <v>3699</v>
      </c>
      <c r="K2206" s="4">
        <v>1933</v>
      </c>
      <c r="L2206" s="4">
        <v>581</v>
      </c>
      <c r="T2206" s="1">
        <v>1</v>
      </c>
      <c r="AA2206" s="12" t="str">
        <f>_xlfn.XLOOKUP(HsgLista[[#This Row],[Lakó-népesség]],hsgméret[limit],hsgméret[név],,-1)</f>
        <v>apró</v>
      </c>
      <c r="AB2206" s="12" t="str">
        <f>IFERROR(_xlfn.XLOOKUP(HsgLista[[#This Row],[Vármegye]],Régiók[Vármegye],Régiók[Régió]),"")</f>
        <v>Észak-Alföld</v>
      </c>
      <c r="AC2206" s="12" t="str">
        <f>IFERROR(_xlfn.XLOOKUP(HsgLista[[#This Row],[Vármegye]],Régiók[Vármegye],Régiók[NUTS2]),"")</f>
        <v>HU32</v>
      </c>
      <c r="AD2206" s="12" t="str" cm="1">
        <f t="array" ref="AD2206">_xlfn.XLOOKUP(HsgLista[[#This Row],[Helység jogállása]],_xlfn.ANCHORARRAY($AG$12),$AH$12:$AH$18)</f>
        <v>1 község</v>
      </c>
      <c r="AE2206" s="4">
        <f>HsgLista[[#This Row],[Lakó-népesség]]*HsgLista[[#This Row],[Lakó-népesség]]</f>
        <v>3736489</v>
      </c>
      <c r="AF2206" s="1"/>
      <c r="AG2206" s="4"/>
      <c r="AJ2206" s="8"/>
      <c r="AK2206" s="4"/>
      <c r="AS2206" s="8"/>
      <c r="AT2206" s="4"/>
      <c r="BJ2206" s="1"/>
    </row>
    <row r="2207" spans="1:62" x14ac:dyDescent="0.3">
      <c r="A2207" s="33" t="s">
        <v>2947</v>
      </c>
      <c r="B2207" s="31">
        <v>15398</v>
      </c>
      <c r="C2207" s="1" t="s">
        <v>40</v>
      </c>
      <c r="D2207" s="1" t="s">
        <v>140</v>
      </c>
      <c r="E2207" s="1" t="s">
        <v>600</v>
      </c>
      <c r="F2207" s="1" t="s">
        <v>601</v>
      </c>
      <c r="G2207" s="1" t="s">
        <v>602</v>
      </c>
      <c r="H2207" s="1">
        <v>5</v>
      </c>
      <c r="I2207" s="1" t="s">
        <v>602</v>
      </c>
      <c r="J2207" s="4">
        <v>3450</v>
      </c>
      <c r="K2207" s="4">
        <v>805</v>
      </c>
      <c r="L2207" s="4">
        <v>414</v>
      </c>
      <c r="AA2207" s="12" t="str">
        <f>_xlfn.XLOOKUP(HsgLista[[#This Row],[Lakó-népesség]],hsgméret[limit],hsgméret[név],,-1)</f>
        <v>apró</v>
      </c>
      <c r="AB2207" s="12" t="str">
        <f>IFERROR(_xlfn.XLOOKUP(HsgLista[[#This Row],[Vármegye]],Régiók[Vármegye],Régiók[Régió]),"")</f>
        <v>Dél-Alföld</v>
      </c>
      <c r="AC2207" s="12" t="str">
        <f>IFERROR(_xlfn.XLOOKUP(HsgLista[[#This Row],[Vármegye]],Régiók[Vármegye],Régiók[NUTS2]),"")</f>
        <v>HU33</v>
      </c>
      <c r="AD2207" s="12" t="str" cm="1">
        <f t="array" ref="AD2207">_xlfn.XLOOKUP(HsgLista[[#This Row],[Helység jogállása]],_xlfn.ANCHORARRAY($AG$12),$AH$12:$AH$18)</f>
        <v>1 község</v>
      </c>
      <c r="AE2207" s="4">
        <f>HsgLista[[#This Row],[Lakó-népesség]]*HsgLista[[#This Row],[Lakó-népesség]]</f>
        <v>648025</v>
      </c>
      <c r="AF2207" s="1"/>
      <c r="AG2207" s="4"/>
      <c r="AJ2207" s="8"/>
      <c r="AK2207" s="4"/>
      <c r="AS2207" s="8"/>
      <c r="AT2207" s="4"/>
      <c r="BJ2207" s="1"/>
    </row>
    <row r="2208" spans="1:62" x14ac:dyDescent="0.3">
      <c r="A2208" s="33" t="s">
        <v>2948</v>
      </c>
      <c r="B2208" s="31">
        <v>23506</v>
      </c>
      <c r="C2208" s="1" t="s">
        <v>40</v>
      </c>
      <c r="D2208" s="1" t="s">
        <v>41</v>
      </c>
      <c r="E2208" s="1" t="s">
        <v>130</v>
      </c>
      <c r="F2208" s="1" t="s">
        <v>131</v>
      </c>
      <c r="G2208" s="1" t="s">
        <v>132</v>
      </c>
      <c r="H2208" s="1">
        <v>5</v>
      </c>
      <c r="I2208" s="1" t="s">
        <v>1877</v>
      </c>
      <c r="J2208" s="4">
        <v>1155</v>
      </c>
      <c r="K2208" s="4">
        <v>221</v>
      </c>
      <c r="L2208" s="4">
        <v>80</v>
      </c>
      <c r="T2208" s="1">
        <v>1</v>
      </c>
      <c r="AA2208" s="12" t="str">
        <f>_xlfn.XLOOKUP(HsgLista[[#This Row],[Lakó-népesség]],hsgméret[limit],hsgméret[név],,-1)</f>
        <v>mikro</v>
      </c>
      <c r="AB2208" s="12" t="str">
        <f>IFERROR(_xlfn.XLOOKUP(HsgLista[[#This Row],[Vármegye]],Régiók[Vármegye],Régiók[Régió]),"")</f>
        <v>Dél-Dunántúl</v>
      </c>
      <c r="AC2208" s="12" t="str">
        <f>IFERROR(_xlfn.XLOOKUP(HsgLista[[#This Row],[Vármegye]],Régiók[Vármegye],Régiók[NUTS2]),"")</f>
        <v>HU23</v>
      </c>
      <c r="AD2208" s="12" t="str" cm="1">
        <f t="array" ref="AD2208">_xlfn.XLOOKUP(HsgLista[[#This Row],[Helység jogállása]],_xlfn.ANCHORARRAY($AG$12),$AH$12:$AH$18)</f>
        <v>1 község</v>
      </c>
      <c r="AE2208" s="4">
        <f>HsgLista[[#This Row],[Lakó-népesség]]*HsgLista[[#This Row],[Lakó-népesség]]</f>
        <v>48841</v>
      </c>
      <c r="AF2208" s="1"/>
      <c r="AG2208" s="4"/>
      <c r="AJ2208" s="8"/>
      <c r="AK2208" s="4"/>
      <c r="AS2208" s="8"/>
      <c r="AT2208" s="4"/>
      <c r="BJ2208" s="1"/>
    </row>
    <row r="2209" spans="1:62" x14ac:dyDescent="0.3">
      <c r="A2209" s="33" t="s">
        <v>2949</v>
      </c>
      <c r="B2209" s="32">
        <v>6284</v>
      </c>
      <c r="C2209" s="1" t="s">
        <v>40</v>
      </c>
      <c r="D2209" s="1" t="s">
        <v>197</v>
      </c>
      <c r="E2209" s="1" t="s">
        <v>317</v>
      </c>
      <c r="F2209" s="1" t="s">
        <v>318</v>
      </c>
      <c r="G2209" s="1" t="s">
        <v>319</v>
      </c>
      <c r="H2209" s="1">
        <v>5</v>
      </c>
      <c r="I2209" s="1" t="s">
        <v>320</v>
      </c>
      <c r="J2209" s="4">
        <v>1314</v>
      </c>
      <c r="K2209" s="4">
        <v>1161</v>
      </c>
      <c r="L2209" s="4">
        <v>646</v>
      </c>
      <c r="T2209" s="1">
        <v>1</v>
      </c>
      <c r="X2209" s="1">
        <v>1</v>
      </c>
      <c r="AA2209" s="12" t="str">
        <f>_xlfn.XLOOKUP(HsgLista[[#This Row],[Lakó-népesség]],hsgméret[limit],hsgméret[név],,-1)</f>
        <v>apró</v>
      </c>
      <c r="AB2209" s="12" t="str">
        <f>IFERROR(_xlfn.XLOOKUP(HsgLista[[#This Row],[Vármegye]],Régiók[Vármegye],Régiók[Régió]),"")</f>
        <v>Dél-Alföld</v>
      </c>
      <c r="AC2209" s="12" t="str">
        <f>IFERROR(_xlfn.XLOOKUP(HsgLista[[#This Row],[Vármegye]],Régiók[Vármegye],Régiók[NUTS2]),"")</f>
        <v>HU33</v>
      </c>
      <c r="AD2209" s="12" t="str" cm="1">
        <f t="array" ref="AD2209">_xlfn.XLOOKUP(HsgLista[[#This Row],[Helység jogállása]],_xlfn.ANCHORARRAY($AG$12),$AH$12:$AH$18)</f>
        <v>1 község</v>
      </c>
      <c r="AE2209" s="4">
        <f>HsgLista[[#This Row],[Lakó-népesség]]*HsgLista[[#This Row],[Lakó-népesség]]</f>
        <v>1347921</v>
      </c>
      <c r="AF2209" s="1"/>
      <c r="AG2209" s="4"/>
      <c r="AJ2209" s="8"/>
      <c r="AK2209" s="4"/>
      <c r="AS2209" s="8"/>
      <c r="AT2209" s="4"/>
      <c r="BJ2209" s="1"/>
    </row>
    <row r="2210" spans="1:62" x14ac:dyDescent="0.3">
      <c r="A2210" s="33" t="s">
        <v>2950</v>
      </c>
      <c r="B2210" s="31">
        <v>22266</v>
      </c>
      <c r="C2210" s="1" t="s">
        <v>40</v>
      </c>
      <c r="D2210" s="1" t="s">
        <v>41</v>
      </c>
      <c r="E2210" s="1" t="s">
        <v>425</v>
      </c>
      <c r="F2210" s="1" t="s">
        <v>426</v>
      </c>
      <c r="G2210" s="1" t="s">
        <v>427</v>
      </c>
      <c r="H2210" s="1">
        <v>5</v>
      </c>
      <c r="I2210" s="1" t="s">
        <v>427</v>
      </c>
      <c r="J2210" s="4">
        <v>805</v>
      </c>
      <c r="K2210" s="4">
        <v>150</v>
      </c>
      <c r="L2210" s="4">
        <v>65</v>
      </c>
      <c r="R2210" s="1">
        <v>1</v>
      </c>
      <c r="AA2210" s="12" t="str">
        <f>_xlfn.XLOOKUP(HsgLista[[#This Row],[Lakó-népesség]],hsgméret[limit],hsgméret[név],,-1)</f>
        <v>mikro</v>
      </c>
      <c r="AB2210" s="12" t="str">
        <f>IFERROR(_xlfn.XLOOKUP(HsgLista[[#This Row],[Vármegye]],Régiók[Vármegye],Régiók[Régió]),"")</f>
        <v>Dél-Dunántúl</v>
      </c>
      <c r="AC2210" s="12" t="str">
        <f>IFERROR(_xlfn.XLOOKUP(HsgLista[[#This Row],[Vármegye]],Régiók[Vármegye],Régiók[NUTS2]),"")</f>
        <v>HU23</v>
      </c>
      <c r="AD2210" s="12" t="str" cm="1">
        <f t="array" ref="AD2210">_xlfn.XLOOKUP(HsgLista[[#This Row],[Helység jogállása]],_xlfn.ANCHORARRAY($AG$12),$AH$12:$AH$18)</f>
        <v>1 község</v>
      </c>
      <c r="AE2210" s="4">
        <f>HsgLista[[#This Row],[Lakó-népesség]]*HsgLista[[#This Row],[Lakó-népesség]]</f>
        <v>22500</v>
      </c>
      <c r="AF2210" s="1"/>
      <c r="AG2210" s="4"/>
      <c r="AJ2210" s="8"/>
      <c r="AK2210" s="4"/>
      <c r="AS2210" s="8"/>
      <c r="AT2210" s="4"/>
      <c r="BJ2210" s="1"/>
    </row>
    <row r="2211" spans="1:62" x14ac:dyDescent="0.3">
      <c r="A2211" s="33" t="s">
        <v>2951</v>
      </c>
      <c r="B2211" s="31">
        <v>11837</v>
      </c>
      <c r="C2211" s="1" t="s">
        <v>196</v>
      </c>
      <c r="D2211" s="1" t="s">
        <v>224</v>
      </c>
      <c r="E2211" s="1" t="s">
        <v>1483</v>
      </c>
      <c r="F2211" s="1" t="s">
        <v>1295</v>
      </c>
      <c r="G2211" s="1" t="s">
        <v>1293</v>
      </c>
      <c r="H2211" s="1">
        <v>1</v>
      </c>
      <c r="I2211" s="1" t="s">
        <v>32</v>
      </c>
      <c r="J2211" s="4">
        <v>4955</v>
      </c>
      <c r="K2211" s="4">
        <v>2525</v>
      </c>
      <c r="L2211" s="4">
        <v>972</v>
      </c>
      <c r="T2211" s="1">
        <v>1</v>
      </c>
      <c r="U2211" s="1">
        <v>1</v>
      </c>
      <c r="AA2211" s="12" t="str">
        <f>_xlfn.XLOOKUP(HsgLista[[#This Row],[Lakó-népesség]],hsgméret[limit],hsgméret[név],,-1)</f>
        <v>kicsi</v>
      </c>
      <c r="AB2211" s="12" t="str">
        <f>IFERROR(_xlfn.XLOOKUP(HsgLista[[#This Row],[Vármegye]],Régiók[Vármegye],Régiók[Régió]),"")</f>
        <v>Észak-Alföld</v>
      </c>
      <c r="AC2211" s="12" t="str">
        <f>IFERROR(_xlfn.XLOOKUP(HsgLista[[#This Row],[Vármegye]],Régiók[Vármegye],Régiók[NUTS2]),"")</f>
        <v>HU32</v>
      </c>
      <c r="AD2211" s="12" t="str" cm="1">
        <f t="array" ref="AD2211">_xlfn.XLOOKUP(HsgLista[[#This Row],[Helység jogállása]],_xlfn.ANCHORARRAY($AG$12),$AH$12:$AH$18)</f>
        <v>1 község</v>
      </c>
      <c r="AE2211" s="4">
        <f>HsgLista[[#This Row],[Lakó-népesség]]*HsgLista[[#This Row],[Lakó-népesség]]</f>
        <v>6375625</v>
      </c>
      <c r="AF2211" s="1"/>
      <c r="AG2211" s="4"/>
      <c r="AJ2211" s="8"/>
      <c r="AK2211" s="4"/>
      <c r="AS2211" s="8"/>
      <c r="AT2211" s="4"/>
      <c r="BJ2211" s="1"/>
    </row>
    <row r="2212" spans="1:62" x14ac:dyDescent="0.3">
      <c r="A2212" s="33" t="s">
        <v>2952</v>
      </c>
      <c r="B2212" s="32">
        <v>4905</v>
      </c>
      <c r="C2212" s="1" t="s">
        <v>40</v>
      </c>
      <c r="D2212" s="1" t="s">
        <v>75</v>
      </c>
      <c r="E2212" s="1" t="s">
        <v>988</v>
      </c>
      <c r="F2212" s="1" t="s">
        <v>989</v>
      </c>
      <c r="G2212" s="1" t="s">
        <v>990</v>
      </c>
      <c r="H2212" s="1">
        <v>1</v>
      </c>
      <c r="I2212" s="1" t="s">
        <v>32</v>
      </c>
      <c r="J2212" s="4">
        <v>1308</v>
      </c>
      <c r="K2212" s="4">
        <v>2810</v>
      </c>
      <c r="L2212" s="4">
        <v>1393</v>
      </c>
      <c r="AA2212" s="12" t="str">
        <f>_xlfn.XLOOKUP(HsgLista[[#This Row],[Lakó-népesség]],hsgméret[limit],hsgméret[név],,-1)</f>
        <v>kicsi</v>
      </c>
      <c r="AB2212" s="12" t="str">
        <f>IFERROR(_xlfn.XLOOKUP(HsgLista[[#This Row],[Vármegye]],Régiók[Vármegye],Régiók[Régió]),"")</f>
        <v>Pest</v>
      </c>
      <c r="AC2212" s="12" t="str">
        <f>IFERROR(_xlfn.XLOOKUP(HsgLista[[#This Row],[Vármegye]],Régiók[Vármegye],Régiók[NUTS2]),"")</f>
        <v>HU12</v>
      </c>
      <c r="AD2212" s="12" t="str" cm="1">
        <f t="array" ref="AD2212">_xlfn.XLOOKUP(HsgLista[[#This Row],[Helység jogállása]],_xlfn.ANCHORARRAY($AG$12),$AH$12:$AH$18)</f>
        <v>1 község</v>
      </c>
      <c r="AE2212" s="4">
        <f>HsgLista[[#This Row],[Lakó-népesség]]*HsgLista[[#This Row],[Lakó-népesség]]</f>
        <v>7896100</v>
      </c>
      <c r="AF2212" s="1"/>
      <c r="AG2212" s="4"/>
      <c r="AJ2212" s="8"/>
      <c r="AK2212" s="4"/>
      <c r="AS2212" s="8"/>
      <c r="AT2212" s="4"/>
      <c r="BJ2212" s="1"/>
    </row>
    <row r="2213" spans="1:62" x14ac:dyDescent="0.3">
      <c r="A2213" s="33" t="s">
        <v>2953</v>
      </c>
      <c r="B2213" s="31">
        <v>11244</v>
      </c>
      <c r="C2213" s="1" t="s">
        <v>40</v>
      </c>
      <c r="D2213" s="1" t="s">
        <v>159</v>
      </c>
      <c r="E2213" s="1" t="s">
        <v>675</v>
      </c>
      <c r="F2213" s="1" t="s">
        <v>676</v>
      </c>
      <c r="G2213" s="1" t="s">
        <v>677</v>
      </c>
      <c r="H2213" s="1">
        <v>5</v>
      </c>
      <c r="I2213" s="1" t="s">
        <v>2462</v>
      </c>
      <c r="J2213" s="4">
        <v>2636</v>
      </c>
      <c r="K2213" s="4">
        <v>1477</v>
      </c>
      <c r="L2213" s="4">
        <v>639</v>
      </c>
      <c r="T2213" s="1">
        <v>1</v>
      </c>
      <c r="AA2213" s="12" t="str">
        <f>_xlfn.XLOOKUP(HsgLista[[#This Row],[Lakó-népesség]],hsgméret[limit],hsgméret[név],,-1)</f>
        <v>apró</v>
      </c>
      <c r="AB2213" s="12" t="str">
        <f>IFERROR(_xlfn.XLOOKUP(HsgLista[[#This Row],[Vármegye]],Régiók[Vármegye],Régiók[Régió]),"")</f>
        <v>Észak-Alföld</v>
      </c>
      <c r="AC2213" s="12" t="str">
        <f>IFERROR(_xlfn.XLOOKUP(HsgLista[[#This Row],[Vármegye]],Régiók[Vármegye],Régiók[NUTS2]),"")</f>
        <v>HU32</v>
      </c>
      <c r="AD2213" s="12" t="str" cm="1">
        <f t="array" ref="AD2213">_xlfn.XLOOKUP(HsgLista[[#This Row],[Helység jogállása]],_xlfn.ANCHORARRAY($AG$12),$AH$12:$AH$18)</f>
        <v>1 község</v>
      </c>
      <c r="AE2213" s="4">
        <f>HsgLista[[#This Row],[Lakó-népesség]]*HsgLista[[#This Row],[Lakó-népesség]]</f>
        <v>2181529</v>
      </c>
      <c r="AF2213" s="1"/>
      <c r="AG2213" s="4"/>
      <c r="AJ2213" s="8"/>
      <c r="AK2213" s="4"/>
      <c r="AS2213" s="8"/>
      <c r="AT2213" s="4"/>
      <c r="BJ2213" s="1"/>
    </row>
    <row r="2214" spans="1:62" x14ac:dyDescent="0.3">
      <c r="A2214" s="33" t="s">
        <v>2954</v>
      </c>
      <c r="B2214" s="31">
        <v>17242</v>
      </c>
      <c r="C2214" s="1" t="s">
        <v>40</v>
      </c>
      <c r="D2214" s="1" t="s">
        <v>41</v>
      </c>
      <c r="E2214" s="1" t="s">
        <v>42</v>
      </c>
      <c r="F2214" s="1" t="s">
        <v>43</v>
      </c>
      <c r="G2214" s="1" t="s">
        <v>44</v>
      </c>
      <c r="H2214" s="1">
        <v>5</v>
      </c>
      <c r="I2214" s="1" t="s">
        <v>948</v>
      </c>
      <c r="J2214" s="4">
        <v>1155</v>
      </c>
      <c r="K2214" s="4">
        <v>1354</v>
      </c>
      <c r="L2214" s="4">
        <v>472</v>
      </c>
      <c r="P2214" s="1">
        <v>1</v>
      </c>
      <c r="R2214" s="1">
        <v>1</v>
      </c>
      <c r="AA2214" s="12" t="str">
        <f>_xlfn.XLOOKUP(HsgLista[[#This Row],[Lakó-népesség]],hsgméret[limit],hsgméret[név],,-1)</f>
        <v>apró</v>
      </c>
      <c r="AB2214" s="12" t="str">
        <f>IFERROR(_xlfn.XLOOKUP(HsgLista[[#This Row],[Vármegye]],Régiók[Vármegye],Régiók[Régió]),"")</f>
        <v>Dél-Dunántúl</v>
      </c>
      <c r="AC2214" s="12" t="str">
        <f>IFERROR(_xlfn.XLOOKUP(HsgLista[[#This Row],[Vármegye]],Régiók[Vármegye],Régiók[NUTS2]),"")</f>
        <v>HU23</v>
      </c>
      <c r="AD2214" s="12" t="str" cm="1">
        <f t="array" ref="AD2214">_xlfn.XLOOKUP(HsgLista[[#This Row],[Helység jogállása]],_xlfn.ANCHORARRAY($AG$12),$AH$12:$AH$18)</f>
        <v>1 község</v>
      </c>
      <c r="AE2214" s="4">
        <f>HsgLista[[#This Row],[Lakó-népesség]]*HsgLista[[#This Row],[Lakó-népesség]]</f>
        <v>1833316</v>
      </c>
      <c r="AF2214" s="1"/>
      <c r="AG2214" s="4"/>
      <c r="AJ2214" s="8"/>
      <c r="AK2214" s="4"/>
      <c r="AS2214" s="8"/>
      <c r="AT2214" s="4"/>
      <c r="BJ2214" s="1"/>
    </row>
    <row r="2215" spans="1:62" x14ac:dyDescent="0.3">
      <c r="A2215" s="33" t="s">
        <v>2955</v>
      </c>
      <c r="B2215" s="31">
        <v>27553</v>
      </c>
      <c r="C2215" s="1" t="s">
        <v>40</v>
      </c>
      <c r="D2215" s="1" t="s">
        <v>112</v>
      </c>
      <c r="E2215" s="1" t="s">
        <v>793</v>
      </c>
      <c r="F2215" s="1" t="s">
        <v>794</v>
      </c>
      <c r="G2215" s="1" t="s">
        <v>795</v>
      </c>
      <c r="H2215" s="1">
        <v>5</v>
      </c>
      <c r="I2215" s="1" t="s">
        <v>1922</v>
      </c>
      <c r="J2215" s="4">
        <v>1315</v>
      </c>
      <c r="K2215" s="4">
        <v>475</v>
      </c>
      <c r="L2215" s="4">
        <v>184</v>
      </c>
      <c r="AA2215" s="12" t="str">
        <f>_xlfn.XLOOKUP(HsgLista[[#This Row],[Lakó-népesség]],hsgméret[limit],hsgméret[név],,-1)</f>
        <v>mikro</v>
      </c>
      <c r="AB2215" s="12" t="str">
        <f>IFERROR(_xlfn.XLOOKUP(HsgLista[[#This Row],[Vármegye]],Régiók[Vármegye],Régiók[Régió]),"")</f>
        <v>Dél-Dunántúl</v>
      </c>
      <c r="AC2215" s="12" t="str">
        <f>IFERROR(_xlfn.XLOOKUP(HsgLista[[#This Row],[Vármegye]],Régiók[Vármegye],Régiók[NUTS2]),"")</f>
        <v>HU23</v>
      </c>
      <c r="AD2215" s="12" t="str" cm="1">
        <f t="array" ref="AD2215">_xlfn.XLOOKUP(HsgLista[[#This Row],[Helység jogállása]],_xlfn.ANCHORARRAY($AG$12),$AH$12:$AH$18)</f>
        <v>1 község</v>
      </c>
      <c r="AE2215" s="4">
        <f>HsgLista[[#This Row],[Lakó-népesség]]*HsgLista[[#This Row],[Lakó-népesség]]</f>
        <v>225625</v>
      </c>
      <c r="AF2215" s="1"/>
      <c r="AG2215" s="4"/>
      <c r="AJ2215" s="8"/>
      <c r="AK2215" s="4"/>
      <c r="AS2215" s="8"/>
      <c r="AT2215" s="4"/>
      <c r="BJ2215" s="1"/>
    </row>
    <row r="2216" spans="1:62" x14ac:dyDescent="0.3">
      <c r="A2216" s="33" t="s">
        <v>206</v>
      </c>
      <c r="B2216" s="31">
        <v>21050</v>
      </c>
      <c r="C2216" s="1" t="s">
        <v>40</v>
      </c>
      <c r="D2216" s="1" t="s">
        <v>202</v>
      </c>
      <c r="E2216" s="1" t="s">
        <v>203</v>
      </c>
      <c r="F2216" s="1" t="s">
        <v>204</v>
      </c>
      <c r="G2216" s="1" t="s">
        <v>205</v>
      </c>
      <c r="H2216" s="1">
        <v>2</v>
      </c>
      <c r="I2216" s="1" t="s">
        <v>38</v>
      </c>
      <c r="J2216" s="4">
        <v>1869</v>
      </c>
      <c r="K2216" s="4">
        <v>859</v>
      </c>
      <c r="L2216" s="4">
        <v>359</v>
      </c>
      <c r="T2216" s="1">
        <v>1</v>
      </c>
      <c r="AA2216" s="12" t="str">
        <f>_xlfn.XLOOKUP(HsgLista[[#This Row],[Lakó-népesség]],hsgméret[limit],hsgméret[név],,-1)</f>
        <v>apró</v>
      </c>
      <c r="AB2216" s="12" t="str">
        <f>IFERROR(_xlfn.XLOOKUP(HsgLista[[#This Row],[Vármegye]],Régiók[Vármegye],Régiók[Régió]),"")</f>
        <v>Nyugat-Dunántúl</v>
      </c>
      <c r="AC2216" s="12" t="str">
        <f>IFERROR(_xlfn.XLOOKUP(HsgLista[[#This Row],[Vármegye]],Régiók[Vármegye],Régiók[NUTS2]),"")</f>
        <v>HU22</v>
      </c>
      <c r="AD2216" s="12" t="str" cm="1">
        <f t="array" ref="AD2216">_xlfn.XLOOKUP(HsgLista[[#This Row],[Helység jogállása]],_xlfn.ANCHORARRAY($AG$12),$AH$12:$AH$18)</f>
        <v>1 község</v>
      </c>
      <c r="AE2216" s="4">
        <f>HsgLista[[#This Row],[Lakó-népesség]]*HsgLista[[#This Row],[Lakó-népesség]]</f>
        <v>737881</v>
      </c>
      <c r="AF2216" s="1"/>
      <c r="AG2216" s="4"/>
      <c r="AJ2216" s="8"/>
      <c r="AK2216" s="4"/>
      <c r="AS2216" s="8"/>
      <c r="AT2216" s="4"/>
      <c r="BJ2216" s="1"/>
    </row>
    <row r="2217" spans="1:62" x14ac:dyDescent="0.3">
      <c r="A2217" s="33" t="s">
        <v>2956</v>
      </c>
      <c r="B2217" s="31">
        <v>13790</v>
      </c>
      <c r="C2217" s="1" t="s">
        <v>40</v>
      </c>
      <c r="D2217" s="1" t="s">
        <v>112</v>
      </c>
      <c r="E2217" s="1" t="s">
        <v>234</v>
      </c>
      <c r="F2217" s="1" t="s">
        <v>235</v>
      </c>
      <c r="G2217" s="1" t="s">
        <v>236</v>
      </c>
      <c r="H2217" s="1">
        <v>5</v>
      </c>
      <c r="I2217" s="1" t="s">
        <v>1404</v>
      </c>
      <c r="J2217" s="4">
        <v>1287</v>
      </c>
      <c r="K2217" s="4">
        <v>214</v>
      </c>
      <c r="L2217" s="4">
        <v>140</v>
      </c>
      <c r="AA2217" s="12" t="str">
        <f>_xlfn.XLOOKUP(HsgLista[[#This Row],[Lakó-népesség]],hsgméret[limit],hsgméret[név],,-1)</f>
        <v>mikro</v>
      </c>
      <c r="AB2217" s="12" t="str">
        <f>IFERROR(_xlfn.XLOOKUP(HsgLista[[#This Row],[Vármegye]],Régiók[Vármegye],Régiók[Régió]),"")</f>
        <v>Dél-Dunántúl</v>
      </c>
      <c r="AC2217" s="12" t="str">
        <f>IFERROR(_xlfn.XLOOKUP(HsgLista[[#This Row],[Vármegye]],Régiók[Vármegye],Régiók[NUTS2]),"")</f>
        <v>HU23</v>
      </c>
      <c r="AD2217" s="12" t="str" cm="1">
        <f t="array" ref="AD2217">_xlfn.XLOOKUP(HsgLista[[#This Row],[Helység jogállása]],_xlfn.ANCHORARRAY($AG$12),$AH$12:$AH$18)</f>
        <v>1 község</v>
      </c>
      <c r="AE2217" s="4">
        <f>HsgLista[[#This Row],[Lakó-népesség]]*HsgLista[[#This Row],[Lakó-népesség]]</f>
        <v>45796</v>
      </c>
      <c r="AF2217" s="1"/>
      <c r="AG2217" s="4"/>
      <c r="AJ2217" s="8"/>
      <c r="AK2217" s="4"/>
      <c r="AS2217" s="8"/>
      <c r="AT2217" s="4"/>
      <c r="BJ2217" s="1"/>
    </row>
    <row r="2218" spans="1:62" x14ac:dyDescent="0.3">
      <c r="A2218" s="33" t="s">
        <v>2957</v>
      </c>
      <c r="B2218" s="31">
        <v>23117</v>
      </c>
      <c r="C2218" s="1" t="s">
        <v>27</v>
      </c>
      <c r="D2218" s="1" t="s">
        <v>224</v>
      </c>
      <c r="E2218" s="1" t="s">
        <v>1577</v>
      </c>
      <c r="F2218" s="1" t="s">
        <v>1578</v>
      </c>
      <c r="G2218" s="1" t="s">
        <v>1579</v>
      </c>
      <c r="H2218" s="1">
        <v>1</v>
      </c>
      <c r="I2218" s="1" t="s">
        <v>32</v>
      </c>
      <c r="J2218" s="4">
        <v>9745</v>
      </c>
      <c r="K2218" s="4">
        <v>7841</v>
      </c>
      <c r="L2218" s="4">
        <v>3422</v>
      </c>
      <c r="T2218" s="1">
        <v>1</v>
      </c>
      <c r="AA2218" s="12" t="str">
        <f>_xlfn.XLOOKUP(HsgLista[[#This Row],[Lakó-népesség]],hsgméret[limit],hsgméret[név],,-1)</f>
        <v>kicsi</v>
      </c>
      <c r="AB2218" s="12" t="str">
        <f>IFERROR(_xlfn.XLOOKUP(HsgLista[[#This Row],[Vármegye]],Régiók[Vármegye],Régiók[Régió]),"")</f>
        <v>Észak-Alföld</v>
      </c>
      <c r="AC2218" s="12" t="str">
        <f>IFERROR(_xlfn.XLOOKUP(HsgLista[[#This Row],[Vármegye]],Régiók[Vármegye],Régiók[NUTS2]),"")</f>
        <v>HU32</v>
      </c>
      <c r="AD2218" s="12" t="str" cm="1">
        <f t="array" ref="AD2218">_xlfn.XLOOKUP(HsgLista[[#This Row],[Helység jogállása]],_xlfn.ANCHORARRAY($AG$12),$AH$12:$AH$18)</f>
        <v>2 város</v>
      </c>
      <c r="AE2218" s="4">
        <f>HsgLista[[#This Row],[Lakó-népesség]]*HsgLista[[#This Row],[Lakó-népesség]]</f>
        <v>61481281</v>
      </c>
      <c r="AF2218" s="1"/>
      <c r="AG2218" s="4"/>
      <c r="AJ2218" s="8"/>
      <c r="AK2218" s="4"/>
      <c r="AS2218" s="8"/>
      <c r="AT2218" s="4"/>
      <c r="BJ2218" s="1"/>
    </row>
    <row r="2219" spans="1:62" x14ac:dyDescent="0.3">
      <c r="A2219" s="33" t="s">
        <v>2958</v>
      </c>
      <c r="B2219" s="31">
        <v>17525</v>
      </c>
      <c r="C2219" s="1" t="s">
        <v>27</v>
      </c>
      <c r="D2219" s="1" t="s">
        <v>28</v>
      </c>
      <c r="E2219" s="1" t="s">
        <v>29</v>
      </c>
      <c r="F2219" s="1" t="s">
        <v>30</v>
      </c>
      <c r="G2219" s="1" t="s">
        <v>31</v>
      </c>
      <c r="H2219" s="1">
        <v>1</v>
      </c>
      <c r="I2219" s="1" t="s">
        <v>32</v>
      </c>
      <c r="J2219" s="4">
        <v>7216</v>
      </c>
      <c r="K2219" s="4">
        <v>6633</v>
      </c>
      <c r="L2219" s="4">
        <v>2429</v>
      </c>
      <c r="T2219" s="1">
        <v>1</v>
      </c>
      <c r="AA2219" s="12" t="str">
        <f>_xlfn.XLOOKUP(HsgLista[[#This Row],[Lakó-népesség]],hsgméret[limit],hsgméret[név],,-1)</f>
        <v>kicsi</v>
      </c>
      <c r="AB2219" s="12" t="str">
        <f>IFERROR(_xlfn.XLOOKUP(HsgLista[[#This Row],[Vármegye]],Régiók[Vármegye],Régiók[Régió]),"")</f>
        <v>Közép-Dunántúl</v>
      </c>
      <c r="AC2219" s="12" t="str">
        <f>IFERROR(_xlfn.XLOOKUP(HsgLista[[#This Row],[Vármegye]],Régiók[Vármegye],Régiók[NUTS2]),"")</f>
        <v>HU21</v>
      </c>
      <c r="AD2219" s="12" t="str" cm="1">
        <f t="array" ref="AD2219">_xlfn.XLOOKUP(HsgLista[[#This Row],[Helység jogállása]],_xlfn.ANCHORARRAY($AG$12),$AH$12:$AH$18)</f>
        <v>2 város</v>
      </c>
      <c r="AE2219" s="4">
        <f>HsgLista[[#This Row],[Lakó-népesség]]*HsgLista[[#This Row],[Lakó-népesség]]</f>
        <v>43996689</v>
      </c>
      <c r="AF2219" s="1"/>
      <c r="AG2219" s="4"/>
      <c r="AJ2219" s="8"/>
      <c r="AK2219" s="4"/>
      <c r="AS2219" s="8"/>
      <c r="AT2219" s="4"/>
      <c r="BJ2219" s="1"/>
    </row>
    <row r="2220" spans="1:62" x14ac:dyDescent="0.3">
      <c r="A2220" s="33" t="s">
        <v>2959</v>
      </c>
      <c r="B2220" s="32">
        <v>6372</v>
      </c>
      <c r="C2220" s="1" t="s">
        <v>27</v>
      </c>
      <c r="D2220" s="1" t="s">
        <v>75</v>
      </c>
      <c r="E2220" s="1" t="s">
        <v>988</v>
      </c>
      <c r="F2220" s="1" t="s">
        <v>989</v>
      </c>
      <c r="G2220" s="1" t="s">
        <v>990</v>
      </c>
      <c r="H2220" s="1">
        <v>1</v>
      </c>
      <c r="I2220" s="1" t="s">
        <v>32</v>
      </c>
      <c r="J2220" s="4">
        <v>4903</v>
      </c>
      <c r="K2220" s="4">
        <v>18410</v>
      </c>
      <c r="L2220" s="4">
        <v>7256</v>
      </c>
      <c r="R2220" s="1">
        <v>1</v>
      </c>
      <c r="T2220" s="1">
        <v>1</v>
      </c>
      <c r="W2220" s="1">
        <v>1</v>
      </c>
      <c r="AA2220" s="12" t="str">
        <f>_xlfn.XLOOKUP(HsgLista[[#This Row],[Lakó-népesség]],hsgméret[limit],hsgméret[név],,-1)</f>
        <v>közép</v>
      </c>
      <c r="AB2220" s="12" t="str">
        <f>IFERROR(_xlfn.XLOOKUP(HsgLista[[#This Row],[Vármegye]],Régiók[Vármegye],Régiók[Régió]),"")</f>
        <v>Pest</v>
      </c>
      <c r="AC2220" s="12" t="str">
        <f>IFERROR(_xlfn.XLOOKUP(HsgLista[[#This Row],[Vármegye]],Régiók[Vármegye],Régiók[NUTS2]),"")</f>
        <v>HU12</v>
      </c>
      <c r="AD2220" s="12" t="str" cm="1">
        <f t="array" ref="AD2220">_xlfn.XLOOKUP(HsgLista[[#This Row],[Helység jogállása]],_xlfn.ANCHORARRAY($AG$12),$AH$12:$AH$18)</f>
        <v>2 város</v>
      </c>
      <c r="AE2220" s="4">
        <f>HsgLista[[#This Row],[Lakó-népesség]]*HsgLista[[#This Row],[Lakó-népesség]]</f>
        <v>338928100</v>
      </c>
      <c r="AF2220" s="1"/>
      <c r="AG2220" s="4"/>
      <c r="AJ2220" s="8"/>
      <c r="AK2220" s="4"/>
      <c r="AS2220" s="8"/>
      <c r="AT2220" s="4"/>
      <c r="BJ2220" s="1"/>
    </row>
    <row r="2221" spans="1:62" x14ac:dyDescent="0.3">
      <c r="A2221" s="33" t="s">
        <v>2894</v>
      </c>
      <c r="B2221" s="31">
        <v>17215</v>
      </c>
      <c r="C2221" s="1" t="s">
        <v>196</v>
      </c>
      <c r="D2221" s="1" t="s">
        <v>159</v>
      </c>
      <c r="E2221" s="1" t="s">
        <v>1166</v>
      </c>
      <c r="F2221" s="1" t="s">
        <v>1164</v>
      </c>
      <c r="G2221" s="1" t="s">
        <v>1162</v>
      </c>
      <c r="H2221" s="1">
        <v>2</v>
      </c>
      <c r="I2221" s="1" t="s">
        <v>38</v>
      </c>
      <c r="J2221" s="4">
        <v>3110</v>
      </c>
      <c r="K2221" s="4">
        <v>2576</v>
      </c>
      <c r="L2221" s="4">
        <v>993</v>
      </c>
      <c r="T2221" s="1">
        <v>1</v>
      </c>
      <c r="AA2221" s="12" t="str">
        <f>_xlfn.XLOOKUP(HsgLista[[#This Row],[Lakó-népesség]],hsgméret[limit],hsgméret[név],,-1)</f>
        <v>kicsi</v>
      </c>
      <c r="AB2221" s="12" t="str">
        <f>IFERROR(_xlfn.XLOOKUP(HsgLista[[#This Row],[Vármegye]],Régiók[Vármegye],Régiók[Régió]),"")</f>
        <v>Észak-Alföld</v>
      </c>
      <c r="AC2221" s="12" t="str">
        <f>IFERROR(_xlfn.XLOOKUP(HsgLista[[#This Row],[Vármegye]],Régiók[Vármegye],Régiók[NUTS2]),"")</f>
        <v>HU32</v>
      </c>
      <c r="AD2221" s="12" t="str" cm="1">
        <f t="array" ref="AD2221">_xlfn.XLOOKUP(HsgLista[[#This Row],[Helység jogállása]],_xlfn.ANCHORARRAY($AG$12),$AH$12:$AH$18)</f>
        <v>1 község</v>
      </c>
      <c r="AE2221" s="4">
        <f>HsgLista[[#This Row],[Lakó-népesség]]*HsgLista[[#This Row],[Lakó-népesség]]</f>
        <v>6635776</v>
      </c>
      <c r="AF2221" s="1"/>
      <c r="AG2221" s="4"/>
      <c r="AJ2221" s="8"/>
      <c r="AK2221" s="4"/>
      <c r="AS2221" s="8"/>
      <c r="AT2221" s="4"/>
      <c r="BJ2221" s="1"/>
    </row>
    <row r="2222" spans="1:62" x14ac:dyDescent="0.3">
      <c r="A2222" s="33" t="s">
        <v>1900</v>
      </c>
      <c r="B2222" s="31">
        <v>20367</v>
      </c>
      <c r="C2222" s="1" t="s">
        <v>40</v>
      </c>
      <c r="D2222" s="1" t="s">
        <v>95</v>
      </c>
      <c r="E2222" s="1" t="s">
        <v>96</v>
      </c>
      <c r="F2222" s="1" t="s">
        <v>97</v>
      </c>
      <c r="G2222" s="1" t="s">
        <v>98</v>
      </c>
      <c r="H2222" s="1">
        <v>2</v>
      </c>
      <c r="I2222" s="1" t="s">
        <v>38</v>
      </c>
      <c r="J2222" s="4">
        <v>1514</v>
      </c>
      <c r="K2222" s="4">
        <v>391</v>
      </c>
      <c r="L2222" s="4">
        <v>145</v>
      </c>
      <c r="R2222" s="1">
        <v>1</v>
      </c>
      <c r="AA2222" s="12" t="str">
        <f>_xlfn.XLOOKUP(HsgLista[[#This Row],[Lakó-népesség]],hsgméret[limit],hsgméret[név],,-1)</f>
        <v>mikro</v>
      </c>
      <c r="AB2222" s="12" t="str">
        <f>IFERROR(_xlfn.XLOOKUP(HsgLista[[#This Row],[Vármegye]],Régiók[Vármegye],Régiók[Régió]),"")</f>
        <v>Nyugat-Dunántúl</v>
      </c>
      <c r="AC2222" s="12" t="str">
        <f>IFERROR(_xlfn.XLOOKUP(HsgLista[[#This Row],[Vármegye]],Régiók[Vármegye],Régiók[NUTS2]),"")</f>
        <v>HU22</v>
      </c>
      <c r="AD2222" s="12" t="str" cm="1">
        <f t="array" ref="AD2222">_xlfn.XLOOKUP(HsgLista[[#This Row],[Helység jogállása]],_xlfn.ANCHORARRAY($AG$12),$AH$12:$AH$18)</f>
        <v>1 község</v>
      </c>
      <c r="AE2222" s="4">
        <f>HsgLista[[#This Row],[Lakó-népesség]]*HsgLista[[#This Row],[Lakó-népesség]]</f>
        <v>152881</v>
      </c>
      <c r="AF2222" s="1"/>
      <c r="AG2222" s="4"/>
      <c r="AJ2222" s="8"/>
      <c r="AK2222" s="4"/>
      <c r="AS2222" s="8"/>
      <c r="AT2222" s="4"/>
      <c r="BJ2222" s="1"/>
    </row>
    <row r="2223" spans="1:62" x14ac:dyDescent="0.3">
      <c r="A2223" s="33" t="s">
        <v>2960</v>
      </c>
      <c r="B2223" s="31">
        <v>22196</v>
      </c>
      <c r="C2223" s="1" t="s">
        <v>40</v>
      </c>
      <c r="D2223" s="1" t="s">
        <v>47</v>
      </c>
      <c r="E2223" s="1" t="s">
        <v>191</v>
      </c>
      <c r="F2223" s="1" t="s">
        <v>192</v>
      </c>
      <c r="G2223" s="1" t="s">
        <v>193</v>
      </c>
      <c r="H2223" s="1">
        <v>2</v>
      </c>
      <c r="I2223" s="1" t="s">
        <v>38</v>
      </c>
      <c r="J2223" s="4">
        <v>10904</v>
      </c>
      <c r="K2223" s="4">
        <v>2618</v>
      </c>
      <c r="L2223" s="4">
        <v>1443</v>
      </c>
      <c r="T2223" s="1">
        <v>1</v>
      </c>
      <c r="AA2223" s="12" t="str">
        <f>_xlfn.XLOOKUP(HsgLista[[#This Row],[Lakó-népesség]],hsgméret[limit],hsgméret[név],,-1)</f>
        <v>kicsi</v>
      </c>
      <c r="AB2223" s="12" t="str">
        <f>IFERROR(_xlfn.XLOOKUP(HsgLista[[#This Row],[Vármegye]],Régiók[Vármegye],Régiók[Régió]),"")</f>
        <v>Észak-Magyarország</v>
      </c>
      <c r="AC2223" s="12" t="str">
        <f>IFERROR(_xlfn.XLOOKUP(HsgLista[[#This Row],[Vármegye]],Régiók[Vármegye],Régiók[NUTS2]),"")</f>
        <v>HU31</v>
      </c>
      <c r="AD2223" s="12" t="str" cm="1">
        <f t="array" ref="AD2223">_xlfn.XLOOKUP(HsgLista[[#This Row],[Helység jogállása]],_xlfn.ANCHORARRAY($AG$12),$AH$12:$AH$18)</f>
        <v>1 község</v>
      </c>
      <c r="AE2223" s="4">
        <f>HsgLista[[#This Row],[Lakó-népesség]]*HsgLista[[#This Row],[Lakó-népesség]]</f>
        <v>6853924</v>
      </c>
      <c r="AF2223" s="1"/>
      <c r="AG2223" s="4"/>
      <c r="AJ2223" s="8"/>
      <c r="AK2223" s="4"/>
      <c r="AS2223" s="8"/>
      <c r="AT2223" s="4"/>
      <c r="BJ2223" s="1"/>
    </row>
    <row r="2224" spans="1:62" x14ac:dyDescent="0.3">
      <c r="A2224" s="33" t="s">
        <v>2961</v>
      </c>
      <c r="B2224" s="31">
        <v>29896</v>
      </c>
      <c r="C2224" s="1" t="s">
        <v>40</v>
      </c>
      <c r="D2224" s="1" t="s">
        <v>95</v>
      </c>
      <c r="E2224" s="1" t="s">
        <v>709</v>
      </c>
      <c r="F2224" s="1" t="s">
        <v>710</v>
      </c>
      <c r="G2224" s="1" t="s">
        <v>711</v>
      </c>
      <c r="H2224" s="1">
        <v>5</v>
      </c>
      <c r="I2224" s="1" t="s">
        <v>711</v>
      </c>
      <c r="J2224" s="4">
        <v>620</v>
      </c>
      <c r="K2224" s="4">
        <v>166</v>
      </c>
      <c r="L2224" s="4">
        <v>77</v>
      </c>
      <c r="AA2224" s="12" t="str">
        <f>_xlfn.XLOOKUP(HsgLista[[#This Row],[Lakó-népesség]],hsgméret[limit],hsgméret[név],,-1)</f>
        <v>mikro</v>
      </c>
      <c r="AB2224" s="12" t="str">
        <f>IFERROR(_xlfn.XLOOKUP(HsgLista[[#This Row],[Vármegye]],Régiók[Vármegye],Régiók[Régió]),"")</f>
        <v>Nyugat-Dunántúl</v>
      </c>
      <c r="AC2224" s="12" t="str">
        <f>IFERROR(_xlfn.XLOOKUP(HsgLista[[#This Row],[Vármegye]],Régiók[Vármegye],Régiók[NUTS2]),"")</f>
        <v>HU22</v>
      </c>
      <c r="AD2224" s="12" t="str" cm="1">
        <f t="array" ref="AD2224">_xlfn.XLOOKUP(HsgLista[[#This Row],[Helység jogállása]],_xlfn.ANCHORARRAY($AG$12),$AH$12:$AH$18)</f>
        <v>1 község</v>
      </c>
      <c r="AE2224" s="4">
        <f>HsgLista[[#This Row],[Lakó-népesség]]*HsgLista[[#This Row],[Lakó-népesség]]</f>
        <v>27556</v>
      </c>
      <c r="AF2224" s="1"/>
      <c r="AG2224" s="4"/>
      <c r="AJ2224" s="8"/>
      <c r="AK2224" s="4"/>
      <c r="AS2224" s="8"/>
      <c r="AT2224" s="4"/>
      <c r="BJ2224" s="1"/>
    </row>
    <row r="2225" spans="1:62" x14ac:dyDescent="0.3">
      <c r="A2225" s="33" t="s">
        <v>2962</v>
      </c>
      <c r="B2225" s="31">
        <v>11828</v>
      </c>
      <c r="C2225" s="1" t="s">
        <v>40</v>
      </c>
      <c r="D2225" s="1" t="s">
        <v>112</v>
      </c>
      <c r="E2225" s="1" t="s">
        <v>793</v>
      </c>
      <c r="F2225" s="1" t="s">
        <v>794</v>
      </c>
      <c r="G2225" s="1" t="s">
        <v>795</v>
      </c>
      <c r="H2225" s="1">
        <v>5</v>
      </c>
      <c r="I2225" s="1" t="s">
        <v>795</v>
      </c>
      <c r="J2225" s="4">
        <v>1402</v>
      </c>
      <c r="K2225" s="4">
        <v>182</v>
      </c>
      <c r="L2225" s="4">
        <v>123</v>
      </c>
      <c r="T2225" s="1">
        <v>1</v>
      </c>
      <c r="AA2225" s="12" t="str">
        <f>_xlfn.XLOOKUP(HsgLista[[#This Row],[Lakó-népesség]],hsgméret[limit],hsgméret[név],,-1)</f>
        <v>mikro</v>
      </c>
      <c r="AB2225" s="12" t="str">
        <f>IFERROR(_xlfn.XLOOKUP(HsgLista[[#This Row],[Vármegye]],Régiók[Vármegye],Régiók[Régió]),"")</f>
        <v>Dél-Dunántúl</v>
      </c>
      <c r="AC2225" s="12" t="str">
        <f>IFERROR(_xlfn.XLOOKUP(HsgLista[[#This Row],[Vármegye]],Régiók[Vármegye],Régiók[NUTS2]),"")</f>
        <v>HU23</v>
      </c>
      <c r="AD2225" s="12" t="str" cm="1">
        <f t="array" ref="AD2225">_xlfn.XLOOKUP(HsgLista[[#This Row],[Helység jogállása]],_xlfn.ANCHORARRAY($AG$12),$AH$12:$AH$18)</f>
        <v>1 község</v>
      </c>
      <c r="AE2225" s="4">
        <f>HsgLista[[#This Row],[Lakó-népesség]]*HsgLista[[#This Row],[Lakó-népesség]]</f>
        <v>33124</v>
      </c>
      <c r="AF2225" s="1"/>
      <c r="AG2225" s="4"/>
      <c r="AJ2225" s="8"/>
      <c r="AK2225" s="4"/>
      <c r="AS2225" s="8"/>
      <c r="AT2225" s="4"/>
      <c r="BJ2225" s="1"/>
    </row>
    <row r="2226" spans="1:62" x14ac:dyDescent="0.3">
      <c r="A2226" s="33" t="s">
        <v>2963</v>
      </c>
      <c r="B2226" s="31">
        <v>13930</v>
      </c>
      <c r="C2226" s="1" t="s">
        <v>40</v>
      </c>
      <c r="D2226" s="1" t="s">
        <v>112</v>
      </c>
      <c r="E2226" s="1" t="s">
        <v>793</v>
      </c>
      <c r="F2226" s="1" t="s">
        <v>794</v>
      </c>
      <c r="G2226" s="1" t="s">
        <v>795</v>
      </c>
      <c r="H2226" s="1">
        <v>5</v>
      </c>
      <c r="I2226" s="1" t="s">
        <v>795</v>
      </c>
      <c r="J2226" s="4">
        <v>1365</v>
      </c>
      <c r="K2226" s="4">
        <v>251</v>
      </c>
      <c r="L2226" s="4">
        <v>144</v>
      </c>
      <c r="T2226" s="1">
        <v>1</v>
      </c>
      <c r="AA2226" s="12" t="str">
        <f>_xlfn.XLOOKUP(HsgLista[[#This Row],[Lakó-népesség]],hsgméret[limit],hsgméret[név],,-1)</f>
        <v>mikro</v>
      </c>
      <c r="AB2226" s="12" t="str">
        <f>IFERROR(_xlfn.XLOOKUP(HsgLista[[#This Row],[Vármegye]],Régiók[Vármegye],Régiók[Régió]),"")</f>
        <v>Dél-Dunántúl</v>
      </c>
      <c r="AC2226" s="12" t="str">
        <f>IFERROR(_xlfn.XLOOKUP(HsgLista[[#This Row],[Vármegye]],Régiók[Vármegye],Régiók[NUTS2]),"")</f>
        <v>HU23</v>
      </c>
      <c r="AD2226" s="12" t="str" cm="1">
        <f t="array" ref="AD2226">_xlfn.XLOOKUP(HsgLista[[#This Row],[Helység jogállása]],_xlfn.ANCHORARRAY($AG$12),$AH$12:$AH$18)</f>
        <v>1 község</v>
      </c>
      <c r="AE2226" s="4">
        <f>HsgLista[[#This Row],[Lakó-népesség]]*HsgLista[[#This Row],[Lakó-népesség]]</f>
        <v>63001</v>
      </c>
      <c r="AF2226" s="1"/>
      <c r="AG2226" s="4"/>
      <c r="AJ2226" s="8"/>
      <c r="AK2226" s="4"/>
      <c r="AS2226" s="8"/>
      <c r="AT2226" s="4"/>
      <c r="BJ2226" s="1"/>
    </row>
    <row r="2227" spans="1:62" x14ac:dyDescent="0.3">
      <c r="A2227" s="33" t="s">
        <v>2964</v>
      </c>
      <c r="B2227" s="31">
        <v>28510</v>
      </c>
      <c r="C2227" s="1" t="s">
        <v>40</v>
      </c>
      <c r="D2227" s="1" t="s">
        <v>112</v>
      </c>
      <c r="E2227" s="1" t="s">
        <v>793</v>
      </c>
      <c r="F2227" s="1" t="s">
        <v>794</v>
      </c>
      <c r="G2227" s="1" t="s">
        <v>795</v>
      </c>
      <c r="H2227" s="1">
        <v>5</v>
      </c>
      <c r="I2227" s="1" t="s">
        <v>795</v>
      </c>
      <c r="J2227" s="4">
        <v>354</v>
      </c>
      <c r="K2227" s="4">
        <v>70</v>
      </c>
      <c r="L2227" s="4">
        <v>43</v>
      </c>
      <c r="AA2227" s="12" t="str">
        <f>_xlfn.XLOOKUP(HsgLista[[#This Row],[Lakó-népesség]],hsgméret[limit],hsgméret[név],,-1)</f>
        <v>mikro</v>
      </c>
      <c r="AB2227" s="12" t="str">
        <f>IFERROR(_xlfn.XLOOKUP(HsgLista[[#This Row],[Vármegye]],Régiók[Vármegye],Régiók[Régió]),"")</f>
        <v>Dél-Dunántúl</v>
      </c>
      <c r="AC2227" s="12" t="str">
        <f>IFERROR(_xlfn.XLOOKUP(HsgLista[[#This Row],[Vármegye]],Régiók[Vármegye],Régiók[NUTS2]),"")</f>
        <v>HU23</v>
      </c>
      <c r="AD2227" s="12" t="str" cm="1">
        <f t="array" ref="AD2227">_xlfn.XLOOKUP(HsgLista[[#This Row],[Helység jogállása]],_xlfn.ANCHORARRAY($AG$12),$AH$12:$AH$18)</f>
        <v>1 község</v>
      </c>
      <c r="AE2227" s="4">
        <f>HsgLista[[#This Row],[Lakó-népesség]]*HsgLista[[#This Row],[Lakó-népesség]]</f>
        <v>4900</v>
      </c>
      <c r="AF2227" s="1"/>
      <c r="AG2227" s="4"/>
      <c r="AJ2227" s="8"/>
      <c r="AK2227" s="4"/>
      <c r="AS2227" s="8"/>
      <c r="AT2227" s="4"/>
      <c r="BJ2227" s="1"/>
    </row>
    <row r="2228" spans="1:62" x14ac:dyDescent="0.3">
      <c r="A2228" s="33" t="s">
        <v>2965</v>
      </c>
      <c r="B2228" s="31">
        <v>16850</v>
      </c>
      <c r="C2228" s="1" t="s">
        <v>40</v>
      </c>
      <c r="D2228" s="1" t="s">
        <v>202</v>
      </c>
      <c r="E2228" s="1" t="s">
        <v>284</v>
      </c>
      <c r="F2228" s="1" t="s">
        <v>285</v>
      </c>
      <c r="G2228" s="1" t="s">
        <v>285</v>
      </c>
      <c r="H2228" s="1">
        <v>5</v>
      </c>
      <c r="I2228" s="1" t="s">
        <v>2014</v>
      </c>
      <c r="J2228" s="4">
        <v>1552</v>
      </c>
      <c r="K2228" s="4">
        <v>240</v>
      </c>
      <c r="L2228" s="4">
        <v>131</v>
      </c>
      <c r="AA2228" s="12" t="str">
        <f>_xlfn.XLOOKUP(HsgLista[[#This Row],[Lakó-népesség]],hsgméret[limit],hsgméret[név],,-1)</f>
        <v>mikro</v>
      </c>
      <c r="AB2228" s="12" t="str">
        <f>IFERROR(_xlfn.XLOOKUP(HsgLista[[#This Row],[Vármegye]],Régiók[Vármegye],Régiók[Régió]),"")</f>
        <v>Nyugat-Dunántúl</v>
      </c>
      <c r="AC2228" s="12" t="str">
        <f>IFERROR(_xlfn.XLOOKUP(HsgLista[[#This Row],[Vármegye]],Régiók[Vármegye],Régiók[NUTS2]),"")</f>
        <v>HU22</v>
      </c>
      <c r="AD2228" s="12" t="str" cm="1">
        <f t="array" ref="AD2228">_xlfn.XLOOKUP(HsgLista[[#This Row],[Helység jogállása]],_xlfn.ANCHORARRAY($AG$12),$AH$12:$AH$18)</f>
        <v>1 község</v>
      </c>
      <c r="AE2228" s="4">
        <f>HsgLista[[#This Row],[Lakó-népesség]]*HsgLista[[#This Row],[Lakó-népesség]]</f>
        <v>57600</v>
      </c>
      <c r="AF2228" s="1"/>
      <c r="AG2228" s="4"/>
      <c r="AJ2228" s="8"/>
      <c r="AK2228" s="4"/>
      <c r="AS2228" s="8"/>
      <c r="AT2228" s="4"/>
      <c r="BJ2228" s="1"/>
    </row>
    <row r="2229" spans="1:62" x14ac:dyDescent="0.3">
      <c r="A2229" s="33" t="s">
        <v>2966</v>
      </c>
      <c r="B2229" s="31">
        <v>23515</v>
      </c>
      <c r="C2229" s="1" t="s">
        <v>40</v>
      </c>
      <c r="D2229" s="1" t="s">
        <v>80</v>
      </c>
      <c r="E2229" s="1" t="s">
        <v>491</v>
      </c>
      <c r="F2229" s="1" t="s">
        <v>492</v>
      </c>
      <c r="G2229" s="1" t="s">
        <v>493</v>
      </c>
      <c r="H2229" s="1">
        <v>5</v>
      </c>
      <c r="I2229" s="1" t="s">
        <v>490</v>
      </c>
      <c r="J2229" s="4">
        <v>2813</v>
      </c>
      <c r="K2229" s="4">
        <v>489</v>
      </c>
      <c r="L2229" s="4">
        <v>195</v>
      </c>
      <c r="R2229" s="1">
        <v>1</v>
      </c>
      <c r="AA2229" s="12" t="str">
        <f>_xlfn.XLOOKUP(HsgLista[[#This Row],[Lakó-népesség]],hsgméret[limit],hsgméret[név],,-1)</f>
        <v>mikro</v>
      </c>
      <c r="AB2229" s="12" t="str">
        <f>IFERROR(_xlfn.XLOOKUP(HsgLista[[#This Row],[Vármegye]],Régiók[Vármegye],Régiók[Régió]),"")</f>
        <v>Közép-Dunántúl</v>
      </c>
      <c r="AC2229" s="12" t="str">
        <f>IFERROR(_xlfn.XLOOKUP(HsgLista[[#This Row],[Vármegye]],Régiók[Vármegye],Régiók[NUTS2]),"")</f>
        <v>HU21</v>
      </c>
      <c r="AD2229" s="12" t="str" cm="1">
        <f t="array" ref="AD2229">_xlfn.XLOOKUP(HsgLista[[#This Row],[Helység jogállása]],_xlfn.ANCHORARRAY($AG$12),$AH$12:$AH$18)</f>
        <v>1 község</v>
      </c>
      <c r="AE2229" s="4">
        <f>HsgLista[[#This Row],[Lakó-népesség]]*HsgLista[[#This Row],[Lakó-népesség]]</f>
        <v>239121</v>
      </c>
      <c r="AF2229" s="1"/>
      <c r="AG2229" s="4"/>
      <c r="AJ2229" s="8"/>
      <c r="AK2229" s="4"/>
      <c r="AS2229" s="8"/>
      <c r="AT2229" s="4"/>
      <c r="BJ2229" s="1"/>
    </row>
    <row r="2230" spans="1:62" x14ac:dyDescent="0.3">
      <c r="A2230" s="33" t="s">
        <v>2967</v>
      </c>
      <c r="B2230" s="31">
        <v>15671</v>
      </c>
      <c r="C2230" s="1" t="s">
        <v>40</v>
      </c>
      <c r="D2230" s="1" t="s">
        <v>95</v>
      </c>
      <c r="E2230" s="1" t="s">
        <v>709</v>
      </c>
      <c r="F2230" s="1" t="s">
        <v>710</v>
      </c>
      <c r="G2230" s="1" t="s">
        <v>711</v>
      </c>
      <c r="H2230" s="1">
        <v>5</v>
      </c>
      <c r="I2230" s="1" t="s">
        <v>963</v>
      </c>
      <c r="J2230" s="4">
        <v>535</v>
      </c>
      <c r="K2230" s="4">
        <v>260</v>
      </c>
      <c r="L2230" s="4">
        <v>111</v>
      </c>
      <c r="AA2230" s="12" t="str">
        <f>_xlfn.XLOOKUP(HsgLista[[#This Row],[Lakó-népesség]],hsgméret[limit],hsgméret[név],,-1)</f>
        <v>mikro</v>
      </c>
      <c r="AB2230" s="12" t="str">
        <f>IFERROR(_xlfn.XLOOKUP(HsgLista[[#This Row],[Vármegye]],Régiók[Vármegye],Régiók[Régió]),"")</f>
        <v>Nyugat-Dunántúl</v>
      </c>
      <c r="AC2230" s="12" t="str">
        <f>IFERROR(_xlfn.XLOOKUP(HsgLista[[#This Row],[Vármegye]],Régiók[Vármegye],Régiók[NUTS2]),"")</f>
        <v>HU22</v>
      </c>
      <c r="AD2230" s="12" t="str" cm="1">
        <f t="array" ref="AD2230">_xlfn.XLOOKUP(HsgLista[[#This Row],[Helység jogállása]],_xlfn.ANCHORARRAY($AG$12),$AH$12:$AH$18)</f>
        <v>1 község</v>
      </c>
      <c r="AE2230" s="4">
        <f>HsgLista[[#This Row],[Lakó-népesség]]*HsgLista[[#This Row],[Lakó-népesség]]</f>
        <v>67600</v>
      </c>
      <c r="AF2230" s="1"/>
      <c r="AG2230" s="4"/>
      <c r="AJ2230" s="8"/>
      <c r="AK2230" s="4"/>
      <c r="AS2230" s="8"/>
      <c r="AT2230" s="4"/>
      <c r="BJ2230" s="1"/>
    </row>
    <row r="2231" spans="1:62" x14ac:dyDescent="0.3">
      <c r="A2231" s="33" t="s">
        <v>2968</v>
      </c>
      <c r="B2231" s="31">
        <v>28361</v>
      </c>
      <c r="C2231" s="1" t="s">
        <v>40</v>
      </c>
      <c r="D2231" s="1" t="s">
        <v>112</v>
      </c>
      <c r="E2231" s="1" t="s">
        <v>431</v>
      </c>
      <c r="F2231" s="1" t="s">
        <v>432</v>
      </c>
      <c r="G2231" s="1" t="s">
        <v>433</v>
      </c>
      <c r="H2231" s="1">
        <v>5</v>
      </c>
      <c r="I2231" s="1" t="s">
        <v>1263</v>
      </c>
      <c r="J2231" s="4">
        <v>1590</v>
      </c>
      <c r="K2231" s="4">
        <v>200</v>
      </c>
      <c r="L2231" s="4">
        <v>115</v>
      </c>
      <c r="P2231" s="1">
        <v>1</v>
      </c>
      <c r="AA2231" s="12" t="str">
        <f>_xlfn.XLOOKUP(HsgLista[[#This Row],[Lakó-népesség]],hsgméret[limit],hsgméret[név],,-1)</f>
        <v>mikro</v>
      </c>
      <c r="AB2231" s="12" t="str">
        <f>IFERROR(_xlfn.XLOOKUP(HsgLista[[#This Row],[Vármegye]],Régiók[Vármegye],Régiók[Régió]),"")</f>
        <v>Dél-Dunántúl</v>
      </c>
      <c r="AC2231" s="12" t="str">
        <f>IFERROR(_xlfn.XLOOKUP(HsgLista[[#This Row],[Vármegye]],Régiók[Vármegye],Régiók[NUTS2]),"")</f>
        <v>HU23</v>
      </c>
      <c r="AD2231" s="12" t="str" cm="1">
        <f t="array" ref="AD2231">_xlfn.XLOOKUP(HsgLista[[#This Row],[Helység jogállása]],_xlfn.ANCHORARRAY($AG$12),$AH$12:$AH$18)</f>
        <v>1 község</v>
      </c>
      <c r="AE2231" s="4">
        <f>HsgLista[[#This Row],[Lakó-népesség]]*HsgLista[[#This Row],[Lakó-népesség]]</f>
        <v>40000</v>
      </c>
      <c r="AF2231" s="1"/>
      <c r="AG2231" s="4"/>
      <c r="AJ2231" s="8"/>
      <c r="AK2231" s="4"/>
      <c r="AS2231" s="8"/>
      <c r="AT2231" s="4"/>
      <c r="BJ2231" s="1"/>
    </row>
    <row r="2232" spans="1:62" x14ac:dyDescent="0.3">
      <c r="A2232" s="33" t="s">
        <v>2969</v>
      </c>
      <c r="B2232" s="31">
        <v>27304</v>
      </c>
      <c r="C2232" s="1" t="s">
        <v>40</v>
      </c>
      <c r="D2232" s="1" t="s">
        <v>66</v>
      </c>
      <c r="E2232" s="1" t="s">
        <v>101</v>
      </c>
      <c r="F2232" s="1" t="s">
        <v>102</v>
      </c>
      <c r="G2232" s="1" t="s">
        <v>103</v>
      </c>
      <c r="H2232" s="1">
        <v>5</v>
      </c>
      <c r="I2232" s="1" t="s">
        <v>904</v>
      </c>
      <c r="J2232" s="4">
        <v>284</v>
      </c>
      <c r="K2232" s="4">
        <v>88</v>
      </c>
      <c r="L2232" s="4">
        <v>49</v>
      </c>
      <c r="AA2232" s="12" t="str">
        <f>_xlfn.XLOOKUP(HsgLista[[#This Row],[Lakó-népesség]],hsgméret[limit],hsgméret[név],,-1)</f>
        <v>mikro</v>
      </c>
      <c r="AB2232" s="12" t="str">
        <f>IFERROR(_xlfn.XLOOKUP(HsgLista[[#This Row],[Vármegye]],Régiók[Vármegye],Régiók[Régió]),"")</f>
        <v>Nyugat-Dunántúl</v>
      </c>
      <c r="AC2232" s="12" t="str">
        <f>IFERROR(_xlfn.XLOOKUP(HsgLista[[#This Row],[Vármegye]],Régiók[Vármegye],Régiók[NUTS2]),"")</f>
        <v>HU22</v>
      </c>
      <c r="AD2232" s="12" t="str" cm="1">
        <f t="array" ref="AD2232">_xlfn.XLOOKUP(HsgLista[[#This Row],[Helység jogállása]],_xlfn.ANCHORARRAY($AG$12),$AH$12:$AH$18)</f>
        <v>1 község</v>
      </c>
      <c r="AE2232" s="4">
        <f>HsgLista[[#This Row],[Lakó-népesség]]*HsgLista[[#This Row],[Lakó-népesség]]</f>
        <v>7744</v>
      </c>
      <c r="AF2232" s="1"/>
      <c r="AG2232" s="4"/>
      <c r="AJ2232" s="8"/>
      <c r="AK2232" s="4"/>
      <c r="AS2232" s="8"/>
      <c r="AT2232" s="4"/>
      <c r="BJ2232" s="1"/>
    </row>
    <row r="2233" spans="1:62" x14ac:dyDescent="0.3">
      <c r="A2233" s="33" t="s">
        <v>2970</v>
      </c>
      <c r="B2233" s="32">
        <v>9867</v>
      </c>
      <c r="C2233" s="1" t="s">
        <v>40</v>
      </c>
      <c r="D2233" s="1" t="s">
        <v>202</v>
      </c>
      <c r="E2233" s="1" t="s">
        <v>203</v>
      </c>
      <c r="F2233" s="1" t="s">
        <v>204</v>
      </c>
      <c r="G2233" s="1" t="s">
        <v>205</v>
      </c>
      <c r="H2233" s="1">
        <v>5</v>
      </c>
      <c r="I2233" s="1" t="s">
        <v>984</v>
      </c>
      <c r="J2233" s="4">
        <v>4523</v>
      </c>
      <c r="K2233" s="4">
        <v>747</v>
      </c>
      <c r="L2233" s="4">
        <v>313</v>
      </c>
      <c r="T2233" s="1">
        <v>1</v>
      </c>
      <c r="AA2233" s="12" t="str">
        <f>_xlfn.XLOOKUP(HsgLista[[#This Row],[Lakó-népesség]],hsgméret[limit],hsgméret[név],,-1)</f>
        <v>apró</v>
      </c>
      <c r="AB2233" s="12" t="str">
        <f>IFERROR(_xlfn.XLOOKUP(HsgLista[[#This Row],[Vármegye]],Régiók[Vármegye],Régiók[Régió]),"")</f>
        <v>Nyugat-Dunántúl</v>
      </c>
      <c r="AC2233" s="12" t="str">
        <f>IFERROR(_xlfn.XLOOKUP(HsgLista[[#This Row],[Vármegye]],Régiók[Vármegye],Régiók[NUTS2]),"")</f>
        <v>HU22</v>
      </c>
      <c r="AD2233" s="12" t="str" cm="1">
        <f t="array" ref="AD2233">_xlfn.XLOOKUP(HsgLista[[#This Row],[Helység jogállása]],_xlfn.ANCHORARRAY($AG$12),$AH$12:$AH$18)</f>
        <v>1 község</v>
      </c>
      <c r="AE2233" s="4">
        <f>HsgLista[[#This Row],[Lakó-népesség]]*HsgLista[[#This Row],[Lakó-népesség]]</f>
        <v>558009</v>
      </c>
      <c r="AF2233" s="1"/>
      <c r="AG2233" s="4"/>
      <c r="AJ2233" s="8"/>
      <c r="AK2233" s="4"/>
      <c r="AS2233" s="8"/>
      <c r="AT2233" s="4"/>
      <c r="BJ2233" s="1"/>
    </row>
    <row r="2234" spans="1:62" x14ac:dyDescent="0.3">
      <c r="A2234" s="33" t="s">
        <v>2971</v>
      </c>
      <c r="B2234" s="31">
        <v>31112</v>
      </c>
      <c r="C2234" s="1" t="s">
        <v>40</v>
      </c>
      <c r="D2234" s="1" t="s">
        <v>202</v>
      </c>
      <c r="E2234" s="1" t="s">
        <v>278</v>
      </c>
      <c r="F2234" s="1" t="s">
        <v>279</v>
      </c>
      <c r="G2234" s="1" t="s">
        <v>280</v>
      </c>
      <c r="H2234" s="1">
        <v>5</v>
      </c>
      <c r="I2234" s="1" t="s">
        <v>858</v>
      </c>
      <c r="J2234" s="4">
        <v>1232</v>
      </c>
      <c r="K2234" s="4">
        <v>386</v>
      </c>
      <c r="L2234" s="4">
        <v>161</v>
      </c>
      <c r="AA2234" s="12" t="str">
        <f>_xlfn.XLOOKUP(HsgLista[[#This Row],[Lakó-népesség]],hsgméret[limit],hsgméret[név],,-1)</f>
        <v>mikro</v>
      </c>
      <c r="AB2234" s="12" t="str">
        <f>IFERROR(_xlfn.XLOOKUP(HsgLista[[#This Row],[Vármegye]],Régiók[Vármegye],Régiók[Régió]),"")</f>
        <v>Nyugat-Dunántúl</v>
      </c>
      <c r="AC2234" s="12" t="str">
        <f>IFERROR(_xlfn.XLOOKUP(HsgLista[[#This Row],[Vármegye]],Régiók[Vármegye],Régiók[NUTS2]),"")</f>
        <v>HU22</v>
      </c>
      <c r="AD2234" s="12" t="str" cm="1">
        <f t="array" ref="AD2234">_xlfn.XLOOKUP(HsgLista[[#This Row],[Helység jogállása]],_xlfn.ANCHORARRAY($AG$12),$AH$12:$AH$18)</f>
        <v>1 község</v>
      </c>
      <c r="AE2234" s="4">
        <f>HsgLista[[#This Row],[Lakó-népesség]]*HsgLista[[#This Row],[Lakó-népesség]]</f>
        <v>148996</v>
      </c>
      <c r="AF2234" s="1"/>
      <c r="AG2234" s="4"/>
      <c r="AJ2234" s="8"/>
      <c r="AK2234" s="4"/>
      <c r="AS2234" s="8"/>
      <c r="AT2234" s="4"/>
      <c r="BJ2234" s="1"/>
    </row>
    <row r="2235" spans="1:62" x14ac:dyDescent="0.3">
      <c r="A2235" s="33" t="s">
        <v>2972</v>
      </c>
      <c r="B2235" s="31">
        <v>33570</v>
      </c>
      <c r="C2235" s="1" t="s">
        <v>40</v>
      </c>
      <c r="D2235" s="1" t="s">
        <v>251</v>
      </c>
      <c r="E2235" s="1" t="s">
        <v>252</v>
      </c>
      <c r="F2235" s="1" t="s">
        <v>253</v>
      </c>
      <c r="G2235" s="1" t="s">
        <v>254</v>
      </c>
      <c r="H2235" s="1">
        <v>5</v>
      </c>
      <c r="I2235" s="1" t="s">
        <v>2822</v>
      </c>
      <c r="J2235" s="4">
        <v>1111</v>
      </c>
      <c r="K2235" s="4">
        <v>493</v>
      </c>
      <c r="L2235" s="4">
        <v>233</v>
      </c>
      <c r="AA2235" s="12" t="str">
        <f>_xlfn.XLOOKUP(HsgLista[[#This Row],[Lakó-népesség]],hsgméret[limit],hsgméret[név],,-1)</f>
        <v>mikro</v>
      </c>
      <c r="AB2235" s="12" t="str">
        <f>IFERROR(_xlfn.XLOOKUP(HsgLista[[#This Row],[Vármegye]],Régiók[Vármegye],Régiók[Régió]),"")</f>
        <v>Dél-Dunántúl</v>
      </c>
      <c r="AC2235" s="12" t="str">
        <f>IFERROR(_xlfn.XLOOKUP(HsgLista[[#This Row],[Vármegye]],Régiók[Vármegye],Régiók[NUTS2]),"")</f>
        <v>HU23</v>
      </c>
      <c r="AD2235" s="12" t="str" cm="1">
        <f t="array" ref="AD2235">_xlfn.XLOOKUP(HsgLista[[#This Row],[Helység jogállása]],_xlfn.ANCHORARRAY($AG$12),$AH$12:$AH$18)</f>
        <v>1 község</v>
      </c>
      <c r="AE2235" s="4">
        <f>HsgLista[[#This Row],[Lakó-népesség]]*HsgLista[[#This Row],[Lakó-népesség]]</f>
        <v>243049</v>
      </c>
      <c r="AF2235" s="1"/>
      <c r="AG2235" s="4"/>
      <c r="AJ2235" s="8"/>
      <c r="AK2235" s="4"/>
      <c r="AS2235" s="8"/>
      <c r="AT2235" s="4"/>
      <c r="BJ2235" s="1"/>
    </row>
    <row r="2236" spans="1:62" x14ac:dyDescent="0.3">
      <c r="A2236" s="33" t="s">
        <v>2973</v>
      </c>
      <c r="B2236" s="31">
        <v>32513</v>
      </c>
      <c r="C2236" s="1" t="s">
        <v>40</v>
      </c>
      <c r="D2236" s="1" t="s">
        <v>202</v>
      </c>
      <c r="E2236" s="1" t="s">
        <v>284</v>
      </c>
      <c r="F2236" s="1" t="s">
        <v>285</v>
      </c>
      <c r="G2236" s="1" t="s">
        <v>285</v>
      </c>
      <c r="H2236" s="1">
        <v>5</v>
      </c>
      <c r="I2236" s="1" t="s">
        <v>2025</v>
      </c>
      <c r="J2236" s="4">
        <v>1912</v>
      </c>
      <c r="K2236" s="4">
        <v>67</v>
      </c>
      <c r="L2236" s="4">
        <v>40</v>
      </c>
      <c r="AA2236" s="12" t="str">
        <f>_xlfn.XLOOKUP(HsgLista[[#This Row],[Lakó-népesség]],hsgméret[limit],hsgméret[név],,-1)</f>
        <v>mikro</v>
      </c>
      <c r="AB2236" s="12" t="str">
        <f>IFERROR(_xlfn.XLOOKUP(HsgLista[[#This Row],[Vármegye]],Régiók[Vármegye],Régiók[Régió]),"")</f>
        <v>Nyugat-Dunántúl</v>
      </c>
      <c r="AC2236" s="12" t="str">
        <f>IFERROR(_xlfn.XLOOKUP(HsgLista[[#This Row],[Vármegye]],Régiók[Vármegye],Régiók[NUTS2]),"")</f>
        <v>HU22</v>
      </c>
      <c r="AD2236" s="12" t="str" cm="1">
        <f t="array" ref="AD2236">_xlfn.XLOOKUP(HsgLista[[#This Row],[Helység jogállása]],_xlfn.ANCHORARRAY($AG$12),$AH$12:$AH$18)</f>
        <v>1 község</v>
      </c>
      <c r="AE2236" s="4">
        <f>HsgLista[[#This Row],[Lakó-népesség]]*HsgLista[[#This Row],[Lakó-népesség]]</f>
        <v>4489</v>
      </c>
      <c r="AF2236" s="1"/>
      <c r="AG2236" s="4"/>
      <c r="AJ2236" s="8"/>
      <c r="AK2236" s="4"/>
      <c r="AS2236" s="8"/>
      <c r="AT2236" s="4"/>
      <c r="BJ2236" s="1"/>
    </row>
    <row r="2237" spans="1:62" x14ac:dyDescent="0.3">
      <c r="A2237" s="33" t="s">
        <v>2974</v>
      </c>
      <c r="B2237" s="31">
        <v>24660</v>
      </c>
      <c r="C2237" s="1" t="s">
        <v>40</v>
      </c>
      <c r="D2237" s="1" t="s">
        <v>202</v>
      </c>
      <c r="E2237" s="1" t="s">
        <v>278</v>
      </c>
      <c r="F2237" s="1" t="s">
        <v>279</v>
      </c>
      <c r="G2237" s="1" t="s">
        <v>280</v>
      </c>
      <c r="H2237" s="1">
        <v>5</v>
      </c>
      <c r="I2237" s="1" t="s">
        <v>281</v>
      </c>
      <c r="J2237" s="4">
        <v>1412</v>
      </c>
      <c r="K2237" s="4">
        <v>278</v>
      </c>
      <c r="L2237" s="4">
        <v>151</v>
      </c>
      <c r="AA2237" s="12" t="str">
        <f>_xlfn.XLOOKUP(HsgLista[[#This Row],[Lakó-népesség]],hsgméret[limit],hsgméret[név],,-1)</f>
        <v>mikro</v>
      </c>
      <c r="AB2237" s="12" t="str">
        <f>IFERROR(_xlfn.XLOOKUP(HsgLista[[#This Row],[Vármegye]],Régiók[Vármegye],Régiók[Régió]),"")</f>
        <v>Nyugat-Dunántúl</v>
      </c>
      <c r="AC2237" s="12" t="str">
        <f>IFERROR(_xlfn.XLOOKUP(HsgLista[[#This Row],[Vármegye]],Régiók[Vármegye],Régiók[NUTS2]),"")</f>
        <v>HU22</v>
      </c>
      <c r="AD2237" s="12" t="str" cm="1">
        <f t="array" ref="AD2237">_xlfn.XLOOKUP(HsgLista[[#This Row],[Helység jogállása]],_xlfn.ANCHORARRAY($AG$12),$AH$12:$AH$18)</f>
        <v>1 község</v>
      </c>
      <c r="AE2237" s="4">
        <f>HsgLista[[#This Row],[Lakó-népesség]]*HsgLista[[#This Row],[Lakó-népesség]]</f>
        <v>77284</v>
      </c>
      <c r="AF2237" s="1"/>
      <c r="AG2237" s="4"/>
      <c r="AJ2237" s="8"/>
      <c r="AK2237" s="4"/>
      <c r="AS2237" s="8"/>
      <c r="AT2237" s="4"/>
      <c r="BJ2237" s="1"/>
    </row>
    <row r="2238" spans="1:62" x14ac:dyDescent="0.3">
      <c r="A2238" s="33" t="s">
        <v>2975</v>
      </c>
      <c r="B2238" s="31">
        <v>21272</v>
      </c>
      <c r="C2238" s="1" t="s">
        <v>40</v>
      </c>
      <c r="D2238" s="1" t="s">
        <v>52</v>
      </c>
      <c r="E2238" s="1" t="s">
        <v>239</v>
      </c>
      <c r="F2238" s="1" t="s">
        <v>240</v>
      </c>
      <c r="G2238" s="1" t="s">
        <v>241</v>
      </c>
      <c r="H2238" s="1">
        <v>2</v>
      </c>
      <c r="I2238" s="1" t="s">
        <v>38</v>
      </c>
      <c r="J2238" s="4">
        <v>3139</v>
      </c>
      <c r="K2238" s="4">
        <v>2419</v>
      </c>
      <c r="L2238" s="4">
        <v>807</v>
      </c>
      <c r="T2238" s="1">
        <v>1</v>
      </c>
      <c r="AA2238" s="12" t="str">
        <f>_xlfn.XLOOKUP(HsgLista[[#This Row],[Lakó-népesség]],hsgméret[limit],hsgméret[név],,-1)</f>
        <v>kicsi</v>
      </c>
      <c r="AB2238" s="12" t="str">
        <f>IFERROR(_xlfn.XLOOKUP(HsgLista[[#This Row],[Vármegye]],Régiók[Vármegye],Régiók[Régió]),"")</f>
        <v>Észak-Magyarország</v>
      </c>
      <c r="AC2238" s="12" t="str">
        <f>IFERROR(_xlfn.XLOOKUP(HsgLista[[#This Row],[Vármegye]],Régiók[Vármegye],Régiók[NUTS2]),"")</f>
        <v>HU31</v>
      </c>
      <c r="AD2238" s="12" t="str" cm="1">
        <f t="array" ref="AD2238">_xlfn.XLOOKUP(HsgLista[[#This Row],[Helység jogállása]],_xlfn.ANCHORARRAY($AG$12),$AH$12:$AH$18)</f>
        <v>1 község</v>
      </c>
      <c r="AE2238" s="4">
        <f>HsgLista[[#This Row],[Lakó-népesség]]*HsgLista[[#This Row],[Lakó-népesség]]</f>
        <v>5851561</v>
      </c>
      <c r="AF2238" s="1"/>
      <c r="AG2238" s="4"/>
      <c r="AJ2238" s="8"/>
      <c r="AK2238" s="4"/>
      <c r="AS2238" s="8"/>
      <c r="AT2238" s="4"/>
      <c r="BJ2238" s="1"/>
    </row>
    <row r="2239" spans="1:62" x14ac:dyDescent="0.3">
      <c r="A2239" s="33" t="s">
        <v>2976</v>
      </c>
      <c r="B2239" s="31">
        <v>11420</v>
      </c>
      <c r="C2239" s="1" t="s">
        <v>40</v>
      </c>
      <c r="D2239" s="1" t="s">
        <v>80</v>
      </c>
      <c r="E2239" s="1" t="s">
        <v>611</v>
      </c>
      <c r="F2239" s="1" t="s">
        <v>612</v>
      </c>
      <c r="G2239" s="1" t="s">
        <v>80</v>
      </c>
      <c r="H2239" s="1">
        <v>5</v>
      </c>
      <c r="I2239" s="1" t="s">
        <v>2504</v>
      </c>
      <c r="J2239" s="4">
        <v>1464</v>
      </c>
      <c r="K2239" s="4">
        <v>162</v>
      </c>
      <c r="L2239" s="4">
        <v>99</v>
      </c>
      <c r="R2239" s="1">
        <v>1</v>
      </c>
      <c r="AA2239" s="12" t="str">
        <f>_xlfn.XLOOKUP(HsgLista[[#This Row],[Lakó-népesség]],hsgméret[limit],hsgméret[név],,-1)</f>
        <v>mikro</v>
      </c>
      <c r="AB2239" s="12" t="str">
        <f>IFERROR(_xlfn.XLOOKUP(HsgLista[[#This Row],[Vármegye]],Régiók[Vármegye],Régiók[Régió]),"")</f>
        <v>Közép-Dunántúl</v>
      </c>
      <c r="AC2239" s="12" t="str">
        <f>IFERROR(_xlfn.XLOOKUP(HsgLista[[#This Row],[Vármegye]],Régiók[Vármegye],Régiók[NUTS2]),"")</f>
        <v>HU21</v>
      </c>
      <c r="AD2239" s="12" t="str" cm="1">
        <f t="array" ref="AD2239">_xlfn.XLOOKUP(HsgLista[[#This Row],[Helység jogállása]],_xlfn.ANCHORARRAY($AG$12),$AH$12:$AH$18)</f>
        <v>1 község</v>
      </c>
      <c r="AE2239" s="4">
        <f>HsgLista[[#This Row],[Lakó-népesség]]*HsgLista[[#This Row],[Lakó-népesség]]</f>
        <v>26244</v>
      </c>
      <c r="AF2239" s="1"/>
      <c r="AG2239" s="4"/>
      <c r="AJ2239" s="8"/>
      <c r="AK2239" s="4"/>
      <c r="AS2239" s="8"/>
      <c r="AT2239" s="4"/>
      <c r="BJ2239" s="1"/>
    </row>
    <row r="2240" spans="1:62" x14ac:dyDescent="0.3">
      <c r="A2240" s="33" t="s">
        <v>2977</v>
      </c>
      <c r="B2240" s="31">
        <v>16920</v>
      </c>
      <c r="C2240" s="1" t="s">
        <v>40</v>
      </c>
      <c r="D2240" s="1" t="s">
        <v>202</v>
      </c>
      <c r="E2240" s="1" t="s">
        <v>284</v>
      </c>
      <c r="F2240" s="1" t="s">
        <v>285</v>
      </c>
      <c r="G2240" s="1" t="s">
        <v>285</v>
      </c>
      <c r="H2240" s="1">
        <v>5</v>
      </c>
      <c r="I2240" s="1" t="s">
        <v>2014</v>
      </c>
      <c r="J2240" s="4">
        <v>1059</v>
      </c>
      <c r="K2240" s="4">
        <v>20</v>
      </c>
      <c r="L2240" s="4">
        <v>15</v>
      </c>
      <c r="AA2240" s="12" t="str">
        <f>_xlfn.XLOOKUP(HsgLista[[#This Row],[Lakó-népesség]],hsgméret[limit],hsgméret[név],,-1)</f>
        <v>mikro</v>
      </c>
      <c r="AB2240" s="12" t="str">
        <f>IFERROR(_xlfn.XLOOKUP(HsgLista[[#This Row],[Vármegye]],Régiók[Vármegye],Régiók[Régió]),"")</f>
        <v>Nyugat-Dunántúl</v>
      </c>
      <c r="AC2240" s="12" t="str">
        <f>IFERROR(_xlfn.XLOOKUP(HsgLista[[#This Row],[Vármegye]],Régiók[Vármegye],Régiók[NUTS2]),"")</f>
        <v>HU22</v>
      </c>
      <c r="AD2240" s="12" t="str" cm="1">
        <f t="array" ref="AD2240">_xlfn.XLOOKUP(HsgLista[[#This Row],[Helység jogállása]],_xlfn.ANCHORARRAY($AG$12),$AH$12:$AH$18)</f>
        <v>1 község</v>
      </c>
      <c r="AE2240" s="4">
        <f>HsgLista[[#This Row],[Lakó-népesség]]*HsgLista[[#This Row],[Lakó-népesség]]</f>
        <v>400</v>
      </c>
      <c r="AF2240" s="1"/>
      <c r="AG2240" s="4"/>
      <c r="AJ2240" s="8"/>
      <c r="AK2240" s="4"/>
      <c r="AS2240" s="8"/>
      <c r="AT2240" s="4"/>
      <c r="BJ2240" s="1"/>
    </row>
    <row r="2241" spans="1:62" x14ac:dyDescent="0.3">
      <c r="A2241" s="33" t="s">
        <v>2978</v>
      </c>
      <c r="B2241" s="31">
        <v>17862</v>
      </c>
      <c r="C2241" s="1" t="s">
        <v>40</v>
      </c>
      <c r="D2241" s="1" t="s">
        <v>272</v>
      </c>
      <c r="E2241" s="1" t="s">
        <v>273</v>
      </c>
      <c r="F2241" s="1" t="s">
        <v>274</v>
      </c>
      <c r="G2241" s="1" t="s">
        <v>275</v>
      </c>
      <c r="H2241" s="1">
        <v>5</v>
      </c>
      <c r="I2241" s="1" t="s">
        <v>1895</v>
      </c>
      <c r="J2241" s="4">
        <v>685</v>
      </c>
      <c r="K2241" s="4">
        <v>190</v>
      </c>
      <c r="L2241" s="4">
        <v>115</v>
      </c>
      <c r="AA2241" s="12" t="str">
        <f>_xlfn.XLOOKUP(HsgLista[[#This Row],[Lakó-népesség]],hsgméret[limit],hsgméret[név],,-1)</f>
        <v>mikro</v>
      </c>
      <c r="AB2241" s="12" t="str">
        <f>IFERROR(_xlfn.XLOOKUP(HsgLista[[#This Row],[Vármegye]],Régiók[Vármegye],Régiók[Régió]),"")</f>
        <v>Észak-Magyarország</v>
      </c>
      <c r="AC2241" s="12" t="str">
        <f>IFERROR(_xlfn.XLOOKUP(HsgLista[[#This Row],[Vármegye]],Régiók[Vármegye],Régiók[NUTS2]),"")</f>
        <v>HU31</v>
      </c>
      <c r="AD2241" s="12" t="str" cm="1">
        <f t="array" ref="AD2241">_xlfn.XLOOKUP(HsgLista[[#This Row],[Helység jogállása]],_xlfn.ANCHORARRAY($AG$12),$AH$12:$AH$18)</f>
        <v>1 község</v>
      </c>
      <c r="AE2241" s="4">
        <f>HsgLista[[#This Row],[Lakó-népesség]]*HsgLista[[#This Row],[Lakó-népesség]]</f>
        <v>36100</v>
      </c>
      <c r="AF2241" s="1"/>
      <c r="AG2241" s="4"/>
      <c r="AJ2241" s="8"/>
      <c r="AK2241" s="4"/>
      <c r="AS2241" s="8"/>
      <c r="AT2241" s="4"/>
      <c r="BJ2241" s="1"/>
    </row>
    <row r="2242" spans="1:62" x14ac:dyDescent="0.3">
      <c r="A2242" s="33" t="s">
        <v>2979</v>
      </c>
      <c r="B2242" s="31">
        <v>31370</v>
      </c>
      <c r="C2242" s="1" t="s">
        <v>40</v>
      </c>
      <c r="D2242" s="1" t="s">
        <v>66</v>
      </c>
      <c r="E2242" s="1" t="s">
        <v>145</v>
      </c>
      <c r="F2242" s="1" t="s">
        <v>146</v>
      </c>
      <c r="G2242" s="1" t="s">
        <v>147</v>
      </c>
      <c r="H2242" s="1">
        <v>5</v>
      </c>
      <c r="I2242" s="1" t="s">
        <v>1104</v>
      </c>
      <c r="J2242" s="4">
        <v>2406</v>
      </c>
      <c r="K2242" s="4">
        <v>277</v>
      </c>
      <c r="L2242" s="4">
        <v>134</v>
      </c>
      <c r="AA2242" s="12" t="str">
        <f>_xlfn.XLOOKUP(HsgLista[[#This Row],[Lakó-népesség]],hsgméret[limit],hsgméret[név],,-1)</f>
        <v>mikro</v>
      </c>
      <c r="AB2242" s="12" t="str">
        <f>IFERROR(_xlfn.XLOOKUP(HsgLista[[#This Row],[Vármegye]],Régiók[Vármegye],Régiók[Régió]),"")</f>
        <v>Nyugat-Dunántúl</v>
      </c>
      <c r="AC2242" s="12" t="str">
        <f>IFERROR(_xlfn.XLOOKUP(HsgLista[[#This Row],[Vármegye]],Régiók[Vármegye],Régiók[NUTS2]),"")</f>
        <v>HU22</v>
      </c>
      <c r="AD2242" s="12" t="str" cm="1">
        <f t="array" ref="AD2242">_xlfn.XLOOKUP(HsgLista[[#This Row],[Helység jogállása]],_xlfn.ANCHORARRAY($AG$12),$AH$12:$AH$18)</f>
        <v>1 község</v>
      </c>
      <c r="AE2242" s="4">
        <f>HsgLista[[#This Row],[Lakó-népesség]]*HsgLista[[#This Row],[Lakó-népesség]]</f>
        <v>76729</v>
      </c>
      <c r="AF2242" s="1"/>
      <c r="AG2242" s="4"/>
      <c r="AJ2242" s="8"/>
      <c r="AK2242" s="4"/>
      <c r="AS2242" s="8"/>
      <c r="AT2242" s="4"/>
      <c r="BJ2242" s="1"/>
    </row>
    <row r="2243" spans="1:62" x14ac:dyDescent="0.3">
      <c r="A2243" s="33" t="s">
        <v>2980</v>
      </c>
      <c r="B2243" s="31">
        <v>10311</v>
      </c>
      <c r="C2243" s="1" t="s">
        <v>40</v>
      </c>
      <c r="D2243" s="1" t="s">
        <v>95</v>
      </c>
      <c r="E2243" s="1" t="s">
        <v>958</v>
      </c>
      <c r="F2243" s="1" t="s">
        <v>959</v>
      </c>
      <c r="G2243" s="1" t="s">
        <v>960</v>
      </c>
      <c r="H2243" s="1">
        <v>5</v>
      </c>
      <c r="I2243" s="1" t="s">
        <v>1076</v>
      </c>
      <c r="J2243" s="4">
        <v>726</v>
      </c>
      <c r="K2243" s="4">
        <v>165</v>
      </c>
      <c r="L2243" s="4">
        <v>62</v>
      </c>
      <c r="AA2243" s="12" t="str">
        <f>_xlfn.XLOOKUP(HsgLista[[#This Row],[Lakó-népesség]],hsgméret[limit],hsgméret[név],,-1)</f>
        <v>mikro</v>
      </c>
      <c r="AB2243" s="12" t="str">
        <f>IFERROR(_xlfn.XLOOKUP(HsgLista[[#This Row],[Vármegye]],Régiók[Vármegye],Régiók[Régió]),"")</f>
        <v>Nyugat-Dunántúl</v>
      </c>
      <c r="AC2243" s="12" t="str">
        <f>IFERROR(_xlfn.XLOOKUP(HsgLista[[#This Row],[Vármegye]],Régiók[Vármegye],Régiók[NUTS2]),"")</f>
        <v>HU22</v>
      </c>
      <c r="AD2243" s="12" t="str" cm="1">
        <f t="array" ref="AD2243">_xlfn.XLOOKUP(HsgLista[[#This Row],[Helység jogállása]],_xlfn.ANCHORARRAY($AG$12),$AH$12:$AH$18)</f>
        <v>1 község</v>
      </c>
      <c r="AE2243" s="4">
        <f>HsgLista[[#This Row],[Lakó-népesség]]*HsgLista[[#This Row],[Lakó-népesség]]</f>
        <v>27225</v>
      </c>
      <c r="AF2243" s="1"/>
      <c r="AG2243" s="4"/>
      <c r="AJ2243" s="8"/>
      <c r="AK2243" s="4"/>
      <c r="AS2243" s="8"/>
      <c r="AT2243" s="4"/>
      <c r="BJ2243" s="1"/>
    </row>
    <row r="2244" spans="1:62" x14ac:dyDescent="0.3">
      <c r="A2244" s="33" t="s">
        <v>2981</v>
      </c>
      <c r="B2244" s="31">
        <v>13860</v>
      </c>
      <c r="C2244" s="1" t="s">
        <v>40</v>
      </c>
      <c r="D2244" s="1" t="s">
        <v>159</v>
      </c>
      <c r="E2244" s="1" t="s">
        <v>368</v>
      </c>
      <c r="F2244" s="1" t="s">
        <v>369</v>
      </c>
      <c r="G2244" s="1" t="s">
        <v>370</v>
      </c>
      <c r="H2244" s="1">
        <v>5</v>
      </c>
      <c r="I2244" s="1" t="s">
        <v>1662</v>
      </c>
      <c r="J2244" s="4">
        <v>1669</v>
      </c>
      <c r="K2244" s="4">
        <v>1352</v>
      </c>
      <c r="L2244" s="4">
        <v>511</v>
      </c>
      <c r="T2244" s="1">
        <v>1</v>
      </c>
      <c r="AA2244" s="12" t="str">
        <f>_xlfn.XLOOKUP(HsgLista[[#This Row],[Lakó-népesség]],hsgméret[limit],hsgméret[név],,-1)</f>
        <v>apró</v>
      </c>
      <c r="AB2244" s="12" t="str">
        <f>IFERROR(_xlfn.XLOOKUP(HsgLista[[#This Row],[Vármegye]],Régiók[Vármegye],Régiók[Régió]),"")</f>
        <v>Észak-Alföld</v>
      </c>
      <c r="AC2244" s="12" t="str">
        <f>IFERROR(_xlfn.XLOOKUP(HsgLista[[#This Row],[Vármegye]],Régiók[Vármegye],Régiók[NUTS2]),"")</f>
        <v>HU32</v>
      </c>
      <c r="AD2244" s="12" t="str" cm="1">
        <f t="array" ref="AD2244">_xlfn.XLOOKUP(HsgLista[[#This Row],[Helység jogállása]],_xlfn.ANCHORARRAY($AG$12),$AH$12:$AH$18)</f>
        <v>1 község</v>
      </c>
      <c r="AE2244" s="4">
        <f>HsgLista[[#This Row],[Lakó-népesség]]*HsgLista[[#This Row],[Lakó-népesség]]</f>
        <v>1827904</v>
      </c>
      <c r="AF2244" s="1"/>
      <c r="AG2244" s="4"/>
      <c r="AJ2244" s="8"/>
      <c r="AK2244" s="4"/>
      <c r="AS2244" s="8"/>
      <c r="AT2244" s="4"/>
      <c r="BJ2244" s="1"/>
    </row>
    <row r="2245" spans="1:62" x14ac:dyDescent="0.3">
      <c r="A2245" s="33" t="s">
        <v>2982</v>
      </c>
      <c r="B2245" s="31">
        <v>27465</v>
      </c>
      <c r="C2245" s="1" t="s">
        <v>40</v>
      </c>
      <c r="D2245" s="1" t="s">
        <v>202</v>
      </c>
      <c r="E2245" s="1" t="s">
        <v>203</v>
      </c>
      <c r="F2245" s="1" t="s">
        <v>204</v>
      </c>
      <c r="G2245" s="1" t="s">
        <v>205</v>
      </c>
      <c r="H2245" s="1">
        <v>5</v>
      </c>
      <c r="I2245" s="1" t="s">
        <v>531</v>
      </c>
      <c r="J2245" s="4">
        <v>955</v>
      </c>
      <c r="K2245" s="4">
        <v>165</v>
      </c>
      <c r="L2245" s="4">
        <v>93</v>
      </c>
      <c r="AA2245" s="12" t="str">
        <f>_xlfn.XLOOKUP(HsgLista[[#This Row],[Lakó-népesség]],hsgméret[limit],hsgméret[név],,-1)</f>
        <v>mikro</v>
      </c>
      <c r="AB2245" s="12" t="str">
        <f>IFERROR(_xlfn.XLOOKUP(HsgLista[[#This Row],[Vármegye]],Régiók[Vármegye],Régiók[Régió]),"")</f>
        <v>Nyugat-Dunántúl</v>
      </c>
      <c r="AC2245" s="12" t="str">
        <f>IFERROR(_xlfn.XLOOKUP(HsgLista[[#This Row],[Vármegye]],Régiók[Vármegye],Régiók[NUTS2]),"")</f>
        <v>HU22</v>
      </c>
      <c r="AD2245" s="12" t="str" cm="1">
        <f t="array" ref="AD2245">_xlfn.XLOOKUP(HsgLista[[#This Row],[Helység jogállása]],_xlfn.ANCHORARRAY($AG$12),$AH$12:$AH$18)</f>
        <v>1 község</v>
      </c>
      <c r="AE2245" s="4">
        <f>HsgLista[[#This Row],[Lakó-népesség]]*HsgLista[[#This Row],[Lakó-népesség]]</f>
        <v>27225</v>
      </c>
      <c r="AF2245" s="1"/>
      <c r="AG2245" s="4"/>
      <c r="AJ2245" s="8"/>
      <c r="AK2245" s="4"/>
      <c r="AS2245" s="8"/>
      <c r="AT2245" s="4"/>
      <c r="BJ2245" s="1"/>
    </row>
    <row r="2246" spans="1:62" x14ac:dyDescent="0.3">
      <c r="A2246" s="33" t="s">
        <v>2983</v>
      </c>
      <c r="B2246" s="31">
        <v>17048</v>
      </c>
      <c r="C2246" s="1" t="s">
        <v>40</v>
      </c>
      <c r="D2246" s="1" t="s">
        <v>52</v>
      </c>
      <c r="E2246" s="1" t="s">
        <v>229</v>
      </c>
      <c r="F2246" s="1" t="s">
        <v>230</v>
      </c>
      <c r="G2246" s="1" t="s">
        <v>231</v>
      </c>
      <c r="H2246" s="1">
        <v>5</v>
      </c>
      <c r="I2246" s="1" t="s">
        <v>962</v>
      </c>
      <c r="J2246" s="4">
        <v>700</v>
      </c>
      <c r="K2246" s="4">
        <v>175</v>
      </c>
      <c r="L2246" s="4">
        <v>105</v>
      </c>
      <c r="AA2246" s="12" t="str">
        <f>_xlfn.XLOOKUP(HsgLista[[#This Row],[Lakó-népesség]],hsgméret[limit],hsgméret[név],,-1)</f>
        <v>mikro</v>
      </c>
      <c r="AB2246" s="12" t="str">
        <f>IFERROR(_xlfn.XLOOKUP(HsgLista[[#This Row],[Vármegye]],Régiók[Vármegye],Régiók[Régió]),"")</f>
        <v>Észak-Magyarország</v>
      </c>
      <c r="AC2246" s="12" t="str">
        <f>IFERROR(_xlfn.XLOOKUP(HsgLista[[#This Row],[Vármegye]],Régiók[Vármegye],Régiók[NUTS2]),"")</f>
        <v>HU31</v>
      </c>
      <c r="AD2246" s="12" t="str" cm="1">
        <f t="array" ref="AD2246">_xlfn.XLOOKUP(HsgLista[[#This Row],[Helység jogállása]],_xlfn.ANCHORARRAY($AG$12),$AH$12:$AH$18)</f>
        <v>1 község</v>
      </c>
      <c r="AE2246" s="4">
        <f>HsgLista[[#This Row],[Lakó-népesség]]*HsgLista[[#This Row],[Lakó-népesség]]</f>
        <v>30625</v>
      </c>
      <c r="AF2246" s="1"/>
      <c r="AG2246" s="4"/>
      <c r="AJ2246" s="8"/>
      <c r="AK2246" s="4"/>
      <c r="AS2246" s="8"/>
      <c r="AT2246" s="4"/>
      <c r="BJ2246" s="1"/>
    </row>
    <row r="2247" spans="1:62" x14ac:dyDescent="0.3">
      <c r="A2247" s="33" t="s">
        <v>2984</v>
      </c>
      <c r="B2247" s="32">
        <v>5397</v>
      </c>
      <c r="C2247" s="1" t="s">
        <v>40</v>
      </c>
      <c r="D2247" s="1" t="s">
        <v>216</v>
      </c>
      <c r="E2247" s="1" t="s">
        <v>723</v>
      </c>
      <c r="F2247" s="1" t="s">
        <v>724</v>
      </c>
      <c r="G2247" s="1" t="s">
        <v>725</v>
      </c>
      <c r="H2247" s="1">
        <v>5</v>
      </c>
      <c r="I2247" s="1" t="s">
        <v>1113</v>
      </c>
      <c r="J2247" s="4">
        <v>5713</v>
      </c>
      <c r="K2247" s="4">
        <v>1436</v>
      </c>
      <c r="L2247" s="4">
        <v>824</v>
      </c>
      <c r="T2247" s="1">
        <v>1</v>
      </c>
      <c r="AA2247" s="12" t="str">
        <f>_xlfn.XLOOKUP(HsgLista[[#This Row],[Lakó-népesség]],hsgméret[limit],hsgméret[név],,-1)</f>
        <v>apró</v>
      </c>
      <c r="AB2247" s="12" t="str">
        <f>IFERROR(_xlfn.XLOOKUP(HsgLista[[#This Row],[Vármegye]],Régiók[Vármegye],Régiók[Régió]),"")</f>
        <v>Dél-Alföld</v>
      </c>
      <c r="AC2247" s="12" t="str">
        <f>IFERROR(_xlfn.XLOOKUP(HsgLista[[#This Row],[Vármegye]],Régiók[Vármegye],Régiók[NUTS2]),"")</f>
        <v>HU33</v>
      </c>
      <c r="AD2247" s="12" t="str" cm="1">
        <f t="array" ref="AD2247">_xlfn.XLOOKUP(HsgLista[[#This Row],[Helység jogállása]],_xlfn.ANCHORARRAY($AG$12),$AH$12:$AH$18)</f>
        <v>1 község</v>
      </c>
      <c r="AE2247" s="4">
        <f>HsgLista[[#This Row],[Lakó-népesség]]*HsgLista[[#This Row],[Lakó-népesség]]</f>
        <v>2062096</v>
      </c>
      <c r="AF2247" s="1"/>
      <c r="AG2247" s="4"/>
      <c r="AJ2247" s="8"/>
      <c r="AK2247" s="4"/>
      <c r="AS2247" s="8"/>
      <c r="AT2247" s="4"/>
      <c r="BJ2247" s="1"/>
    </row>
    <row r="2248" spans="1:62" x14ac:dyDescent="0.3">
      <c r="A2248" s="33" t="s">
        <v>1750</v>
      </c>
      <c r="B2248" s="31">
        <v>19938</v>
      </c>
      <c r="C2248" s="1" t="s">
        <v>40</v>
      </c>
      <c r="D2248" s="1" t="s">
        <v>251</v>
      </c>
      <c r="E2248" s="1" t="s">
        <v>836</v>
      </c>
      <c r="F2248" s="1" t="s">
        <v>837</v>
      </c>
      <c r="G2248" s="1" t="s">
        <v>838</v>
      </c>
      <c r="H2248" s="1">
        <v>2</v>
      </c>
      <c r="I2248" s="1" t="s">
        <v>38</v>
      </c>
      <c r="J2248" s="4">
        <v>3171</v>
      </c>
      <c r="K2248" s="4">
        <v>892</v>
      </c>
      <c r="L2248" s="4">
        <v>365</v>
      </c>
      <c r="AA2248" s="12" t="str">
        <f>_xlfn.XLOOKUP(HsgLista[[#This Row],[Lakó-népesség]],hsgméret[limit],hsgméret[név],,-1)</f>
        <v>apró</v>
      </c>
      <c r="AB2248" s="12" t="str">
        <f>IFERROR(_xlfn.XLOOKUP(HsgLista[[#This Row],[Vármegye]],Régiók[Vármegye],Régiók[Régió]),"")</f>
        <v>Dél-Dunántúl</v>
      </c>
      <c r="AC2248" s="12" t="str">
        <f>IFERROR(_xlfn.XLOOKUP(HsgLista[[#This Row],[Vármegye]],Régiók[Vármegye],Régiók[NUTS2]),"")</f>
        <v>HU23</v>
      </c>
      <c r="AD2248" s="12" t="str" cm="1">
        <f t="array" ref="AD2248">_xlfn.XLOOKUP(HsgLista[[#This Row],[Helység jogállása]],_xlfn.ANCHORARRAY($AG$12),$AH$12:$AH$18)</f>
        <v>1 község</v>
      </c>
      <c r="AE2248" s="4">
        <f>HsgLista[[#This Row],[Lakó-népesség]]*HsgLista[[#This Row],[Lakó-népesség]]</f>
        <v>795664</v>
      </c>
      <c r="AF2248" s="1"/>
      <c r="AG2248" s="4"/>
      <c r="AJ2248" s="8"/>
      <c r="AK2248" s="4"/>
      <c r="AS2248" s="8"/>
      <c r="AT2248" s="4"/>
      <c r="BJ2248" s="1"/>
    </row>
    <row r="2249" spans="1:62" x14ac:dyDescent="0.3">
      <c r="A2249" s="33" t="s">
        <v>2377</v>
      </c>
      <c r="B2249" s="31">
        <v>19026</v>
      </c>
      <c r="C2249" s="1" t="s">
        <v>40</v>
      </c>
      <c r="D2249" s="1" t="s">
        <v>112</v>
      </c>
      <c r="E2249" s="1" t="s">
        <v>550</v>
      </c>
      <c r="F2249" s="1" t="s">
        <v>551</v>
      </c>
      <c r="G2249" s="1" t="s">
        <v>551</v>
      </c>
      <c r="H2249" s="1">
        <v>2</v>
      </c>
      <c r="I2249" s="1" t="s">
        <v>38</v>
      </c>
      <c r="J2249" s="4">
        <v>4338</v>
      </c>
      <c r="K2249" s="4">
        <v>792</v>
      </c>
      <c r="L2249" s="4">
        <v>337</v>
      </c>
      <c r="T2249" s="1">
        <v>1</v>
      </c>
      <c r="AA2249" s="12" t="str">
        <f>_xlfn.XLOOKUP(HsgLista[[#This Row],[Lakó-népesség]],hsgméret[limit],hsgméret[név],,-1)</f>
        <v>apró</v>
      </c>
      <c r="AB2249" s="12" t="str">
        <f>IFERROR(_xlfn.XLOOKUP(HsgLista[[#This Row],[Vármegye]],Régiók[Vármegye],Régiók[Régió]),"")</f>
        <v>Dél-Dunántúl</v>
      </c>
      <c r="AC2249" s="12" t="str">
        <f>IFERROR(_xlfn.XLOOKUP(HsgLista[[#This Row],[Vármegye]],Régiók[Vármegye],Régiók[NUTS2]),"")</f>
        <v>HU23</v>
      </c>
      <c r="AD2249" s="12" t="str" cm="1">
        <f t="array" ref="AD2249">_xlfn.XLOOKUP(HsgLista[[#This Row],[Helység jogállása]],_xlfn.ANCHORARRAY($AG$12),$AH$12:$AH$18)</f>
        <v>1 község</v>
      </c>
      <c r="AE2249" s="4">
        <f>HsgLista[[#This Row],[Lakó-népesség]]*HsgLista[[#This Row],[Lakó-népesség]]</f>
        <v>627264</v>
      </c>
      <c r="AF2249" s="1"/>
      <c r="AG2249" s="4"/>
      <c r="AJ2249" s="8"/>
      <c r="AK2249" s="4"/>
      <c r="AS2249" s="8"/>
      <c r="AT2249" s="4"/>
      <c r="BJ2249" s="1"/>
    </row>
    <row r="2250" spans="1:62" x14ac:dyDescent="0.3">
      <c r="A2250" s="33" t="s">
        <v>2985</v>
      </c>
      <c r="B2250" s="32">
        <v>6530</v>
      </c>
      <c r="C2250" s="1" t="s">
        <v>40</v>
      </c>
      <c r="D2250" s="1" t="s">
        <v>202</v>
      </c>
      <c r="E2250" s="1" t="s">
        <v>621</v>
      </c>
      <c r="F2250" s="1" t="s">
        <v>622</v>
      </c>
      <c r="G2250" s="1" t="s">
        <v>623</v>
      </c>
      <c r="H2250" s="1">
        <v>5</v>
      </c>
      <c r="I2250" s="1" t="s">
        <v>620</v>
      </c>
      <c r="J2250" s="4">
        <v>1602</v>
      </c>
      <c r="K2250" s="4">
        <v>525</v>
      </c>
      <c r="L2250" s="4">
        <v>250</v>
      </c>
      <c r="T2250" s="1">
        <v>1</v>
      </c>
      <c r="AA2250" s="12" t="str">
        <f>_xlfn.XLOOKUP(HsgLista[[#This Row],[Lakó-népesség]],hsgméret[limit],hsgméret[név],,-1)</f>
        <v>apró</v>
      </c>
      <c r="AB2250" s="12" t="str">
        <f>IFERROR(_xlfn.XLOOKUP(HsgLista[[#This Row],[Vármegye]],Régiók[Vármegye],Régiók[Régió]),"")</f>
        <v>Nyugat-Dunántúl</v>
      </c>
      <c r="AC2250" s="12" t="str">
        <f>IFERROR(_xlfn.XLOOKUP(HsgLista[[#This Row],[Vármegye]],Régiók[Vármegye],Régiók[NUTS2]),"")</f>
        <v>HU22</v>
      </c>
      <c r="AD2250" s="12" t="str" cm="1">
        <f t="array" ref="AD2250">_xlfn.XLOOKUP(HsgLista[[#This Row],[Helység jogállása]],_xlfn.ANCHORARRAY($AG$12),$AH$12:$AH$18)</f>
        <v>1 község</v>
      </c>
      <c r="AE2250" s="4">
        <f>HsgLista[[#This Row],[Lakó-népesség]]*HsgLista[[#This Row],[Lakó-népesség]]</f>
        <v>275625</v>
      </c>
      <c r="AF2250" s="1"/>
      <c r="AG2250" s="4"/>
      <c r="AJ2250" s="8"/>
      <c r="AK2250" s="4"/>
      <c r="AS2250" s="8"/>
      <c r="AT2250" s="4"/>
      <c r="BJ2250" s="1"/>
    </row>
    <row r="2251" spans="1:62" x14ac:dyDescent="0.3">
      <c r="A2251" s="33" t="s">
        <v>2986</v>
      </c>
      <c r="B2251" s="32">
        <v>6354</v>
      </c>
      <c r="C2251" s="1" t="s">
        <v>40</v>
      </c>
      <c r="D2251" s="1" t="s">
        <v>197</v>
      </c>
      <c r="E2251" s="1" t="s">
        <v>399</v>
      </c>
      <c r="F2251" s="1" t="s">
        <v>400</v>
      </c>
      <c r="G2251" s="1" t="s">
        <v>401</v>
      </c>
      <c r="H2251" s="1">
        <v>5</v>
      </c>
      <c r="I2251" s="1" t="s">
        <v>2842</v>
      </c>
      <c r="J2251" s="4">
        <v>2439</v>
      </c>
      <c r="K2251" s="4">
        <v>987</v>
      </c>
      <c r="L2251" s="4">
        <v>594</v>
      </c>
      <c r="AA2251" s="12" t="str">
        <f>_xlfn.XLOOKUP(HsgLista[[#This Row],[Lakó-népesség]],hsgméret[limit],hsgméret[név],,-1)</f>
        <v>apró</v>
      </c>
      <c r="AB2251" s="12" t="str">
        <f>IFERROR(_xlfn.XLOOKUP(HsgLista[[#This Row],[Vármegye]],Régiók[Vármegye],Régiók[Régió]),"")</f>
        <v>Dél-Alföld</v>
      </c>
      <c r="AC2251" s="12" t="str">
        <f>IFERROR(_xlfn.XLOOKUP(HsgLista[[#This Row],[Vármegye]],Régiók[Vármegye],Régiók[NUTS2]),"")</f>
        <v>HU33</v>
      </c>
      <c r="AD2251" s="12" t="str" cm="1">
        <f t="array" ref="AD2251">_xlfn.XLOOKUP(HsgLista[[#This Row],[Helység jogállása]],_xlfn.ANCHORARRAY($AG$12),$AH$12:$AH$18)</f>
        <v>1 község</v>
      </c>
      <c r="AE2251" s="4">
        <f>HsgLista[[#This Row],[Lakó-népesség]]*HsgLista[[#This Row],[Lakó-népesség]]</f>
        <v>974169</v>
      </c>
      <c r="AF2251" s="1"/>
      <c r="AG2251" s="4"/>
      <c r="AJ2251" s="8"/>
      <c r="AK2251" s="4"/>
      <c r="AS2251" s="8"/>
      <c r="AT2251" s="4"/>
      <c r="BJ2251" s="1"/>
    </row>
    <row r="2252" spans="1:62" x14ac:dyDescent="0.3">
      <c r="A2252" s="33" t="s">
        <v>2987</v>
      </c>
      <c r="B2252" s="31">
        <v>28972</v>
      </c>
      <c r="C2252" s="1" t="s">
        <v>40</v>
      </c>
      <c r="D2252" s="1" t="s">
        <v>80</v>
      </c>
      <c r="E2252" s="1" t="s">
        <v>125</v>
      </c>
      <c r="F2252" s="1" t="s">
        <v>126</v>
      </c>
      <c r="G2252" s="1" t="s">
        <v>127</v>
      </c>
      <c r="H2252" s="1">
        <v>5</v>
      </c>
      <c r="I2252" s="1" t="s">
        <v>339</v>
      </c>
      <c r="J2252" s="4">
        <v>1781</v>
      </c>
      <c r="K2252" s="4">
        <v>397</v>
      </c>
      <c r="L2252" s="4">
        <v>142</v>
      </c>
      <c r="T2252" s="1">
        <v>1</v>
      </c>
      <c r="AA2252" s="12" t="str">
        <f>_xlfn.XLOOKUP(HsgLista[[#This Row],[Lakó-népesség]],hsgméret[limit],hsgméret[név],,-1)</f>
        <v>mikro</v>
      </c>
      <c r="AB2252" s="12" t="str">
        <f>IFERROR(_xlfn.XLOOKUP(HsgLista[[#This Row],[Vármegye]],Régiók[Vármegye],Régiók[Régió]),"")</f>
        <v>Közép-Dunántúl</v>
      </c>
      <c r="AC2252" s="12" t="str">
        <f>IFERROR(_xlfn.XLOOKUP(HsgLista[[#This Row],[Vármegye]],Régiók[Vármegye],Régiók[NUTS2]),"")</f>
        <v>HU21</v>
      </c>
      <c r="AD2252" s="12" t="str" cm="1">
        <f t="array" ref="AD2252">_xlfn.XLOOKUP(HsgLista[[#This Row],[Helység jogállása]],_xlfn.ANCHORARRAY($AG$12),$AH$12:$AH$18)</f>
        <v>1 község</v>
      </c>
      <c r="AE2252" s="4">
        <f>HsgLista[[#This Row],[Lakó-népesség]]*HsgLista[[#This Row],[Lakó-népesség]]</f>
        <v>157609</v>
      </c>
      <c r="AF2252" s="1"/>
      <c r="AG2252" s="4"/>
      <c r="AJ2252" s="8"/>
      <c r="AK2252" s="4"/>
      <c r="AS2252" s="8"/>
      <c r="AT2252" s="4"/>
      <c r="BJ2252" s="1"/>
    </row>
    <row r="2253" spans="1:62" x14ac:dyDescent="0.3">
      <c r="A2253" s="33" t="s">
        <v>2988</v>
      </c>
      <c r="B2253" s="31">
        <v>15246</v>
      </c>
      <c r="C2253" s="1" t="s">
        <v>40</v>
      </c>
      <c r="D2253" s="1" t="s">
        <v>34</v>
      </c>
      <c r="E2253" s="1" t="s">
        <v>1971</v>
      </c>
      <c r="F2253" s="1" t="s">
        <v>1972</v>
      </c>
      <c r="G2253" s="1" t="s">
        <v>1973</v>
      </c>
      <c r="H2253" s="1">
        <v>5</v>
      </c>
      <c r="I2253" s="1" t="s">
        <v>1982</v>
      </c>
      <c r="J2253" s="4">
        <v>2462</v>
      </c>
      <c r="K2253" s="4">
        <v>1567</v>
      </c>
      <c r="L2253" s="4">
        <v>732</v>
      </c>
      <c r="AA2253" s="12" t="str">
        <f>_xlfn.XLOOKUP(HsgLista[[#This Row],[Lakó-népesség]],hsgméret[limit],hsgméret[név],,-1)</f>
        <v>apró</v>
      </c>
      <c r="AB2253" s="12" t="str">
        <f>IFERROR(_xlfn.XLOOKUP(HsgLista[[#This Row],[Vármegye]],Régiók[Vármegye],Régiók[Régió]),"")</f>
        <v>Észak-Alföld</v>
      </c>
      <c r="AC2253" s="12" t="str">
        <f>IFERROR(_xlfn.XLOOKUP(HsgLista[[#This Row],[Vármegye]],Régiók[Vármegye],Régiók[NUTS2]),"")</f>
        <v>HU32</v>
      </c>
      <c r="AD2253" s="12" t="str" cm="1">
        <f t="array" ref="AD2253">_xlfn.XLOOKUP(HsgLista[[#This Row],[Helység jogállása]],_xlfn.ANCHORARRAY($AG$12),$AH$12:$AH$18)</f>
        <v>1 község</v>
      </c>
      <c r="AE2253" s="4">
        <f>HsgLista[[#This Row],[Lakó-népesség]]*HsgLista[[#This Row],[Lakó-népesség]]</f>
        <v>2455489</v>
      </c>
      <c r="AF2253" s="1"/>
      <c r="AG2253" s="4"/>
      <c r="AJ2253" s="8"/>
      <c r="AK2253" s="4"/>
      <c r="AS2253" s="8"/>
      <c r="AT2253" s="4"/>
      <c r="BJ2253" s="1"/>
    </row>
    <row r="2254" spans="1:62" x14ac:dyDescent="0.3">
      <c r="A2254" s="33" t="s">
        <v>2989</v>
      </c>
      <c r="B2254" s="31">
        <v>19594</v>
      </c>
      <c r="C2254" s="1" t="s">
        <v>40</v>
      </c>
      <c r="D2254" s="1" t="s">
        <v>216</v>
      </c>
      <c r="E2254" s="1" t="s">
        <v>217</v>
      </c>
      <c r="F2254" s="1" t="s">
        <v>218</v>
      </c>
      <c r="G2254" s="1" t="s">
        <v>219</v>
      </c>
      <c r="H2254" s="1">
        <v>5</v>
      </c>
      <c r="I2254" s="1" t="s">
        <v>220</v>
      </c>
      <c r="J2254" s="4">
        <v>1887</v>
      </c>
      <c r="K2254" s="4">
        <v>320</v>
      </c>
      <c r="L2254" s="4">
        <v>210</v>
      </c>
      <c r="U2254" s="1">
        <v>1</v>
      </c>
      <c r="AA2254" s="12" t="str">
        <f>_xlfn.XLOOKUP(HsgLista[[#This Row],[Lakó-népesség]],hsgméret[limit],hsgméret[név],,-1)</f>
        <v>mikro</v>
      </c>
      <c r="AB2254" s="12" t="str">
        <f>IFERROR(_xlfn.XLOOKUP(HsgLista[[#This Row],[Vármegye]],Régiók[Vármegye],Régiók[Régió]),"")</f>
        <v>Dél-Alföld</v>
      </c>
      <c r="AC2254" s="12" t="str">
        <f>IFERROR(_xlfn.XLOOKUP(HsgLista[[#This Row],[Vármegye]],Régiók[Vármegye],Régiók[NUTS2]),"")</f>
        <v>HU33</v>
      </c>
      <c r="AD2254" s="12" t="str" cm="1">
        <f t="array" ref="AD2254">_xlfn.XLOOKUP(HsgLista[[#This Row],[Helység jogállása]],_xlfn.ANCHORARRAY($AG$12),$AH$12:$AH$18)</f>
        <v>1 község</v>
      </c>
      <c r="AE2254" s="4">
        <f>HsgLista[[#This Row],[Lakó-népesség]]*HsgLista[[#This Row],[Lakó-népesség]]</f>
        <v>102400</v>
      </c>
      <c r="AF2254" s="1"/>
      <c r="AG2254" s="4"/>
      <c r="AJ2254" s="8"/>
      <c r="AK2254" s="4"/>
      <c r="AS2254" s="8"/>
      <c r="AT2254" s="4"/>
      <c r="BJ2254" s="1"/>
    </row>
    <row r="2255" spans="1:62" x14ac:dyDescent="0.3">
      <c r="A2255" s="33" t="s">
        <v>2990</v>
      </c>
      <c r="B2255" s="31">
        <v>15413</v>
      </c>
      <c r="C2255" s="1" t="s">
        <v>40</v>
      </c>
      <c r="D2255" s="1" t="s">
        <v>52</v>
      </c>
      <c r="E2255" s="1" t="s">
        <v>244</v>
      </c>
      <c r="F2255" s="1" t="s">
        <v>245</v>
      </c>
      <c r="G2255" s="1" t="s">
        <v>246</v>
      </c>
      <c r="H2255" s="1">
        <v>5</v>
      </c>
      <c r="I2255" s="1" t="s">
        <v>1638</v>
      </c>
      <c r="J2255" s="4">
        <v>714</v>
      </c>
      <c r="K2255" s="4">
        <v>220</v>
      </c>
      <c r="L2255" s="4">
        <v>70</v>
      </c>
      <c r="T2255" s="1">
        <v>1</v>
      </c>
      <c r="AA2255" s="12" t="str">
        <f>_xlfn.XLOOKUP(HsgLista[[#This Row],[Lakó-népesség]],hsgméret[limit],hsgméret[név],,-1)</f>
        <v>mikro</v>
      </c>
      <c r="AB2255" s="12" t="str">
        <f>IFERROR(_xlfn.XLOOKUP(HsgLista[[#This Row],[Vármegye]],Régiók[Vármegye],Régiók[Régió]),"")</f>
        <v>Észak-Magyarország</v>
      </c>
      <c r="AC2255" s="12" t="str">
        <f>IFERROR(_xlfn.XLOOKUP(HsgLista[[#This Row],[Vármegye]],Régiók[Vármegye],Régiók[NUTS2]),"")</f>
        <v>HU31</v>
      </c>
      <c r="AD2255" s="12" t="str" cm="1">
        <f t="array" ref="AD2255">_xlfn.XLOOKUP(HsgLista[[#This Row],[Helység jogállása]],_xlfn.ANCHORARRAY($AG$12),$AH$12:$AH$18)</f>
        <v>1 község</v>
      </c>
      <c r="AE2255" s="4">
        <f>HsgLista[[#This Row],[Lakó-népesség]]*HsgLista[[#This Row],[Lakó-népesség]]</f>
        <v>48400</v>
      </c>
      <c r="AF2255" s="1"/>
      <c r="AG2255" s="4"/>
      <c r="AJ2255" s="8"/>
      <c r="AK2255" s="4"/>
      <c r="AS2255" s="8"/>
      <c r="AT2255" s="4"/>
      <c r="BJ2255" s="1"/>
    </row>
    <row r="2256" spans="1:62" x14ac:dyDescent="0.3">
      <c r="A2256" s="33" t="s">
        <v>2991</v>
      </c>
      <c r="B2256" s="31">
        <v>29018</v>
      </c>
      <c r="C2256" s="1" t="s">
        <v>27</v>
      </c>
      <c r="D2256" s="1" t="s">
        <v>28</v>
      </c>
      <c r="E2256" s="1" t="s">
        <v>121</v>
      </c>
      <c r="F2256" s="1" t="s">
        <v>122</v>
      </c>
      <c r="G2256" s="1" t="s">
        <v>123</v>
      </c>
      <c r="H2256" s="1">
        <v>1</v>
      </c>
      <c r="I2256" s="1" t="s">
        <v>32</v>
      </c>
      <c r="J2256" s="4">
        <v>5167</v>
      </c>
      <c r="K2256" s="4">
        <v>5746</v>
      </c>
      <c r="L2256" s="4">
        <v>2295</v>
      </c>
      <c r="AA2256" s="12" t="str">
        <f>_xlfn.XLOOKUP(HsgLista[[#This Row],[Lakó-népesség]],hsgméret[limit],hsgméret[név],,-1)</f>
        <v>kicsi</v>
      </c>
      <c r="AB2256" s="12" t="str">
        <f>IFERROR(_xlfn.XLOOKUP(HsgLista[[#This Row],[Vármegye]],Régiók[Vármegye],Régiók[Régió]),"")</f>
        <v>Közép-Dunántúl</v>
      </c>
      <c r="AC2256" s="12" t="str">
        <f>IFERROR(_xlfn.XLOOKUP(HsgLista[[#This Row],[Vármegye]],Régiók[Vármegye],Régiók[NUTS2]),"")</f>
        <v>HU21</v>
      </c>
      <c r="AD2256" s="12" t="str" cm="1">
        <f t="array" ref="AD2256">_xlfn.XLOOKUP(HsgLista[[#This Row],[Helység jogállása]],_xlfn.ANCHORARRAY($AG$12),$AH$12:$AH$18)</f>
        <v>2 város</v>
      </c>
      <c r="AE2256" s="4">
        <f>HsgLista[[#This Row],[Lakó-népesség]]*HsgLista[[#This Row],[Lakó-népesség]]</f>
        <v>33016516</v>
      </c>
      <c r="AF2256" s="1"/>
      <c r="AG2256" s="4"/>
      <c r="AJ2256" s="8"/>
      <c r="AK2256" s="4"/>
      <c r="AS2256" s="8"/>
      <c r="AT2256" s="4"/>
      <c r="BJ2256" s="1"/>
    </row>
    <row r="2257" spans="1:62" x14ac:dyDescent="0.3">
      <c r="A2257" s="33" t="s">
        <v>2992</v>
      </c>
      <c r="B2257" s="31">
        <v>23311</v>
      </c>
      <c r="C2257" s="1" t="s">
        <v>40</v>
      </c>
      <c r="D2257" s="1" t="s">
        <v>112</v>
      </c>
      <c r="E2257" s="1" t="s">
        <v>113</v>
      </c>
      <c r="F2257" s="1" t="s">
        <v>114</v>
      </c>
      <c r="G2257" s="1" t="s">
        <v>115</v>
      </c>
      <c r="H2257" s="1">
        <v>5</v>
      </c>
      <c r="I2257" s="1" t="s">
        <v>564</v>
      </c>
      <c r="J2257" s="4">
        <v>1039</v>
      </c>
      <c r="K2257" s="4">
        <v>376</v>
      </c>
      <c r="L2257" s="4">
        <v>198</v>
      </c>
      <c r="AA2257" s="12" t="str">
        <f>_xlfn.XLOOKUP(HsgLista[[#This Row],[Lakó-népesség]],hsgméret[limit],hsgméret[név],,-1)</f>
        <v>mikro</v>
      </c>
      <c r="AB2257" s="12" t="str">
        <f>IFERROR(_xlfn.XLOOKUP(HsgLista[[#This Row],[Vármegye]],Régiók[Vármegye],Régiók[Régió]),"")</f>
        <v>Dél-Dunántúl</v>
      </c>
      <c r="AC2257" s="12" t="str">
        <f>IFERROR(_xlfn.XLOOKUP(HsgLista[[#This Row],[Vármegye]],Régiók[Vármegye],Régiók[NUTS2]),"")</f>
        <v>HU23</v>
      </c>
      <c r="AD2257" s="12" t="str" cm="1">
        <f t="array" ref="AD2257">_xlfn.XLOOKUP(HsgLista[[#This Row],[Helység jogállása]],_xlfn.ANCHORARRAY($AG$12),$AH$12:$AH$18)</f>
        <v>1 község</v>
      </c>
      <c r="AE2257" s="4">
        <f>HsgLista[[#This Row],[Lakó-népesség]]*HsgLista[[#This Row],[Lakó-népesség]]</f>
        <v>141376</v>
      </c>
      <c r="AF2257" s="1"/>
      <c r="AG2257" s="4"/>
      <c r="AJ2257" s="8"/>
      <c r="AK2257" s="4"/>
      <c r="AS2257" s="8"/>
      <c r="AT2257" s="4"/>
      <c r="BJ2257" s="1"/>
    </row>
    <row r="2258" spans="1:62" x14ac:dyDescent="0.3">
      <c r="A2258" s="33" t="s">
        <v>2993</v>
      </c>
      <c r="B2258" s="31">
        <v>26639</v>
      </c>
      <c r="C2258" s="1" t="s">
        <v>40</v>
      </c>
      <c r="D2258" s="1" t="s">
        <v>202</v>
      </c>
      <c r="E2258" s="1" t="s">
        <v>203</v>
      </c>
      <c r="F2258" s="1" t="s">
        <v>204</v>
      </c>
      <c r="G2258" s="1" t="s">
        <v>205</v>
      </c>
      <c r="H2258" s="1">
        <v>5</v>
      </c>
      <c r="I2258" s="1" t="s">
        <v>477</v>
      </c>
      <c r="J2258" s="4">
        <v>1034</v>
      </c>
      <c r="K2258" s="4">
        <v>516</v>
      </c>
      <c r="L2258" s="4">
        <v>272</v>
      </c>
      <c r="AA2258" s="12" t="str">
        <f>_xlfn.XLOOKUP(HsgLista[[#This Row],[Lakó-népesség]],hsgméret[limit],hsgméret[név],,-1)</f>
        <v>apró</v>
      </c>
      <c r="AB2258" s="12" t="str">
        <f>IFERROR(_xlfn.XLOOKUP(HsgLista[[#This Row],[Vármegye]],Régiók[Vármegye],Régiók[Régió]),"")</f>
        <v>Nyugat-Dunántúl</v>
      </c>
      <c r="AC2258" s="12" t="str">
        <f>IFERROR(_xlfn.XLOOKUP(HsgLista[[#This Row],[Vármegye]],Régiók[Vármegye],Régiók[NUTS2]),"")</f>
        <v>HU22</v>
      </c>
      <c r="AD2258" s="12" t="str" cm="1">
        <f t="array" ref="AD2258">_xlfn.XLOOKUP(HsgLista[[#This Row],[Helység jogállása]],_xlfn.ANCHORARRAY($AG$12),$AH$12:$AH$18)</f>
        <v>1 község</v>
      </c>
      <c r="AE2258" s="4">
        <f>HsgLista[[#This Row],[Lakó-népesség]]*HsgLista[[#This Row],[Lakó-népesség]]</f>
        <v>266256</v>
      </c>
      <c r="AF2258" s="1"/>
      <c r="AG2258" s="4"/>
      <c r="AJ2258" s="8"/>
      <c r="AK2258" s="4"/>
      <c r="AS2258" s="8"/>
      <c r="AT2258" s="4"/>
      <c r="BJ2258" s="1"/>
    </row>
    <row r="2259" spans="1:62" x14ac:dyDescent="0.3">
      <c r="A2259" s="33" t="s">
        <v>2994</v>
      </c>
      <c r="B2259" s="31">
        <v>28592</v>
      </c>
      <c r="C2259" s="1" t="s">
        <v>40</v>
      </c>
      <c r="D2259" s="1" t="s">
        <v>197</v>
      </c>
      <c r="E2259" s="1" t="s">
        <v>523</v>
      </c>
      <c r="F2259" s="1" t="s">
        <v>524</v>
      </c>
      <c r="G2259" s="1" t="s">
        <v>525</v>
      </c>
      <c r="H2259" s="1">
        <v>5</v>
      </c>
      <c r="I2259" s="1" t="s">
        <v>1161</v>
      </c>
      <c r="J2259" s="4">
        <v>4893</v>
      </c>
      <c r="K2259" s="4">
        <v>1299</v>
      </c>
      <c r="L2259" s="4">
        <v>765</v>
      </c>
      <c r="AA2259" s="12" t="str">
        <f>_xlfn.XLOOKUP(HsgLista[[#This Row],[Lakó-népesség]],hsgméret[limit],hsgméret[név],,-1)</f>
        <v>apró</v>
      </c>
      <c r="AB2259" s="12" t="str">
        <f>IFERROR(_xlfn.XLOOKUP(HsgLista[[#This Row],[Vármegye]],Régiók[Vármegye],Régiók[Régió]),"")</f>
        <v>Dél-Alföld</v>
      </c>
      <c r="AC2259" s="12" t="str">
        <f>IFERROR(_xlfn.XLOOKUP(HsgLista[[#This Row],[Vármegye]],Régiók[Vármegye],Régiók[NUTS2]),"")</f>
        <v>HU33</v>
      </c>
      <c r="AD2259" s="12" t="str" cm="1">
        <f t="array" ref="AD2259">_xlfn.XLOOKUP(HsgLista[[#This Row],[Helység jogállása]],_xlfn.ANCHORARRAY($AG$12),$AH$12:$AH$18)</f>
        <v>1 község</v>
      </c>
      <c r="AE2259" s="4">
        <f>HsgLista[[#This Row],[Lakó-népesség]]*HsgLista[[#This Row],[Lakó-népesség]]</f>
        <v>1687401</v>
      </c>
      <c r="AF2259" s="1"/>
      <c r="AG2259" s="4"/>
      <c r="AJ2259" s="8"/>
      <c r="AK2259" s="4"/>
      <c r="AS2259" s="8"/>
      <c r="AT2259" s="4"/>
      <c r="BJ2259" s="1"/>
    </row>
    <row r="2260" spans="1:62" x14ac:dyDescent="0.3">
      <c r="A2260" s="33" t="s">
        <v>2995</v>
      </c>
      <c r="B2260" s="31">
        <v>23083</v>
      </c>
      <c r="C2260" s="1" t="s">
        <v>40</v>
      </c>
      <c r="D2260" s="1" t="s">
        <v>75</v>
      </c>
      <c r="E2260" s="1" t="s">
        <v>1049</v>
      </c>
      <c r="F2260" s="1" t="s">
        <v>1050</v>
      </c>
      <c r="G2260" s="1" t="s">
        <v>1051</v>
      </c>
      <c r="H2260" s="1">
        <v>5</v>
      </c>
      <c r="I2260" s="1" t="s">
        <v>2996</v>
      </c>
      <c r="J2260" s="4">
        <v>7907</v>
      </c>
      <c r="K2260" s="4">
        <v>1279</v>
      </c>
      <c r="L2260" s="4">
        <v>552</v>
      </c>
      <c r="AA2260" s="12" t="str">
        <f>_xlfn.XLOOKUP(HsgLista[[#This Row],[Lakó-népesség]],hsgméret[limit],hsgméret[név],,-1)</f>
        <v>apró</v>
      </c>
      <c r="AB2260" s="12" t="str">
        <f>IFERROR(_xlfn.XLOOKUP(HsgLista[[#This Row],[Vármegye]],Régiók[Vármegye],Régiók[Régió]),"")</f>
        <v>Pest</v>
      </c>
      <c r="AC2260" s="12" t="str">
        <f>IFERROR(_xlfn.XLOOKUP(HsgLista[[#This Row],[Vármegye]],Régiók[Vármegye],Régiók[NUTS2]),"")</f>
        <v>HU12</v>
      </c>
      <c r="AD2260" s="12" t="str" cm="1">
        <f t="array" ref="AD2260">_xlfn.XLOOKUP(HsgLista[[#This Row],[Helység jogállása]],_xlfn.ANCHORARRAY($AG$12),$AH$12:$AH$18)</f>
        <v>1 község</v>
      </c>
      <c r="AE2260" s="4">
        <f>HsgLista[[#This Row],[Lakó-népesség]]*HsgLista[[#This Row],[Lakó-népesség]]</f>
        <v>1635841</v>
      </c>
      <c r="AF2260" s="1"/>
      <c r="AG2260" s="4"/>
      <c r="AJ2260" s="8"/>
      <c r="AK2260" s="4"/>
      <c r="AS2260" s="8"/>
      <c r="AT2260" s="4"/>
      <c r="BJ2260" s="1"/>
    </row>
    <row r="2261" spans="1:62" x14ac:dyDescent="0.3">
      <c r="A2261" s="33" t="s">
        <v>2997</v>
      </c>
      <c r="B2261" s="31">
        <v>17774</v>
      </c>
      <c r="C2261" s="1" t="s">
        <v>40</v>
      </c>
      <c r="D2261" s="1" t="s">
        <v>28</v>
      </c>
      <c r="E2261" s="1" t="s">
        <v>495</v>
      </c>
      <c r="F2261" s="1" t="s">
        <v>496</v>
      </c>
      <c r="G2261" s="1" t="s">
        <v>497</v>
      </c>
      <c r="H2261" s="1">
        <v>1</v>
      </c>
      <c r="I2261" s="1" t="s">
        <v>32</v>
      </c>
      <c r="J2261" s="4">
        <v>3469</v>
      </c>
      <c r="K2261" s="4">
        <v>2395</v>
      </c>
      <c r="L2261" s="4">
        <v>988</v>
      </c>
      <c r="R2261" s="1">
        <v>1</v>
      </c>
      <c r="AA2261" s="12" t="str">
        <f>_xlfn.XLOOKUP(HsgLista[[#This Row],[Lakó-népesség]],hsgméret[limit],hsgméret[név],,-1)</f>
        <v>kicsi</v>
      </c>
      <c r="AB2261" s="12" t="str">
        <f>IFERROR(_xlfn.XLOOKUP(HsgLista[[#This Row],[Vármegye]],Régiók[Vármegye],Régiók[Régió]),"")</f>
        <v>Közép-Dunántúl</v>
      </c>
      <c r="AC2261" s="12" t="str">
        <f>IFERROR(_xlfn.XLOOKUP(HsgLista[[#This Row],[Vármegye]],Régiók[Vármegye],Régiók[NUTS2]),"")</f>
        <v>HU21</v>
      </c>
      <c r="AD2261" s="12" t="str" cm="1">
        <f t="array" ref="AD2261">_xlfn.XLOOKUP(HsgLista[[#This Row],[Helység jogállása]],_xlfn.ANCHORARRAY($AG$12),$AH$12:$AH$18)</f>
        <v>1 község</v>
      </c>
      <c r="AE2261" s="4">
        <f>HsgLista[[#This Row],[Lakó-népesség]]*HsgLista[[#This Row],[Lakó-népesség]]</f>
        <v>5736025</v>
      </c>
      <c r="AF2261" s="1"/>
      <c r="AG2261" s="4"/>
      <c r="AJ2261" s="8"/>
      <c r="AK2261" s="4"/>
      <c r="AS2261" s="8"/>
      <c r="AT2261" s="4"/>
      <c r="BJ2261" s="1"/>
    </row>
    <row r="2262" spans="1:62" x14ac:dyDescent="0.3">
      <c r="A2262" s="33" t="s">
        <v>2998</v>
      </c>
      <c r="B2262" s="31">
        <v>15583</v>
      </c>
      <c r="C2262" s="1" t="s">
        <v>40</v>
      </c>
      <c r="D2262" s="1" t="s">
        <v>75</v>
      </c>
      <c r="E2262" s="1" t="s">
        <v>1306</v>
      </c>
      <c r="F2262" s="1" t="s">
        <v>1307</v>
      </c>
      <c r="G2262" s="1" t="s">
        <v>1308</v>
      </c>
      <c r="H2262" s="1">
        <v>5</v>
      </c>
      <c r="I2262" s="1" t="s">
        <v>2999</v>
      </c>
      <c r="J2262" s="4">
        <v>927</v>
      </c>
      <c r="K2262" s="4">
        <v>1243</v>
      </c>
      <c r="L2262" s="4">
        <v>471</v>
      </c>
      <c r="AA2262" s="12" t="str">
        <f>_xlfn.XLOOKUP(HsgLista[[#This Row],[Lakó-népesség]],hsgméret[limit],hsgméret[név],,-1)</f>
        <v>apró</v>
      </c>
      <c r="AB2262" s="12" t="str">
        <f>IFERROR(_xlfn.XLOOKUP(HsgLista[[#This Row],[Vármegye]],Régiók[Vármegye],Régiók[Régió]),"")</f>
        <v>Pest</v>
      </c>
      <c r="AC2262" s="12" t="str">
        <f>IFERROR(_xlfn.XLOOKUP(HsgLista[[#This Row],[Vármegye]],Régiók[Vármegye],Régiók[NUTS2]),"")</f>
        <v>HU12</v>
      </c>
      <c r="AD2262" s="12" t="str" cm="1">
        <f t="array" ref="AD2262">_xlfn.XLOOKUP(HsgLista[[#This Row],[Helység jogállása]],_xlfn.ANCHORARRAY($AG$12),$AH$12:$AH$18)</f>
        <v>1 község</v>
      </c>
      <c r="AE2262" s="4">
        <f>HsgLista[[#This Row],[Lakó-népesség]]*HsgLista[[#This Row],[Lakó-népesség]]</f>
        <v>1545049</v>
      </c>
      <c r="AF2262" s="1"/>
      <c r="AG2262" s="4"/>
      <c r="AJ2262" s="8"/>
      <c r="AK2262" s="4"/>
      <c r="AS2262" s="8"/>
      <c r="AT2262" s="4"/>
      <c r="BJ2262" s="1"/>
    </row>
    <row r="2263" spans="1:62" x14ac:dyDescent="0.3">
      <c r="A2263" s="33" t="s">
        <v>151</v>
      </c>
      <c r="B2263" s="31">
        <v>27410</v>
      </c>
      <c r="C2263" s="1" t="s">
        <v>27</v>
      </c>
      <c r="D2263" s="1" t="s">
        <v>52</v>
      </c>
      <c r="E2263" s="1" t="s">
        <v>3000</v>
      </c>
      <c r="F2263" s="1" t="s">
        <v>150</v>
      </c>
      <c r="G2263" s="1" t="s">
        <v>151</v>
      </c>
      <c r="H2263" s="1">
        <v>2</v>
      </c>
      <c r="I2263" s="1" t="s">
        <v>38</v>
      </c>
      <c r="J2263" s="4">
        <v>3472</v>
      </c>
      <c r="K2263" s="4">
        <v>6335</v>
      </c>
      <c r="L2263" s="4">
        <v>2416</v>
      </c>
      <c r="T2263" s="1">
        <v>1</v>
      </c>
      <c r="AA2263" s="12" t="str">
        <f>_xlfn.XLOOKUP(HsgLista[[#This Row],[Lakó-népesség]],hsgméret[limit],hsgméret[név],,-1)</f>
        <v>kicsi</v>
      </c>
      <c r="AB2263" s="12" t="str">
        <f>IFERROR(_xlfn.XLOOKUP(HsgLista[[#This Row],[Vármegye]],Régiók[Vármegye],Régiók[Régió]),"")</f>
        <v>Észak-Magyarország</v>
      </c>
      <c r="AC2263" s="12" t="str">
        <f>IFERROR(_xlfn.XLOOKUP(HsgLista[[#This Row],[Vármegye]],Régiók[Vármegye],Régiók[NUTS2]),"")</f>
        <v>HU31</v>
      </c>
      <c r="AD2263" s="12" t="str" cm="1">
        <f t="array" ref="AD2263">_xlfn.XLOOKUP(HsgLista[[#This Row],[Helység jogállása]],_xlfn.ANCHORARRAY($AG$12),$AH$12:$AH$18)</f>
        <v>2 város</v>
      </c>
      <c r="AE2263" s="4">
        <f>HsgLista[[#This Row],[Lakó-népesség]]*HsgLista[[#This Row],[Lakó-népesség]]</f>
        <v>40132225</v>
      </c>
      <c r="AF2263" s="1"/>
      <c r="AG2263" s="4"/>
      <c r="AJ2263" s="8"/>
      <c r="AK2263" s="4"/>
      <c r="AS2263" s="8"/>
      <c r="AT2263" s="4"/>
      <c r="BJ2263" s="1"/>
    </row>
    <row r="2264" spans="1:62" x14ac:dyDescent="0.3">
      <c r="A2264" s="33" t="s">
        <v>3001</v>
      </c>
      <c r="B2264" s="31">
        <v>12964</v>
      </c>
      <c r="C2264" s="1" t="s">
        <v>40</v>
      </c>
      <c r="D2264" s="1" t="s">
        <v>66</v>
      </c>
      <c r="E2264" s="1" t="s">
        <v>403</v>
      </c>
      <c r="F2264" s="1" t="s">
        <v>404</v>
      </c>
      <c r="G2264" s="1" t="s">
        <v>405</v>
      </c>
      <c r="H2264" s="1">
        <v>5</v>
      </c>
      <c r="I2264" s="1" t="s">
        <v>1788</v>
      </c>
      <c r="J2264" s="4">
        <v>839</v>
      </c>
      <c r="K2264" s="4">
        <v>650</v>
      </c>
      <c r="L2264" s="4">
        <v>265</v>
      </c>
      <c r="AA2264" s="12" t="str">
        <f>_xlfn.XLOOKUP(HsgLista[[#This Row],[Lakó-népesség]],hsgméret[limit],hsgméret[név],,-1)</f>
        <v>apró</v>
      </c>
      <c r="AB2264" s="12" t="str">
        <f>IFERROR(_xlfn.XLOOKUP(HsgLista[[#This Row],[Vármegye]],Régiók[Vármegye],Régiók[Régió]),"")</f>
        <v>Nyugat-Dunántúl</v>
      </c>
      <c r="AC2264" s="12" t="str">
        <f>IFERROR(_xlfn.XLOOKUP(HsgLista[[#This Row],[Vármegye]],Régiók[Vármegye],Régiók[NUTS2]),"")</f>
        <v>HU22</v>
      </c>
      <c r="AD2264" s="12" t="str" cm="1">
        <f t="array" ref="AD2264">_xlfn.XLOOKUP(HsgLista[[#This Row],[Helység jogállása]],_xlfn.ANCHORARRAY($AG$12),$AH$12:$AH$18)</f>
        <v>1 község</v>
      </c>
      <c r="AE2264" s="4">
        <f>HsgLista[[#This Row],[Lakó-népesség]]*HsgLista[[#This Row],[Lakó-népesség]]</f>
        <v>422500</v>
      </c>
      <c r="AF2264" s="1"/>
      <c r="AG2264" s="4"/>
      <c r="AJ2264" s="8"/>
      <c r="AK2264" s="4"/>
      <c r="AS2264" s="8"/>
      <c r="AT2264" s="4"/>
      <c r="BJ2264" s="1"/>
    </row>
    <row r="2265" spans="1:62" x14ac:dyDescent="0.3">
      <c r="A2265" s="33" t="s">
        <v>1626</v>
      </c>
      <c r="B2265" s="31">
        <v>21388</v>
      </c>
      <c r="C2265" s="1" t="s">
        <v>40</v>
      </c>
      <c r="D2265" s="1" t="s">
        <v>75</v>
      </c>
      <c r="E2265" s="1" t="s">
        <v>91</v>
      </c>
      <c r="F2265" s="1" t="s">
        <v>92</v>
      </c>
      <c r="G2265" s="1" t="s">
        <v>93</v>
      </c>
      <c r="H2265" s="1">
        <v>2</v>
      </c>
      <c r="I2265" s="1" t="s">
        <v>38</v>
      </c>
      <c r="J2265" s="4">
        <v>2472</v>
      </c>
      <c r="K2265" s="4">
        <v>1347</v>
      </c>
      <c r="L2265" s="4">
        <v>504</v>
      </c>
      <c r="T2265" s="1">
        <v>1</v>
      </c>
      <c r="X2265" s="1">
        <v>1</v>
      </c>
      <c r="AA2265" s="12" t="str">
        <f>_xlfn.XLOOKUP(HsgLista[[#This Row],[Lakó-népesség]],hsgméret[limit],hsgméret[név],,-1)</f>
        <v>apró</v>
      </c>
      <c r="AB2265" s="12" t="str">
        <f>IFERROR(_xlfn.XLOOKUP(HsgLista[[#This Row],[Vármegye]],Régiók[Vármegye],Régiók[Régió]),"")</f>
        <v>Pest</v>
      </c>
      <c r="AC2265" s="12" t="str">
        <f>IFERROR(_xlfn.XLOOKUP(HsgLista[[#This Row],[Vármegye]],Régiók[Vármegye],Régiók[NUTS2]),"")</f>
        <v>HU12</v>
      </c>
      <c r="AD2265" s="12" t="str" cm="1">
        <f t="array" ref="AD2265">_xlfn.XLOOKUP(HsgLista[[#This Row],[Helység jogállása]],_xlfn.ANCHORARRAY($AG$12),$AH$12:$AH$18)</f>
        <v>1 község</v>
      </c>
      <c r="AE2265" s="4">
        <f>HsgLista[[#This Row],[Lakó-népesség]]*HsgLista[[#This Row],[Lakó-népesség]]</f>
        <v>1814409</v>
      </c>
      <c r="AF2265" s="1"/>
      <c r="AG2265" s="4"/>
      <c r="AJ2265" s="8"/>
      <c r="AK2265" s="4"/>
      <c r="AS2265" s="8"/>
      <c r="AT2265" s="4"/>
      <c r="BJ2265" s="1"/>
    </row>
    <row r="2266" spans="1:62" x14ac:dyDescent="0.3">
      <c r="A2266" s="33" t="s">
        <v>641</v>
      </c>
      <c r="B2266" s="31">
        <v>10162</v>
      </c>
      <c r="C2266" s="1" t="s">
        <v>27</v>
      </c>
      <c r="D2266" s="1" t="s">
        <v>224</v>
      </c>
      <c r="E2266" s="1" t="s">
        <v>3002</v>
      </c>
      <c r="F2266" s="1" t="s">
        <v>640</v>
      </c>
      <c r="G2266" s="1" t="s">
        <v>641</v>
      </c>
      <c r="H2266" s="1">
        <v>2</v>
      </c>
      <c r="I2266" s="1" t="s">
        <v>38</v>
      </c>
      <c r="J2266" s="4">
        <v>18694</v>
      </c>
      <c r="K2266" s="4">
        <v>13121</v>
      </c>
      <c r="L2266" s="4">
        <v>5803</v>
      </c>
      <c r="T2266" s="1">
        <v>1</v>
      </c>
      <c r="AA2266" s="12" t="str">
        <f>_xlfn.XLOOKUP(HsgLista[[#This Row],[Lakó-népesség]],hsgméret[limit],hsgméret[név],,-1)</f>
        <v>közép</v>
      </c>
      <c r="AB2266" s="12" t="str">
        <f>IFERROR(_xlfn.XLOOKUP(HsgLista[[#This Row],[Vármegye]],Régiók[Vármegye],Régiók[Régió]),"")</f>
        <v>Észak-Alföld</v>
      </c>
      <c r="AC2266" s="12" t="str">
        <f>IFERROR(_xlfn.XLOOKUP(HsgLista[[#This Row],[Vármegye]],Régiók[Vármegye],Régiók[NUTS2]),"")</f>
        <v>HU32</v>
      </c>
      <c r="AD2266" s="12" t="str" cm="1">
        <f t="array" ref="AD2266">_xlfn.XLOOKUP(HsgLista[[#This Row],[Helység jogállása]],_xlfn.ANCHORARRAY($AG$12),$AH$12:$AH$18)</f>
        <v>2 város</v>
      </c>
      <c r="AE2266" s="4">
        <f>HsgLista[[#This Row],[Lakó-népesség]]*HsgLista[[#This Row],[Lakó-népesség]]</f>
        <v>172160641</v>
      </c>
      <c r="AF2266" s="1"/>
      <c r="AG2266" s="4"/>
      <c r="AJ2266" s="8"/>
      <c r="AK2266" s="4"/>
      <c r="AS2266" s="8"/>
      <c r="AT2266" s="4"/>
      <c r="BJ2266" s="1"/>
    </row>
    <row r="2267" spans="1:62" x14ac:dyDescent="0.3">
      <c r="A2267" s="33" t="s">
        <v>3003</v>
      </c>
      <c r="B2267" s="32">
        <v>7278</v>
      </c>
      <c r="C2267" s="1" t="s">
        <v>40</v>
      </c>
      <c r="D2267" s="1" t="s">
        <v>95</v>
      </c>
      <c r="E2267" s="1" t="s">
        <v>306</v>
      </c>
      <c r="F2267" s="1" t="s">
        <v>307</v>
      </c>
      <c r="G2267" s="1" t="s">
        <v>308</v>
      </c>
      <c r="H2267" s="1">
        <v>5</v>
      </c>
      <c r="I2267" s="1" t="s">
        <v>332</v>
      </c>
      <c r="J2267" s="4">
        <v>1510</v>
      </c>
      <c r="K2267" s="4">
        <v>882</v>
      </c>
      <c r="L2267" s="4">
        <v>390</v>
      </c>
      <c r="AA2267" s="12" t="str">
        <f>_xlfn.XLOOKUP(HsgLista[[#This Row],[Lakó-népesség]],hsgméret[limit],hsgméret[név],,-1)</f>
        <v>apró</v>
      </c>
      <c r="AB2267" s="12" t="str">
        <f>IFERROR(_xlfn.XLOOKUP(HsgLista[[#This Row],[Vármegye]],Régiók[Vármegye],Régiók[Régió]),"")</f>
        <v>Nyugat-Dunántúl</v>
      </c>
      <c r="AC2267" s="12" t="str">
        <f>IFERROR(_xlfn.XLOOKUP(HsgLista[[#This Row],[Vármegye]],Régiók[Vármegye],Régiók[NUTS2]),"")</f>
        <v>HU22</v>
      </c>
      <c r="AD2267" s="12" t="str" cm="1">
        <f t="array" ref="AD2267">_xlfn.XLOOKUP(HsgLista[[#This Row],[Helység jogállása]],_xlfn.ANCHORARRAY($AG$12),$AH$12:$AH$18)</f>
        <v>1 község</v>
      </c>
      <c r="AE2267" s="4">
        <f>HsgLista[[#This Row],[Lakó-népesség]]*HsgLista[[#This Row],[Lakó-népesség]]</f>
        <v>777924</v>
      </c>
      <c r="AF2267" s="1"/>
      <c r="AG2267" s="4"/>
      <c r="AJ2267" s="8"/>
      <c r="AK2267" s="4"/>
      <c r="AS2267" s="8"/>
      <c r="AT2267" s="4"/>
      <c r="BJ2267" s="1"/>
    </row>
    <row r="2268" spans="1:62" x14ac:dyDescent="0.3">
      <c r="A2268" s="33" t="s">
        <v>3004</v>
      </c>
      <c r="B2268" s="32">
        <v>4303</v>
      </c>
      <c r="C2268" s="1" t="s">
        <v>40</v>
      </c>
      <c r="D2268" s="1" t="s">
        <v>75</v>
      </c>
      <c r="E2268" s="1" t="s">
        <v>91</v>
      </c>
      <c r="F2268" s="1" t="s">
        <v>92</v>
      </c>
      <c r="G2268" s="1" t="s">
        <v>93</v>
      </c>
      <c r="H2268" s="1">
        <v>5</v>
      </c>
      <c r="I2268" s="1" t="s">
        <v>2904</v>
      </c>
      <c r="J2268" s="4">
        <v>2530</v>
      </c>
      <c r="K2268" s="4">
        <v>743</v>
      </c>
      <c r="L2268" s="4">
        <v>310</v>
      </c>
      <c r="AA2268" s="12" t="str">
        <f>_xlfn.XLOOKUP(HsgLista[[#This Row],[Lakó-népesség]],hsgméret[limit],hsgméret[név],,-1)</f>
        <v>apró</v>
      </c>
      <c r="AB2268" s="12" t="str">
        <f>IFERROR(_xlfn.XLOOKUP(HsgLista[[#This Row],[Vármegye]],Régiók[Vármegye],Régiók[Régió]),"")</f>
        <v>Pest</v>
      </c>
      <c r="AC2268" s="12" t="str">
        <f>IFERROR(_xlfn.XLOOKUP(HsgLista[[#This Row],[Vármegye]],Régiók[Vármegye],Régiók[NUTS2]),"")</f>
        <v>HU12</v>
      </c>
      <c r="AD2268" s="12" t="str" cm="1">
        <f t="array" ref="AD2268">_xlfn.XLOOKUP(HsgLista[[#This Row],[Helység jogállása]],_xlfn.ANCHORARRAY($AG$12),$AH$12:$AH$18)</f>
        <v>1 község</v>
      </c>
      <c r="AE2268" s="4">
        <f>HsgLista[[#This Row],[Lakó-népesség]]*HsgLista[[#This Row],[Lakó-népesség]]</f>
        <v>552049</v>
      </c>
      <c r="AF2268" s="1"/>
      <c r="AG2268" s="4"/>
      <c r="AJ2268" s="8"/>
      <c r="AK2268" s="4"/>
      <c r="AS2268" s="8"/>
      <c r="AT2268" s="4"/>
      <c r="BJ2268" s="1"/>
    </row>
    <row r="2269" spans="1:62" x14ac:dyDescent="0.3">
      <c r="A2269" s="33" t="s">
        <v>3005</v>
      </c>
      <c r="B2269" s="32">
        <v>4792</v>
      </c>
      <c r="C2269" s="1" t="s">
        <v>40</v>
      </c>
      <c r="D2269" s="1" t="s">
        <v>66</v>
      </c>
      <c r="E2269" s="1" t="s">
        <v>101</v>
      </c>
      <c r="F2269" s="1" t="s">
        <v>102</v>
      </c>
      <c r="G2269" s="1" t="s">
        <v>103</v>
      </c>
      <c r="H2269" s="1">
        <v>5</v>
      </c>
      <c r="I2269" s="1" t="s">
        <v>463</v>
      </c>
      <c r="J2269" s="4">
        <v>1386</v>
      </c>
      <c r="K2269" s="4">
        <v>502</v>
      </c>
      <c r="L2269" s="4">
        <v>255</v>
      </c>
      <c r="AA2269" s="12" t="str">
        <f>_xlfn.XLOOKUP(HsgLista[[#This Row],[Lakó-népesség]],hsgméret[limit],hsgméret[név],,-1)</f>
        <v>apró</v>
      </c>
      <c r="AB2269" s="12" t="str">
        <f>IFERROR(_xlfn.XLOOKUP(HsgLista[[#This Row],[Vármegye]],Régiók[Vármegye],Régiók[Régió]),"")</f>
        <v>Nyugat-Dunántúl</v>
      </c>
      <c r="AC2269" s="12" t="str">
        <f>IFERROR(_xlfn.XLOOKUP(HsgLista[[#This Row],[Vármegye]],Régiók[Vármegye],Régiók[NUTS2]),"")</f>
        <v>HU22</v>
      </c>
      <c r="AD2269" s="12" t="str" cm="1">
        <f t="array" ref="AD2269">_xlfn.XLOOKUP(HsgLista[[#This Row],[Helység jogállása]],_xlfn.ANCHORARRAY($AG$12),$AH$12:$AH$18)</f>
        <v>1 község</v>
      </c>
      <c r="AE2269" s="4">
        <f>HsgLista[[#This Row],[Lakó-népesség]]*HsgLista[[#This Row],[Lakó-népesség]]</f>
        <v>252004</v>
      </c>
      <c r="AF2269" s="1"/>
      <c r="AG2269" s="4"/>
      <c r="AJ2269" s="8"/>
      <c r="AK2269" s="4"/>
      <c r="AS2269" s="8"/>
      <c r="AT2269" s="4"/>
      <c r="BJ2269" s="1"/>
    </row>
    <row r="2270" spans="1:62" x14ac:dyDescent="0.3">
      <c r="A2270" s="33" t="s">
        <v>3006</v>
      </c>
      <c r="B2270" s="31">
        <v>33701</v>
      </c>
      <c r="C2270" s="1" t="s">
        <v>40</v>
      </c>
      <c r="D2270" s="1" t="s">
        <v>66</v>
      </c>
      <c r="E2270" s="1" t="s">
        <v>389</v>
      </c>
      <c r="F2270" s="1" t="s">
        <v>390</v>
      </c>
      <c r="G2270" s="1" t="s">
        <v>391</v>
      </c>
      <c r="H2270" s="1">
        <v>5</v>
      </c>
      <c r="I2270" s="1" t="s">
        <v>391</v>
      </c>
      <c r="J2270" s="4">
        <v>1568</v>
      </c>
      <c r="K2270" s="4">
        <v>612</v>
      </c>
      <c r="L2270" s="4">
        <v>243</v>
      </c>
      <c r="AA2270" s="12" t="str">
        <f>_xlfn.XLOOKUP(HsgLista[[#This Row],[Lakó-népesség]],hsgméret[limit],hsgméret[név],,-1)</f>
        <v>apró</v>
      </c>
      <c r="AB2270" s="12" t="str">
        <f>IFERROR(_xlfn.XLOOKUP(HsgLista[[#This Row],[Vármegye]],Régiók[Vármegye],Régiók[Régió]),"")</f>
        <v>Nyugat-Dunántúl</v>
      </c>
      <c r="AC2270" s="12" t="str">
        <f>IFERROR(_xlfn.XLOOKUP(HsgLista[[#This Row],[Vármegye]],Régiók[Vármegye],Régiók[NUTS2]),"")</f>
        <v>HU22</v>
      </c>
      <c r="AD2270" s="12" t="str" cm="1">
        <f t="array" ref="AD2270">_xlfn.XLOOKUP(HsgLista[[#This Row],[Helység jogállása]],_xlfn.ANCHORARRAY($AG$12),$AH$12:$AH$18)</f>
        <v>1 község</v>
      </c>
      <c r="AE2270" s="4">
        <f>HsgLista[[#This Row],[Lakó-népesség]]*HsgLista[[#This Row],[Lakó-népesség]]</f>
        <v>374544</v>
      </c>
      <c r="AF2270" s="1"/>
      <c r="AG2270" s="4"/>
      <c r="AJ2270" s="8"/>
      <c r="AK2270" s="4"/>
      <c r="AS2270" s="8"/>
      <c r="AT2270" s="4"/>
      <c r="BJ2270" s="1"/>
    </row>
    <row r="2271" spans="1:62" x14ac:dyDescent="0.3">
      <c r="A2271" s="33" t="s">
        <v>3007</v>
      </c>
      <c r="B2271" s="31">
        <v>26736</v>
      </c>
      <c r="C2271" s="1" t="s">
        <v>40</v>
      </c>
      <c r="D2271" s="1" t="s">
        <v>95</v>
      </c>
      <c r="E2271" s="1" t="s">
        <v>294</v>
      </c>
      <c r="F2271" s="1" t="s">
        <v>295</v>
      </c>
      <c r="G2271" s="1" t="s">
        <v>296</v>
      </c>
      <c r="H2271" s="1">
        <v>5</v>
      </c>
      <c r="I2271" s="1" t="s">
        <v>1646</v>
      </c>
      <c r="J2271" s="4">
        <v>1679</v>
      </c>
      <c r="K2271" s="4">
        <v>726</v>
      </c>
      <c r="L2271" s="4">
        <v>299</v>
      </c>
      <c r="AA2271" s="12" t="str">
        <f>_xlfn.XLOOKUP(HsgLista[[#This Row],[Lakó-népesség]],hsgméret[limit],hsgméret[név],,-1)</f>
        <v>apró</v>
      </c>
      <c r="AB2271" s="12" t="str">
        <f>IFERROR(_xlfn.XLOOKUP(HsgLista[[#This Row],[Vármegye]],Régiók[Vármegye],Régiók[Régió]),"")</f>
        <v>Nyugat-Dunántúl</v>
      </c>
      <c r="AC2271" s="12" t="str">
        <f>IFERROR(_xlfn.XLOOKUP(HsgLista[[#This Row],[Vármegye]],Régiók[Vármegye],Régiók[NUTS2]),"")</f>
        <v>HU22</v>
      </c>
      <c r="AD2271" s="12" t="str" cm="1">
        <f t="array" ref="AD2271">_xlfn.XLOOKUP(HsgLista[[#This Row],[Helység jogállása]],_xlfn.ANCHORARRAY($AG$12),$AH$12:$AH$18)</f>
        <v>1 község</v>
      </c>
      <c r="AE2271" s="4">
        <f>HsgLista[[#This Row],[Lakó-népesség]]*HsgLista[[#This Row],[Lakó-népesség]]</f>
        <v>527076</v>
      </c>
      <c r="AF2271" s="1"/>
      <c r="AG2271" s="4"/>
      <c r="AJ2271" s="8"/>
      <c r="AK2271" s="4"/>
      <c r="AS2271" s="8"/>
      <c r="AT2271" s="4"/>
      <c r="BJ2271" s="1"/>
    </row>
    <row r="2272" spans="1:62" x14ac:dyDescent="0.3">
      <c r="A2272" s="33" t="s">
        <v>3008</v>
      </c>
      <c r="B2272" s="32">
        <v>3197</v>
      </c>
      <c r="C2272" s="1" t="s">
        <v>40</v>
      </c>
      <c r="D2272" s="1" t="s">
        <v>95</v>
      </c>
      <c r="E2272" s="1" t="s">
        <v>306</v>
      </c>
      <c r="F2272" s="1" t="s">
        <v>307</v>
      </c>
      <c r="G2272" s="1" t="s">
        <v>308</v>
      </c>
      <c r="H2272" s="1">
        <v>5</v>
      </c>
      <c r="I2272" s="1" t="s">
        <v>309</v>
      </c>
      <c r="J2272" s="4">
        <v>2241</v>
      </c>
      <c r="K2272" s="4">
        <v>940</v>
      </c>
      <c r="L2272" s="4">
        <v>387</v>
      </c>
      <c r="AA2272" s="12" t="str">
        <f>_xlfn.XLOOKUP(HsgLista[[#This Row],[Lakó-népesség]],hsgméret[limit],hsgméret[név],,-1)</f>
        <v>apró</v>
      </c>
      <c r="AB2272" s="12" t="str">
        <f>IFERROR(_xlfn.XLOOKUP(HsgLista[[#This Row],[Vármegye]],Régiók[Vármegye],Régiók[Régió]),"")</f>
        <v>Nyugat-Dunántúl</v>
      </c>
      <c r="AC2272" s="12" t="str">
        <f>IFERROR(_xlfn.XLOOKUP(HsgLista[[#This Row],[Vármegye]],Régiók[Vármegye],Régiók[NUTS2]),"")</f>
        <v>HU22</v>
      </c>
      <c r="AD2272" s="12" t="str" cm="1">
        <f t="array" ref="AD2272">_xlfn.XLOOKUP(HsgLista[[#This Row],[Helység jogállása]],_xlfn.ANCHORARRAY($AG$12),$AH$12:$AH$18)</f>
        <v>1 község</v>
      </c>
      <c r="AE2272" s="4">
        <f>HsgLista[[#This Row],[Lakó-népesség]]*HsgLista[[#This Row],[Lakó-népesség]]</f>
        <v>883600</v>
      </c>
      <c r="AF2272" s="1"/>
      <c r="AG2272" s="4"/>
      <c r="AJ2272" s="8"/>
      <c r="AK2272" s="4"/>
      <c r="AS2272" s="8"/>
      <c r="AT2272" s="4"/>
      <c r="BJ2272" s="1"/>
    </row>
    <row r="2273" spans="1:62" x14ac:dyDescent="0.3">
      <c r="A2273" s="33" t="s">
        <v>3009</v>
      </c>
      <c r="B2273" s="31">
        <v>14793</v>
      </c>
      <c r="C2273" s="1" t="s">
        <v>40</v>
      </c>
      <c r="D2273" s="1" t="s">
        <v>66</v>
      </c>
      <c r="E2273" s="1" t="s">
        <v>154</v>
      </c>
      <c r="F2273" s="1" t="s">
        <v>155</v>
      </c>
      <c r="G2273" s="1" t="s">
        <v>156</v>
      </c>
      <c r="H2273" s="1">
        <v>5</v>
      </c>
      <c r="I2273" s="1" t="s">
        <v>737</v>
      </c>
      <c r="J2273" s="4">
        <v>2303</v>
      </c>
      <c r="K2273" s="4">
        <v>659</v>
      </c>
      <c r="L2273" s="4">
        <v>346</v>
      </c>
      <c r="AA2273" s="12" t="str">
        <f>_xlfn.XLOOKUP(HsgLista[[#This Row],[Lakó-népesség]],hsgméret[limit],hsgméret[név],,-1)</f>
        <v>apró</v>
      </c>
      <c r="AB2273" s="12" t="str">
        <f>IFERROR(_xlfn.XLOOKUP(HsgLista[[#This Row],[Vármegye]],Régiók[Vármegye],Régiók[Régió]),"")</f>
        <v>Nyugat-Dunántúl</v>
      </c>
      <c r="AC2273" s="12" t="str">
        <f>IFERROR(_xlfn.XLOOKUP(HsgLista[[#This Row],[Vármegye]],Régiók[Vármegye],Régiók[NUTS2]),"")</f>
        <v>HU22</v>
      </c>
      <c r="AD2273" s="12" t="str" cm="1">
        <f t="array" ref="AD2273">_xlfn.XLOOKUP(HsgLista[[#This Row],[Helység jogállása]],_xlfn.ANCHORARRAY($AG$12),$AH$12:$AH$18)</f>
        <v>1 község</v>
      </c>
      <c r="AE2273" s="4">
        <f>HsgLista[[#This Row],[Lakó-népesség]]*HsgLista[[#This Row],[Lakó-népesség]]</f>
        <v>434281</v>
      </c>
      <c r="AF2273" s="1"/>
      <c r="AG2273" s="4"/>
      <c r="AJ2273" s="8"/>
      <c r="AK2273" s="4"/>
      <c r="AS2273" s="8"/>
      <c r="AT2273" s="4"/>
      <c r="BJ2273" s="1"/>
    </row>
    <row r="2274" spans="1:62" x14ac:dyDescent="0.3">
      <c r="A2274" s="33" t="s">
        <v>3010</v>
      </c>
      <c r="B2274" s="31">
        <v>25335</v>
      </c>
      <c r="C2274" s="1" t="s">
        <v>40</v>
      </c>
      <c r="D2274" s="1" t="s">
        <v>66</v>
      </c>
      <c r="E2274" s="1" t="s">
        <v>67</v>
      </c>
      <c r="F2274" s="1" t="s">
        <v>68</v>
      </c>
      <c r="G2274" s="1" t="s">
        <v>69</v>
      </c>
      <c r="H2274" s="1">
        <v>1</v>
      </c>
      <c r="I2274" s="1" t="s">
        <v>32</v>
      </c>
      <c r="J2274" s="4">
        <v>3974</v>
      </c>
      <c r="K2274" s="4">
        <v>2940</v>
      </c>
      <c r="L2274" s="4">
        <v>1065</v>
      </c>
      <c r="AA2274" s="12" t="str">
        <f>_xlfn.XLOOKUP(HsgLista[[#This Row],[Lakó-népesség]],hsgméret[limit],hsgméret[név],,-1)</f>
        <v>kicsi</v>
      </c>
      <c r="AB2274" s="12" t="str">
        <f>IFERROR(_xlfn.XLOOKUP(HsgLista[[#This Row],[Vármegye]],Régiók[Vármegye],Régiók[Régió]),"")</f>
        <v>Nyugat-Dunántúl</v>
      </c>
      <c r="AC2274" s="12" t="str">
        <f>IFERROR(_xlfn.XLOOKUP(HsgLista[[#This Row],[Vármegye]],Régiók[Vármegye],Régiók[NUTS2]),"")</f>
        <v>HU22</v>
      </c>
      <c r="AD2274" s="12" t="str" cm="1">
        <f t="array" ref="AD2274">_xlfn.XLOOKUP(HsgLista[[#This Row],[Helység jogállása]],_xlfn.ANCHORARRAY($AG$12),$AH$12:$AH$18)</f>
        <v>1 község</v>
      </c>
      <c r="AE2274" s="4">
        <f>HsgLista[[#This Row],[Lakó-népesség]]*HsgLista[[#This Row],[Lakó-népesség]]</f>
        <v>8643600</v>
      </c>
      <c r="AF2274" s="1"/>
      <c r="AG2274" s="4"/>
      <c r="AJ2274" s="8"/>
      <c r="AK2274" s="4"/>
      <c r="AS2274" s="8"/>
      <c r="AT2274" s="4"/>
      <c r="BJ2274" s="1"/>
    </row>
    <row r="2275" spans="1:62" x14ac:dyDescent="0.3">
      <c r="A2275" s="33" t="s">
        <v>1958</v>
      </c>
      <c r="B2275" s="31">
        <v>26073</v>
      </c>
      <c r="C2275" s="1" t="s">
        <v>40</v>
      </c>
      <c r="D2275" s="1" t="s">
        <v>95</v>
      </c>
      <c r="E2275" s="1" t="s">
        <v>709</v>
      </c>
      <c r="F2275" s="1" t="s">
        <v>710</v>
      </c>
      <c r="G2275" s="1" t="s">
        <v>711</v>
      </c>
      <c r="H2275" s="1">
        <v>2</v>
      </c>
      <c r="I2275" s="1" t="s">
        <v>38</v>
      </c>
      <c r="J2275" s="4">
        <v>2141</v>
      </c>
      <c r="K2275" s="4">
        <v>1715</v>
      </c>
      <c r="L2275" s="4">
        <v>694</v>
      </c>
      <c r="AA2275" s="12" t="str">
        <f>_xlfn.XLOOKUP(HsgLista[[#This Row],[Lakó-népesség]],hsgméret[limit],hsgméret[név],,-1)</f>
        <v>apró</v>
      </c>
      <c r="AB2275" s="12" t="str">
        <f>IFERROR(_xlfn.XLOOKUP(HsgLista[[#This Row],[Vármegye]],Régiók[Vármegye],Régiók[Régió]),"")</f>
        <v>Nyugat-Dunántúl</v>
      </c>
      <c r="AC2275" s="12" t="str">
        <f>IFERROR(_xlfn.XLOOKUP(HsgLista[[#This Row],[Vármegye]],Régiók[Vármegye],Régiók[NUTS2]),"")</f>
        <v>HU22</v>
      </c>
      <c r="AD2275" s="12" t="str" cm="1">
        <f t="array" ref="AD2275">_xlfn.XLOOKUP(HsgLista[[#This Row],[Helység jogállása]],_xlfn.ANCHORARRAY($AG$12),$AH$12:$AH$18)</f>
        <v>1 község</v>
      </c>
      <c r="AE2275" s="4">
        <f>HsgLista[[#This Row],[Lakó-népesség]]*HsgLista[[#This Row],[Lakó-népesség]]</f>
        <v>2941225</v>
      </c>
      <c r="AF2275" s="1"/>
      <c r="AG2275" s="4"/>
      <c r="AJ2275" s="8"/>
      <c r="AK2275" s="4"/>
      <c r="AS2275" s="8"/>
      <c r="AT2275" s="4"/>
      <c r="BJ2275" s="1"/>
    </row>
    <row r="2276" spans="1:62" x14ac:dyDescent="0.3">
      <c r="A2276" s="33" t="s">
        <v>1427</v>
      </c>
      <c r="B2276" s="31">
        <v>24721</v>
      </c>
      <c r="C2276" s="1" t="s">
        <v>40</v>
      </c>
      <c r="D2276" s="1" t="s">
        <v>66</v>
      </c>
      <c r="E2276" s="1" t="s">
        <v>101</v>
      </c>
      <c r="F2276" s="1" t="s">
        <v>102</v>
      </c>
      <c r="G2276" s="1" t="s">
        <v>103</v>
      </c>
      <c r="H2276" s="1">
        <v>2</v>
      </c>
      <c r="I2276" s="1" t="s">
        <v>38</v>
      </c>
      <c r="J2276" s="4">
        <v>2190</v>
      </c>
      <c r="K2276" s="4">
        <v>936</v>
      </c>
      <c r="L2276" s="4">
        <v>447</v>
      </c>
      <c r="AA2276" s="12" t="str">
        <f>_xlfn.XLOOKUP(HsgLista[[#This Row],[Lakó-népesség]],hsgméret[limit],hsgméret[név],,-1)</f>
        <v>apró</v>
      </c>
      <c r="AB2276" s="12" t="str">
        <f>IFERROR(_xlfn.XLOOKUP(HsgLista[[#This Row],[Vármegye]],Régiók[Vármegye],Régiók[Régió]),"")</f>
        <v>Nyugat-Dunántúl</v>
      </c>
      <c r="AC2276" s="12" t="str">
        <f>IFERROR(_xlfn.XLOOKUP(HsgLista[[#This Row],[Vármegye]],Régiók[Vármegye],Régiók[NUTS2]),"")</f>
        <v>HU22</v>
      </c>
      <c r="AD2276" s="12" t="str" cm="1">
        <f t="array" ref="AD2276">_xlfn.XLOOKUP(HsgLista[[#This Row],[Helység jogállása]],_xlfn.ANCHORARRAY($AG$12),$AH$12:$AH$18)</f>
        <v>1 község</v>
      </c>
      <c r="AE2276" s="4">
        <f>HsgLista[[#This Row],[Lakó-népesség]]*HsgLista[[#This Row],[Lakó-népesség]]</f>
        <v>876096</v>
      </c>
      <c r="AF2276" s="1"/>
      <c r="AG2276" s="4"/>
      <c r="AJ2276" s="8"/>
      <c r="AK2276" s="4"/>
      <c r="AS2276" s="8"/>
      <c r="AT2276" s="4"/>
      <c r="BJ2276" s="1"/>
    </row>
    <row r="2277" spans="1:62" x14ac:dyDescent="0.3">
      <c r="A2277" s="33" t="s">
        <v>3011</v>
      </c>
      <c r="B2277" s="31">
        <v>20136</v>
      </c>
      <c r="C2277" s="1" t="s">
        <v>40</v>
      </c>
      <c r="D2277" s="1" t="s">
        <v>66</v>
      </c>
      <c r="E2277" s="1" t="s">
        <v>101</v>
      </c>
      <c r="F2277" s="1" t="s">
        <v>102</v>
      </c>
      <c r="G2277" s="1" t="s">
        <v>103</v>
      </c>
      <c r="H2277" s="1">
        <v>5</v>
      </c>
      <c r="I2277" s="1" t="s">
        <v>2855</v>
      </c>
      <c r="J2277" s="4">
        <v>539</v>
      </c>
      <c r="K2277" s="4">
        <v>76</v>
      </c>
      <c r="L2277" s="4">
        <v>85</v>
      </c>
      <c r="AA2277" s="12" t="str">
        <f>_xlfn.XLOOKUP(HsgLista[[#This Row],[Lakó-népesség]],hsgméret[limit],hsgméret[név],,-1)</f>
        <v>mikro</v>
      </c>
      <c r="AB2277" s="12" t="str">
        <f>IFERROR(_xlfn.XLOOKUP(HsgLista[[#This Row],[Vármegye]],Régiók[Vármegye],Régiók[Régió]),"")</f>
        <v>Nyugat-Dunántúl</v>
      </c>
      <c r="AC2277" s="12" t="str">
        <f>IFERROR(_xlfn.XLOOKUP(HsgLista[[#This Row],[Vármegye]],Régiók[Vármegye],Régiók[NUTS2]),"")</f>
        <v>HU22</v>
      </c>
      <c r="AD2277" s="12" t="str" cm="1">
        <f t="array" ref="AD2277">_xlfn.XLOOKUP(HsgLista[[#This Row],[Helység jogállása]],_xlfn.ANCHORARRAY($AG$12),$AH$12:$AH$18)</f>
        <v>1 község</v>
      </c>
      <c r="AE2277" s="4">
        <f>HsgLista[[#This Row],[Lakó-népesség]]*HsgLista[[#This Row],[Lakó-népesség]]</f>
        <v>5776</v>
      </c>
      <c r="AF2277" s="1"/>
      <c r="AG2277" s="4"/>
      <c r="AJ2277" s="8"/>
      <c r="AK2277" s="4"/>
      <c r="AS2277" s="8"/>
      <c r="AT2277" s="4"/>
      <c r="BJ2277" s="1"/>
    </row>
    <row r="2278" spans="1:62" x14ac:dyDescent="0.3">
      <c r="A2278" s="33" t="s">
        <v>3012</v>
      </c>
      <c r="B2278" s="31">
        <v>15273</v>
      </c>
      <c r="C2278" s="1" t="s">
        <v>40</v>
      </c>
      <c r="D2278" s="1" t="s">
        <v>66</v>
      </c>
      <c r="E2278" s="1" t="s">
        <v>101</v>
      </c>
      <c r="F2278" s="1" t="s">
        <v>102</v>
      </c>
      <c r="G2278" s="1" t="s">
        <v>103</v>
      </c>
      <c r="H2278" s="1">
        <v>5</v>
      </c>
      <c r="I2278" s="1" t="s">
        <v>463</v>
      </c>
      <c r="J2278" s="4">
        <v>1160</v>
      </c>
      <c r="K2278" s="4">
        <v>454</v>
      </c>
      <c r="L2278" s="4">
        <v>204</v>
      </c>
      <c r="AA2278" s="12" t="str">
        <f>_xlfn.XLOOKUP(HsgLista[[#This Row],[Lakó-népesség]],hsgméret[limit],hsgméret[név],,-1)</f>
        <v>mikro</v>
      </c>
      <c r="AB2278" s="12" t="str">
        <f>IFERROR(_xlfn.XLOOKUP(HsgLista[[#This Row],[Vármegye]],Régiók[Vármegye],Régiók[Régió]),"")</f>
        <v>Nyugat-Dunántúl</v>
      </c>
      <c r="AC2278" s="12" t="str">
        <f>IFERROR(_xlfn.XLOOKUP(HsgLista[[#This Row],[Vármegye]],Régiók[Vármegye],Régiók[NUTS2]),"")</f>
        <v>HU22</v>
      </c>
      <c r="AD2278" s="12" t="str" cm="1">
        <f t="array" ref="AD2278">_xlfn.XLOOKUP(HsgLista[[#This Row],[Helység jogállása]],_xlfn.ANCHORARRAY($AG$12),$AH$12:$AH$18)</f>
        <v>1 község</v>
      </c>
      <c r="AE2278" s="4">
        <f>HsgLista[[#This Row],[Lakó-népesség]]*HsgLista[[#This Row],[Lakó-népesség]]</f>
        <v>206116</v>
      </c>
      <c r="AF2278" s="1"/>
      <c r="AG2278" s="4"/>
      <c r="AJ2278" s="8"/>
      <c r="AK2278" s="4"/>
      <c r="AS2278" s="8"/>
      <c r="AT2278" s="4"/>
      <c r="BJ2278" s="1"/>
    </row>
    <row r="2279" spans="1:62" x14ac:dyDescent="0.3">
      <c r="A2279" s="33" t="s">
        <v>3013</v>
      </c>
      <c r="B2279" s="31">
        <v>33710</v>
      </c>
      <c r="C2279" s="1" t="s">
        <v>40</v>
      </c>
      <c r="D2279" s="1" t="s">
        <v>66</v>
      </c>
      <c r="E2279" s="1" t="s">
        <v>389</v>
      </c>
      <c r="F2279" s="1" t="s">
        <v>390</v>
      </c>
      <c r="G2279" s="1" t="s">
        <v>391</v>
      </c>
      <c r="H2279" s="1">
        <v>5</v>
      </c>
      <c r="I2279" s="1" t="s">
        <v>391</v>
      </c>
      <c r="J2279" s="4">
        <v>1097</v>
      </c>
      <c r="K2279" s="4">
        <v>482</v>
      </c>
      <c r="L2279" s="4">
        <v>199</v>
      </c>
      <c r="AA2279" s="12" t="str">
        <f>_xlfn.XLOOKUP(HsgLista[[#This Row],[Lakó-népesség]],hsgméret[limit],hsgméret[név],,-1)</f>
        <v>mikro</v>
      </c>
      <c r="AB2279" s="12" t="str">
        <f>IFERROR(_xlfn.XLOOKUP(HsgLista[[#This Row],[Vármegye]],Régiók[Vármegye],Régiók[Régió]),"")</f>
        <v>Nyugat-Dunántúl</v>
      </c>
      <c r="AC2279" s="12" t="str">
        <f>IFERROR(_xlfn.XLOOKUP(HsgLista[[#This Row],[Vármegye]],Régiók[Vármegye],Régiók[NUTS2]),"")</f>
        <v>HU22</v>
      </c>
      <c r="AD2279" s="12" t="str" cm="1">
        <f t="array" ref="AD2279">_xlfn.XLOOKUP(HsgLista[[#This Row],[Helység jogállása]],_xlfn.ANCHORARRAY($AG$12),$AH$12:$AH$18)</f>
        <v>1 község</v>
      </c>
      <c r="AE2279" s="4">
        <f>HsgLista[[#This Row],[Lakó-népesség]]*HsgLista[[#This Row],[Lakó-népesség]]</f>
        <v>232324</v>
      </c>
      <c r="AF2279" s="1"/>
      <c r="AG2279" s="4"/>
      <c r="AJ2279" s="8"/>
      <c r="AK2279" s="4"/>
      <c r="AS2279" s="8"/>
      <c r="AT2279" s="4"/>
      <c r="BJ2279" s="1"/>
    </row>
    <row r="2280" spans="1:62" x14ac:dyDescent="0.3">
      <c r="A2280" s="33" t="s">
        <v>3014</v>
      </c>
      <c r="B2280" s="31">
        <v>17297</v>
      </c>
      <c r="C2280" s="1" t="s">
        <v>40</v>
      </c>
      <c r="D2280" s="1" t="s">
        <v>66</v>
      </c>
      <c r="E2280" s="1" t="s">
        <v>389</v>
      </c>
      <c r="F2280" s="1" t="s">
        <v>390</v>
      </c>
      <c r="G2280" s="1" t="s">
        <v>391</v>
      </c>
      <c r="H2280" s="1">
        <v>5</v>
      </c>
      <c r="I2280" s="1" t="s">
        <v>392</v>
      </c>
      <c r="J2280" s="4">
        <v>501</v>
      </c>
      <c r="K2280" s="4">
        <v>140</v>
      </c>
      <c r="L2280" s="4">
        <v>66</v>
      </c>
      <c r="AA2280" s="12" t="str">
        <f>_xlfn.XLOOKUP(HsgLista[[#This Row],[Lakó-népesség]],hsgméret[limit],hsgméret[név],,-1)</f>
        <v>mikro</v>
      </c>
      <c r="AB2280" s="12" t="str">
        <f>IFERROR(_xlfn.XLOOKUP(HsgLista[[#This Row],[Vármegye]],Régiók[Vármegye],Régiók[Régió]),"")</f>
        <v>Nyugat-Dunántúl</v>
      </c>
      <c r="AC2280" s="12" t="str">
        <f>IFERROR(_xlfn.XLOOKUP(HsgLista[[#This Row],[Vármegye]],Régiók[Vármegye],Régiók[NUTS2]),"")</f>
        <v>HU22</v>
      </c>
      <c r="AD2280" s="12" t="str" cm="1">
        <f t="array" ref="AD2280">_xlfn.XLOOKUP(HsgLista[[#This Row],[Helység jogállása]],_xlfn.ANCHORARRAY($AG$12),$AH$12:$AH$18)</f>
        <v>1 község</v>
      </c>
      <c r="AE2280" s="4">
        <f>HsgLista[[#This Row],[Lakó-népesség]]*HsgLista[[#This Row],[Lakó-népesség]]</f>
        <v>19600</v>
      </c>
      <c r="AF2280" s="1"/>
      <c r="AG2280" s="4"/>
      <c r="AJ2280" s="8"/>
      <c r="AK2280" s="4"/>
      <c r="AS2280" s="8"/>
      <c r="AT2280" s="4"/>
      <c r="BJ2280" s="1"/>
    </row>
    <row r="2281" spans="1:62" x14ac:dyDescent="0.3">
      <c r="A2281" s="33" t="s">
        <v>1993</v>
      </c>
      <c r="B2281" s="31">
        <v>15422</v>
      </c>
      <c r="C2281" s="1" t="s">
        <v>40</v>
      </c>
      <c r="D2281" s="1" t="s">
        <v>66</v>
      </c>
      <c r="E2281" s="1" t="s">
        <v>101</v>
      </c>
      <c r="F2281" s="1" t="s">
        <v>102</v>
      </c>
      <c r="G2281" s="1" t="s">
        <v>103</v>
      </c>
      <c r="H2281" s="1">
        <v>2</v>
      </c>
      <c r="I2281" s="1" t="s">
        <v>38</v>
      </c>
      <c r="J2281" s="4">
        <v>2177</v>
      </c>
      <c r="K2281" s="4">
        <v>990</v>
      </c>
      <c r="L2281" s="4">
        <v>440</v>
      </c>
      <c r="AA2281" s="12" t="str">
        <f>_xlfn.XLOOKUP(HsgLista[[#This Row],[Lakó-népesség]],hsgméret[limit],hsgméret[név],,-1)</f>
        <v>apró</v>
      </c>
      <c r="AB2281" s="12" t="str">
        <f>IFERROR(_xlfn.XLOOKUP(HsgLista[[#This Row],[Vármegye]],Régiók[Vármegye],Régiók[Régió]),"")</f>
        <v>Nyugat-Dunántúl</v>
      </c>
      <c r="AC2281" s="12" t="str">
        <f>IFERROR(_xlfn.XLOOKUP(HsgLista[[#This Row],[Vármegye]],Régiók[Vármegye],Régiók[NUTS2]),"")</f>
        <v>HU22</v>
      </c>
      <c r="AD2281" s="12" t="str" cm="1">
        <f t="array" ref="AD2281">_xlfn.XLOOKUP(HsgLista[[#This Row],[Helység jogállása]],_xlfn.ANCHORARRAY($AG$12),$AH$12:$AH$18)</f>
        <v>1 község</v>
      </c>
      <c r="AE2281" s="4">
        <f>HsgLista[[#This Row],[Lakó-népesség]]*HsgLista[[#This Row],[Lakó-népesség]]</f>
        <v>980100</v>
      </c>
      <c r="AF2281" s="1"/>
      <c r="AG2281" s="4"/>
      <c r="AJ2281" s="8"/>
      <c r="AK2281" s="4"/>
      <c r="AS2281" s="8"/>
      <c r="AT2281" s="4"/>
      <c r="BJ2281" s="1"/>
    </row>
    <row r="2282" spans="1:62" x14ac:dyDescent="0.3">
      <c r="A2282" s="33" t="s">
        <v>3015</v>
      </c>
      <c r="B2282" s="31">
        <v>17996</v>
      </c>
      <c r="C2282" s="1" t="s">
        <v>40</v>
      </c>
      <c r="D2282" s="1" t="s">
        <v>95</v>
      </c>
      <c r="E2282" s="1" t="s">
        <v>96</v>
      </c>
      <c r="F2282" s="1" t="s">
        <v>97</v>
      </c>
      <c r="G2282" s="1" t="s">
        <v>98</v>
      </c>
      <c r="H2282" s="1">
        <v>5</v>
      </c>
      <c r="I2282" s="1" t="s">
        <v>1160</v>
      </c>
      <c r="J2282" s="4">
        <v>648</v>
      </c>
      <c r="K2282" s="4">
        <v>209</v>
      </c>
      <c r="L2282" s="4">
        <v>110</v>
      </c>
      <c r="AA2282" s="12" t="str">
        <f>_xlfn.XLOOKUP(HsgLista[[#This Row],[Lakó-népesség]],hsgméret[limit],hsgméret[név],,-1)</f>
        <v>mikro</v>
      </c>
      <c r="AB2282" s="12" t="str">
        <f>IFERROR(_xlfn.XLOOKUP(HsgLista[[#This Row],[Vármegye]],Régiók[Vármegye],Régiók[Régió]),"")</f>
        <v>Nyugat-Dunántúl</v>
      </c>
      <c r="AC2282" s="12" t="str">
        <f>IFERROR(_xlfn.XLOOKUP(HsgLista[[#This Row],[Vármegye]],Régiók[Vármegye],Régiók[NUTS2]),"")</f>
        <v>HU22</v>
      </c>
      <c r="AD2282" s="12" t="str" cm="1">
        <f t="array" ref="AD2282">_xlfn.XLOOKUP(HsgLista[[#This Row],[Helység jogállása]],_xlfn.ANCHORARRAY($AG$12),$AH$12:$AH$18)</f>
        <v>1 község</v>
      </c>
      <c r="AE2282" s="4">
        <f>HsgLista[[#This Row],[Lakó-népesség]]*HsgLista[[#This Row],[Lakó-népesség]]</f>
        <v>43681</v>
      </c>
      <c r="AF2282" s="1"/>
      <c r="AG2282" s="4"/>
      <c r="AJ2282" s="8"/>
      <c r="AK2282" s="4"/>
      <c r="AS2282" s="8"/>
      <c r="AT2282" s="4"/>
      <c r="BJ2282" s="1"/>
    </row>
    <row r="2283" spans="1:62" x14ac:dyDescent="0.3">
      <c r="A2283" s="33" t="s">
        <v>3016</v>
      </c>
      <c r="B2283" s="32">
        <v>3753</v>
      </c>
      <c r="C2283" s="1" t="s">
        <v>40</v>
      </c>
      <c r="D2283" s="1" t="s">
        <v>66</v>
      </c>
      <c r="E2283" s="1" t="s">
        <v>101</v>
      </c>
      <c r="F2283" s="1" t="s">
        <v>102</v>
      </c>
      <c r="G2283" s="1" t="s">
        <v>103</v>
      </c>
      <c r="H2283" s="1">
        <v>5</v>
      </c>
      <c r="I2283" s="1" t="s">
        <v>646</v>
      </c>
      <c r="J2283" s="4">
        <v>785</v>
      </c>
      <c r="K2283" s="4">
        <v>165</v>
      </c>
      <c r="L2283" s="4">
        <v>89</v>
      </c>
      <c r="AA2283" s="12" t="str">
        <f>_xlfn.XLOOKUP(HsgLista[[#This Row],[Lakó-népesség]],hsgméret[limit],hsgméret[név],,-1)</f>
        <v>mikro</v>
      </c>
      <c r="AB2283" s="12" t="str">
        <f>IFERROR(_xlfn.XLOOKUP(HsgLista[[#This Row],[Vármegye]],Régiók[Vármegye],Régiók[Régió]),"")</f>
        <v>Nyugat-Dunántúl</v>
      </c>
      <c r="AC2283" s="12" t="str">
        <f>IFERROR(_xlfn.XLOOKUP(HsgLista[[#This Row],[Vármegye]],Régiók[Vármegye],Régiók[NUTS2]),"")</f>
        <v>HU22</v>
      </c>
      <c r="AD2283" s="12" t="str" cm="1">
        <f t="array" ref="AD2283">_xlfn.XLOOKUP(HsgLista[[#This Row],[Helység jogállása]],_xlfn.ANCHORARRAY($AG$12),$AH$12:$AH$18)</f>
        <v>1 község</v>
      </c>
      <c r="AE2283" s="4">
        <f>HsgLista[[#This Row],[Lakó-népesség]]*HsgLista[[#This Row],[Lakó-népesség]]</f>
        <v>27225</v>
      </c>
      <c r="AF2283" s="1"/>
      <c r="AG2283" s="4"/>
      <c r="AJ2283" s="8"/>
      <c r="AK2283" s="4"/>
      <c r="AS2283" s="8"/>
      <c r="AT2283" s="4"/>
      <c r="BJ2283" s="1"/>
    </row>
    <row r="2284" spans="1:62" x14ac:dyDescent="0.3">
      <c r="A2284" s="33" t="s">
        <v>3017</v>
      </c>
      <c r="B2284" s="32">
        <v>9900</v>
      </c>
      <c r="C2284" s="1" t="s">
        <v>27</v>
      </c>
      <c r="D2284" s="1" t="s">
        <v>28</v>
      </c>
      <c r="E2284" s="1" t="s">
        <v>121</v>
      </c>
      <c r="F2284" s="1" t="s">
        <v>122</v>
      </c>
      <c r="G2284" s="1" t="s">
        <v>123</v>
      </c>
      <c r="H2284" s="1">
        <v>1</v>
      </c>
      <c r="I2284" s="1" t="s">
        <v>32</v>
      </c>
      <c r="J2284" s="4">
        <v>4064</v>
      </c>
      <c r="K2284" s="4">
        <v>4958</v>
      </c>
      <c r="L2284" s="4">
        <v>1882</v>
      </c>
      <c r="R2284" s="1">
        <v>1</v>
      </c>
      <c r="AA2284" s="12" t="str">
        <f>_xlfn.XLOOKUP(HsgLista[[#This Row],[Lakó-népesség]],hsgméret[limit],hsgméret[név],,-1)</f>
        <v>kicsi</v>
      </c>
      <c r="AB2284" s="12" t="str">
        <f>IFERROR(_xlfn.XLOOKUP(HsgLista[[#This Row],[Vármegye]],Régiók[Vármegye],Régiók[Régió]),"")</f>
        <v>Közép-Dunántúl</v>
      </c>
      <c r="AC2284" s="12" t="str">
        <f>IFERROR(_xlfn.XLOOKUP(HsgLista[[#This Row],[Vármegye]],Régiók[Vármegye],Régiók[NUTS2]),"")</f>
        <v>HU21</v>
      </c>
      <c r="AD2284" s="12" t="str" cm="1">
        <f t="array" ref="AD2284">_xlfn.XLOOKUP(HsgLista[[#This Row],[Helység jogállása]],_xlfn.ANCHORARRAY($AG$12),$AH$12:$AH$18)</f>
        <v>2 város</v>
      </c>
      <c r="AE2284" s="4">
        <f>HsgLista[[#This Row],[Lakó-népesség]]*HsgLista[[#This Row],[Lakó-népesség]]</f>
        <v>24581764</v>
      </c>
      <c r="AF2284" s="1"/>
      <c r="AG2284" s="4"/>
      <c r="AJ2284" s="8"/>
      <c r="AK2284" s="4"/>
      <c r="AS2284" s="8"/>
      <c r="AT2284" s="4"/>
      <c r="BJ2284" s="1"/>
    </row>
    <row r="2285" spans="1:62" x14ac:dyDescent="0.3">
      <c r="A2285" s="33" t="s">
        <v>3018</v>
      </c>
      <c r="B2285" s="32">
        <v>2015</v>
      </c>
      <c r="C2285" s="1" t="s">
        <v>40</v>
      </c>
      <c r="D2285" s="1" t="s">
        <v>28</v>
      </c>
      <c r="E2285" s="1" t="s">
        <v>635</v>
      </c>
      <c r="F2285" s="1" t="s">
        <v>636</v>
      </c>
      <c r="G2285" s="1" t="s">
        <v>637</v>
      </c>
      <c r="H2285" s="1">
        <v>1</v>
      </c>
      <c r="I2285" s="1" t="s">
        <v>32</v>
      </c>
      <c r="J2285" s="4">
        <v>3530</v>
      </c>
      <c r="K2285" s="4">
        <v>3583</v>
      </c>
      <c r="L2285" s="4">
        <v>1355</v>
      </c>
      <c r="T2285" s="1">
        <v>1</v>
      </c>
      <c r="AA2285" s="12" t="str">
        <f>_xlfn.XLOOKUP(HsgLista[[#This Row],[Lakó-népesség]],hsgméret[limit],hsgméret[név],,-1)</f>
        <v>kicsi</v>
      </c>
      <c r="AB2285" s="12" t="str">
        <f>IFERROR(_xlfn.XLOOKUP(HsgLista[[#This Row],[Vármegye]],Régiók[Vármegye],Régiók[Régió]),"")</f>
        <v>Közép-Dunántúl</v>
      </c>
      <c r="AC2285" s="12" t="str">
        <f>IFERROR(_xlfn.XLOOKUP(HsgLista[[#This Row],[Vármegye]],Régiók[Vármegye],Régiók[NUTS2]),"")</f>
        <v>HU21</v>
      </c>
      <c r="AD2285" s="12" t="str" cm="1">
        <f t="array" ref="AD2285">_xlfn.XLOOKUP(HsgLista[[#This Row],[Helység jogállása]],_xlfn.ANCHORARRAY($AG$12),$AH$12:$AH$18)</f>
        <v>1 község</v>
      </c>
      <c r="AE2285" s="4">
        <f>HsgLista[[#This Row],[Lakó-népesség]]*HsgLista[[#This Row],[Lakó-népesség]]</f>
        <v>12837889</v>
      </c>
      <c r="AF2285" s="1"/>
      <c r="AG2285" s="4"/>
      <c r="AJ2285" s="8"/>
      <c r="AK2285" s="4"/>
      <c r="AS2285" s="8"/>
      <c r="AT2285" s="4"/>
      <c r="BJ2285" s="1"/>
    </row>
    <row r="2286" spans="1:62" x14ac:dyDescent="0.3">
      <c r="A2286" s="33" t="s">
        <v>347</v>
      </c>
      <c r="B2286" s="31">
        <v>17260</v>
      </c>
      <c r="C2286" s="1" t="s">
        <v>27</v>
      </c>
      <c r="D2286" s="1" t="s">
        <v>75</v>
      </c>
      <c r="E2286" s="1" t="s">
        <v>3019</v>
      </c>
      <c r="F2286" s="1" t="s">
        <v>346</v>
      </c>
      <c r="G2286" s="1" t="s">
        <v>347</v>
      </c>
      <c r="H2286" s="1">
        <v>1</v>
      </c>
      <c r="I2286" s="1" t="s">
        <v>32</v>
      </c>
      <c r="J2286" s="4">
        <v>6409</v>
      </c>
      <c r="K2286" s="4">
        <v>11080</v>
      </c>
      <c r="L2286" s="4">
        <v>4673</v>
      </c>
      <c r="R2286" s="1">
        <v>1</v>
      </c>
      <c r="T2286" s="1">
        <v>1</v>
      </c>
      <c r="W2286" s="1">
        <v>1</v>
      </c>
      <c r="AA2286" s="12" t="str">
        <f>_xlfn.XLOOKUP(HsgLista[[#This Row],[Lakó-népesség]],hsgméret[limit],hsgméret[név],,-1)</f>
        <v>közép</v>
      </c>
      <c r="AB2286" s="12" t="str">
        <f>IFERROR(_xlfn.XLOOKUP(HsgLista[[#This Row],[Vármegye]],Régiók[Vármegye],Régiók[Régió]),"")</f>
        <v>Pest</v>
      </c>
      <c r="AC2286" s="12" t="str">
        <f>IFERROR(_xlfn.XLOOKUP(HsgLista[[#This Row],[Vármegye]],Régiók[Vármegye],Régiók[NUTS2]),"")</f>
        <v>HU12</v>
      </c>
      <c r="AD2286" s="12" t="str" cm="1">
        <f t="array" ref="AD2286">_xlfn.XLOOKUP(HsgLista[[#This Row],[Helység jogállása]],_xlfn.ANCHORARRAY($AG$12),$AH$12:$AH$18)</f>
        <v>2 város</v>
      </c>
      <c r="AE2286" s="4">
        <f>HsgLista[[#This Row],[Lakó-népesség]]*HsgLista[[#This Row],[Lakó-népesség]]</f>
        <v>122766400</v>
      </c>
      <c r="AF2286" s="1"/>
      <c r="AG2286" s="4"/>
      <c r="AJ2286" s="8"/>
      <c r="AK2286" s="4"/>
      <c r="AS2286" s="8"/>
      <c r="AT2286" s="4"/>
      <c r="BJ2286" s="1"/>
    </row>
    <row r="2287" spans="1:62" x14ac:dyDescent="0.3">
      <c r="A2287" s="33" t="s">
        <v>3020</v>
      </c>
      <c r="B2287" s="32">
        <v>2370</v>
      </c>
      <c r="C2287" s="1" t="s">
        <v>40</v>
      </c>
      <c r="D2287" s="1" t="s">
        <v>75</v>
      </c>
      <c r="E2287" s="1" t="s">
        <v>91</v>
      </c>
      <c r="F2287" s="1" t="s">
        <v>92</v>
      </c>
      <c r="G2287" s="1" t="s">
        <v>93</v>
      </c>
      <c r="H2287" s="1">
        <v>2</v>
      </c>
      <c r="I2287" s="1" t="s">
        <v>38</v>
      </c>
      <c r="J2287" s="4">
        <v>1774</v>
      </c>
      <c r="K2287" s="4">
        <v>2020</v>
      </c>
      <c r="L2287" s="4">
        <v>714</v>
      </c>
      <c r="AA2287" s="12" t="str">
        <f>_xlfn.XLOOKUP(HsgLista[[#This Row],[Lakó-népesség]],hsgméret[limit],hsgméret[név],,-1)</f>
        <v>kicsi</v>
      </c>
      <c r="AB2287" s="12" t="str">
        <f>IFERROR(_xlfn.XLOOKUP(HsgLista[[#This Row],[Vármegye]],Régiók[Vármegye],Régiók[Régió]),"")</f>
        <v>Pest</v>
      </c>
      <c r="AC2287" s="12" t="str">
        <f>IFERROR(_xlfn.XLOOKUP(HsgLista[[#This Row],[Vármegye]],Régiók[Vármegye],Régiók[NUTS2]),"")</f>
        <v>HU12</v>
      </c>
      <c r="AD2287" s="12" t="str" cm="1">
        <f t="array" ref="AD2287">_xlfn.XLOOKUP(HsgLista[[#This Row],[Helység jogállása]],_xlfn.ANCHORARRAY($AG$12),$AH$12:$AH$18)</f>
        <v>1 község</v>
      </c>
      <c r="AE2287" s="4">
        <f>HsgLista[[#This Row],[Lakó-népesség]]*HsgLista[[#This Row],[Lakó-népesség]]</f>
        <v>4080400</v>
      </c>
      <c r="AF2287" s="1"/>
      <c r="AG2287" s="4"/>
      <c r="AJ2287" s="8"/>
      <c r="AK2287" s="4"/>
      <c r="AS2287" s="8"/>
      <c r="AT2287" s="4"/>
      <c r="BJ2287" s="1"/>
    </row>
    <row r="2288" spans="1:62" x14ac:dyDescent="0.3">
      <c r="A2288" s="33" t="s">
        <v>3021</v>
      </c>
      <c r="B2288" s="31">
        <v>11518</v>
      </c>
      <c r="C2288" s="1" t="s">
        <v>40</v>
      </c>
      <c r="D2288" s="1" t="s">
        <v>41</v>
      </c>
      <c r="E2288" s="1" t="s">
        <v>289</v>
      </c>
      <c r="F2288" s="1" t="s">
        <v>290</v>
      </c>
      <c r="G2288" s="1" t="s">
        <v>291</v>
      </c>
      <c r="H2288" s="1">
        <v>5</v>
      </c>
      <c r="I2288" s="1" t="s">
        <v>429</v>
      </c>
      <c r="J2288" s="4">
        <v>1288</v>
      </c>
      <c r="K2288" s="4">
        <v>187</v>
      </c>
      <c r="L2288" s="4">
        <v>86</v>
      </c>
      <c r="AA2288" s="12" t="str">
        <f>_xlfn.XLOOKUP(HsgLista[[#This Row],[Lakó-népesség]],hsgméret[limit],hsgméret[név],,-1)</f>
        <v>mikro</v>
      </c>
      <c r="AB2288" s="12" t="str">
        <f>IFERROR(_xlfn.XLOOKUP(HsgLista[[#This Row],[Vármegye]],Régiók[Vármegye],Régiók[Régió]),"")</f>
        <v>Dél-Dunántúl</v>
      </c>
      <c r="AC2288" s="12" t="str">
        <f>IFERROR(_xlfn.XLOOKUP(HsgLista[[#This Row],[Vármegye]],Régiók[Vármegye],Régiók[NUTS2]),"")</f>
        <v>HU23</v>
      </c>
      <c r="AD2288" s="12" t="str" cm="1">
        <f t="array" ref="AD2288">_xlfn.XLOOKUP(HsgLista[[#This Row],[Helység jogállása]],_xlfn.ANCHORARRAY($AG$12),$AH$12:$AH$18)</f>
        <v>1 község</v>
      </c>
      <c r="AE2288" s="4">
        <f>HsgLista[[#This Row],[Lakó-népesség]]*HsgLista[[#This Row],[Lakó-népesség]]</f>
        <v>34969</v>
      </c>
      <c r="AF2288" s="1"/>
      <c r="AG2288" s="4"/>
      <c r="AJ2288" s="8"/>
      <c r="AK2288" s="4"/>
      <c r="AS2288" s="8"/>
      <c r="AT2288" s="4"/>
      <c r="BJ2288" s="1"/>
    </row>
    <row r="2289" spans="1:62" x14ac:dyDescent="0.3">
      <c r="A2289" s="33" t="s">
        <v>3022</v>
      </c>
      <c r="B2289" s="32">
        <v>7551</v>
      </c>
      <c r="C2289" s="1" t="s">
        <v>40</v>
      </c>
      <c r="D2289" s="1" t="s">
        <v>95</v>
      </c>
      <c r="E2289" s="1" t="s">
        <v>471</v>
      </c>
      <c r="F2289" s="1" t="s">
        <v>472</v>
      </c>
      <c r="G2289" s="1" t="s">
        <v>473</v>
      </c>
      <c r="H2289" s="1">
        <v>5</v>
      </c>
      <c r="I2289" s="1" t="s">
        <v>1800</v>
      </c>
      <c r="J2289" s="4">
        <v>1895</v>
      </c>
      <c r="K2289" s="4">
        <v>311</v>
      </c>
      <c r="L2289" s="4">
        <v>120</v>
      </c>
      <c r="AA2289" s="12" t="str">
        <f>_xlfn.XLOOKUP(HsgLista[[#This Row],[Lakó-népesség]],hsgméret[limit],hsgméret[név],,-1)</f>
        <v>mikro</v>
      </c>
      <c r="AB2289" s="12" t="str">
        <f>IFERROR(_xlfn.XLOOKUP(HsgLista[[#This Row],[Vármegye]],Régiók[Vármegye],Régiók[Régió]),"")</f>
        <v>Nyugat-Dunántúl</v>
      </c>
      <c r="AC2289" s="12" t="str">
        <f>IFERROR(_xlfn.XLOOKUP(HsgLista[[#This Row],[Vármegye]],Régiók[Vármegye],Régiók[NUTS2]),"")</f>
        <v>HU22</v>
      </c>
      <c r="AD2289" s="12" t="str" cm="1">
        <f t="array" ref="AD2289">_xlfn.XLOOKUP(HsgLista[[#This Row],[Helység jogállása]],_xlfn.ANCHORARRAY($AG$12),$AH$12:$AH$18)</f>
        <v>1 község</v>
      </c>
      <c r="AE2289" s="4">
        <f>HsgLista[[#This Row],[Lakó-népesség]]*HsgLista[[#This Row],[Lakó-népesség]]</f>
        <v>96721</v>
      </c>
      <c r="AF2289" s="1"/>
      <c r="AG2289" s="4"/>
      <c r="AJ2289" s="8"/>
      <c r="AK2289" s="4"/>
      <c r="AS2289" s="8"/>
      <c r="AT2289" s="4"/>
      <c r="BJ2289" s="1"/>
    </row>
    <row r="2290" spans="1:62" x14ac:dyDescent="0.3">
      <c r="A2290" s="33" t="s">
        <v>3023</v>
      </c>
      <c r="B2290" s="31">
        <v>21193</v>
      </c>
      <c r="C2290" s="1" t="s">
        <v>40</v>
      </c>
      <c r="D2290" s="1" t="s">
        <v>52</v>
      </c>
      <c r="E2290" s="1" t="s">
        <v>313</v>
      </c>
      <c r="F2290" s="1" t="s">
        <v>314</v>
      </c>
      <c r="G2290" s="1" t="s">
        <v>315</v>
      </c>
      <c r="H2290" s="1">
        <v>5</v>
      </c>
      <c r="I2290" s="1" t="s">
        <v>2877</v>
      </c>
      <c r="J2290" s="4">
        <v>810</v>
      </c>
      <c r="K2290" s="4">
        <v>537</v>
      </c>
      <c r="L2290" s="4">
        <v>221</v>
      </c>
      <c r="AA2290" s="12" t="str">
        <f>_xlfn.XLOOKUP(HsgLista[[#This Row],[Lakó-népesség]],hsgméret[limit],hsgméret[név],,-1)</f>
        <v>apró</v>
      </c>
      <c r="AB2290" s="12" t="str">
        <f>IFERROR(_xlfn.XLOOKUP(HsgLista[[#This Row],[Vármegye]],Régiók[Vármegye],Régiók[Régió]),"")</f>
        <v>Észak-Magyarország</v>
      </c>
      <c r="AC2290" s="12" t="str">
        <f>IFERROR(_xlfn.XLOOKUP(HsgLista[[#This Row],[Vármegye]],Régiók[Vármegye],Régiók[NUTS2]),"")</f>
        <v>HU31</v>
      </c>
      <c r="AD2290" s="12" t="str" cm="1">
        <f t="array" ref="AD2290">_xlfn.XLOOKUP(HsgLista[[#This Row],[Helység jogállása]],_xlfn.ANCHORARRAY($AG$12),$AH$12:$AH$18)</f>
        <v>1 község</v>
      </c>
      <c r="AE2290" s="4">
        <f>HsgLista[[#This Row],[Lakó-népesség]]*HsgLista[[#This Row],[Lakó-népesség]]</f>
        <v>288369</v>
      </c>
      <c r="AF2290" s="1"/>
      <c r="AG2290" s="4"/>
      <c r="AJ2290" s="8"/>
      <c r="AK2290" s="4"/>
      <c r="AS2290" s="8"/>
      <c r="AT2290" s="4"/>
      <c r="BJ2290" s="1"/>
    </row>
    <row r="2291" spans="1:62" x14ac:dyDescent="0.3">
      <c r="A2291" s="33" t="s">
        <v>152</v>
      </c>
      <c r="B2291" s="32">
        <v>6053</v>
      </c>
      <c r="C2291" s="1" t="s">
        <v>40</v>
      </c>
      <c r="D2291" s="1" t="s">
        <v>52</v>
      </c>
      <c r="E2291" s="1" t="s">
        <v>149</v>
      </c>
      <c r="F2291" s="1" t="s">
        <v>150</v>
      </c>
      <c r="G2291" s="1" t="s">
        <v>151</v>
      </c>
      <c r="H2291" s="1">
        <v>2</v>
      </c>
      <c r="I2291" s="1" t="s">
        <v>38</v>
      </c>
      <c r="J2291" s="4">
        <v>1554</v>
      </c>
      <c r="K2291" s="4">
        <v>567</v>
      </c>
      <c r="L2291" s="4">
        <v>235</v>
      </c>
      <c r="T2291" s="1">
        <v>1</v>
      </c>
      <c r="AA2291" s="12" t="str">
        <f>_xlfn.XLOOKUP(HsgLista[[#This Row],[Lakó-népesség]],hsgméret[limit],hsgméret[név],,-1)</f>
        <v>apró</v>
      </c>
      <c r="AB2291" s="12" t="str">
        <f>IFERROR(_xlfn.XLOOKUP(HsgLista[[#This Row],[Vármegye]],Régiók[Vármegye],Régiók[Régió]),"")</f>
        <v>Észak-Magyarország</v>
      </c>
      <c r="AC2291" s="12" t="str">
        <f>IFERROR(_xlfn.XLOOKUP(HsgLista[[#This Row],[Vármegye]],Régiók[Vármegye],Régiók[NUTS2]),"")</f>
        <v>HU31</v>
      </c>
      <c r="AD2291" s="12" t="str" cm="1">
        <f t="array" ref="AD2291">_xlfn.XLOOKUP(HsgLista[[#This Row],[Helység jogállása]],_xlfn.ANCHORARRAY($AG$12),$AH$12:$AH$18)</f>
        <v>1 község</v>
      </c>
      <c r="AE2291" s="4">
        <f>HsgLista[[#This Row],[Lakó-népesség]]*HsgLista[[#This Row],[Lakó-népesség]]</f>
        <v>321489</v>
      </c>
      <c r="AF2291" s="1"/>
      <c r="AG2291" s="4"/>
      <c r="AJ2291" s="8"/>
      <c r="AK2291" s="4"/>
      <c r="AS2291" s="8"/>
      <c r="AT2291" s="4"/>
      <c r="BJ2291" s="1"/>
    </row>
    <row r="2292" spans="1:62" x14ac:dyDescent="0.3">
      <c r="A2292" s="33" t="s">
        <v>1386</v>
      </c>
      <c r="B2292" s="31">
        <v>26587</v>
      </c>
      <c r="C2292" s="1" t="s">
        <v>40</v>
      </c>
      <c r="D2292" s="1" t="s">
        <v>66</v>
      </c>
      <c r="E2292" s="1" t="s">
        <v>403</v>
      </c>
      <c r="F2292" s="1" t="s">
        <v>404</v>
      </c>
      <c r="G2292" s="1" t="s">
        <v>405</v>
      </c>
      <c r="H2292" s="1">
        <v>2</v>
      </c>
      <c r="I2292" s="1" t="s">
        <v>38</v>
      </c>
      <c r="J2292" s="4">
        <v>5260</v>
      </c>
      <c r="K2292" s="4">
        <v>5588</v>
      </c>
      <c r="L2292" s="4">
        <v>2612</v>
      </c>
      <c r="R2292" s="1">
        <v>1</v>
      </c>
      <c r="AA2292" s="12" t="str">
        <f>_xlfn.XLOOKUP(HsgLista[[#This Row],[Lakó-népesség]],hsgméret[limit],hsgméret[név],,-1)</f>
        <v>kicsi</v>
      </c>
      <c r="AB2292" s="12" t="str">
        <f>IFERROR(_xlfn.XLOOKUP(HsgLista[[#This Row],[Vármegye]],Régiók[Vármegye],Régiók[Régió]),"")</f>
        <v>Nyugat-Dunántúl</v>
      </c>
      <c r="AC2292" s="12" t="str">
        <f>IFERROR(_xlfn.XLOOKUP(HsgLista[[#This Row],[Vármegye]],Régiók[Vármegye],Régiók[NUTS2]),"")</f>
        <v>HU22</v>
      </c>
      <c r="AD2292" s="12" t="str" cm="1">
        <f t="array" ref="AD2292">_xlfn.XLOOKUP(HsgLista[[#This Row],[Helység jogállása]],_xlfn.ANCHORARRAY($AG$12),$AH$12:$AH$18)</f>
        <v>1 község</v>
      </c>
      <c r="AE2292" s="4">
        <f>HsgLista[[#This Row],[Lakó-népesség]]*HsgLista[[#This Row],[Lakó-népesség]]</f>
        <v>31225744</v>
      </c>
      <c r="AF2292" s="1"/>
      <c r="AG2292" s="4"/>
      <c r="AJ2292" s="8"/>
      <c r="AK2292" s="4"/>
      <c r="AS2292" s="8"/>
      <c r="AT2292" s="4"/>
      <c r="BJ2292" s="1"/>
    </row>
    <row r="2293" spans="1:62" x14ac:dyDescent="0.3">
      <c r="A2293" s="33" t="s">
        <v>3024</v>
      </c>
      <c r="B2293" s="31">
        <v>29717</v>
      </c>
      <c r="C2293" s="1" t="s">
        <v>40</v>
      </c>
      <c r="D2293" s="1" t="s">
        <v>52</v>
      </c>
      <c r="E2293" s="1" t="s">
        <v>71</v>
      </c>
      <c r="F2293" s="1" t="s">
        <v>72</v>
      </c>
      <c r="G2293" s="1" t="s">
        <v>73</v>
      </c>
      <c r="H2293" s="1">
        <v>5</v>
      </c>
      <c r="I2293" s="1" t="s">
        <v>1276</v>
      </c>
      <c r="J2293" s="4">
        <v>1900</v>
      </c>
      <c r="K2293" s="4">
        <v>805</v>
      </c>
      <c r="L2293" s="4">
        <v>266</v>
      </c>
      <c r="T2293" s="1">
        <v>1</v>
      </c>
      <c r="AA2293" s="12" t="str">
        <f>_xlfn.XLOOKUP(HsgLista[[#This Row],[Lakó-népesség]],hsgméret[limit],hsgméret[név],,-1)</f>
        <v>apró</v>
      </c>
      <c r="AB2293" s="12" t="str">
        <f>IFERROR(_xlfn.XLOOKUP(HsgLista[[#This Row],[Vármegye]],Régiók[Vármegye],Régiók[Régió]),"")</f>
        <v>Észak-Magyarország</v>
      </c>
      <c r="AC2293" s="12" t="str">
        <f>IFERROR(_xlfn.XLOOKUP(HsgLista[[#This Row],[Vármegye]],Régiók[Vármegye],Régiók[NUTS2]),"")</f>
        <v>HU31</v>
      </c>
      <c r="AD2293" s="12" t="str" cm="1">
        <f t="array" ref="AD2293">_xlfn.XLOOKUP(HsgLista[[#This Row],[Helység jogállása]],_xlfn.ANCHORARRAY($AG$12),$AH$12:$AH$18)</f>
        <v>1 község</v>
      </c>
      <c r="AE2293" s="4">
        <f>HsgLista[[#This Row],[Lakó-népesség]]*HsgLista[[#This Row],[Lakó-népesség]]</f>
        <v>648025</v>
      </c>
      <c r="AF2293" s="1"/>
      <c r="AG2293" s="4"/>
      <c r="AJ2293" s="8"/>
      <c r="AK2293" s="4"/>
      <c r="AS2293" s="8"/>
      <c r="AT2293" s="4"/>
      <c r="BJ2293" s="1"/>
    </row>
    <row r="2294" spans="1:62" x14ac:dyDescent="0.3">
      <c r="A2294" s="33" t="s">
        <v>3025</v>
      </c>
      <c r="B2294" s="31">
        <v>16133</v>
      </c>
      <c r="C2294" s="1" t="s">
        <v>40</v>
      </c>
      <c r="D2294" s="1" t="s">
        <v>52</v>
      </c>
      <c r="E2294" s="1" t="s">
        <v>71</v>
      </c>
      <c r="F2294" s="1" t="s">
        <v>72</v>
      </c>
      <c r="G2294" s="1" t="s">
        <v>73</v>
      </c>
      <c r="H2294" s="1">
        <v>5</v>
      </c>
      <c r="I2294" s="1" t="s">
        <v>1276</v>
      </c>
      <c r="J2294" s="4">
        <v>1571</v>
      </c>
      <c r="K2294" s="4">
        <v>238</v>
      </c>
      <c r="L2294" s="4">
        <v>157</v>
      </c>
      <c r="T2294" s="1">
        <v>1</v>
      </c>
      <c r="AA2294" s="12" t="str">
        <f>_xlfn.XLOOKUP(HsgLista[[#This Row],[Lakó-népesség]],hsgméret[limit],hsgméret[név],,-1)</f>
        <v>mikro</v>
      </c>
      <c r="AB2294" s="12" t="str">
        <f>IFERROR(_xlfn.XLOOKUP(HsgLista[[#This Row],[Vármegye]],Régiók[Vármegye],Régiók[Régió]),"")</f>
        <v>Észak-Magyarország</v>
      </c>
      <c r="AC2294" s="12" t="str">
        <f>IFERROR(_xlfn.XLOOKUP(HsgLista[[#This Row],[Vármegye]],Régiók[Vármegye],Régiók[NUTS2]),"")</f>
        <v>HU31</v>
      </c>
      <c r="AD2294" s="12" t="str" cm="1">
        <f t="array" ref="AD2294">_xlfn.XLOOKUP(HsgLista[[#This Row],[Helység jogállása]],_xlfn.ANCHORARRAY($AG$12),$AH$12:$AH$18)</f>
        <v>1 község</v>
      </c>
      <c r="AE2294" s="4">
        <f>HsgLista[[#This Row],[Lakó-népesség]]*HsgLista[[#This Row],[Lakó-népesség]]</f>
        <v>56644</v>
      </c>
      <c r="AF2294" s="1"/>
      <c r="AG2294" s="4"/>
      <c r="AJ2294" s="8"/>
      <c r="AK2294" s="4"/>
      <c r="AS2294" s="8"/>
      <c r="AT2294" s="4"/>
      <c r="BJ2294" s="1"/>
    </row>
    <row r="2295" spans="1:62" x14ac:dyDescent="0.3">
      <c r="A2295" s="33" t="s">
        <v>3026</v>
      </c>
      <c r="B2295" s="31">
        <v>14739</v>
      </c>
      <c r="C2295" s="1" t="s">
        <v>27</v>
      </c>
      <c r="D2295" s="1" t="s">
        <v>159</v>
      </c>
      <c r="E2295" s="1" t="s">
        <v>341</v>
      </c>
      <c r="F2295" s="1" t="s">
        <v>342</v>
      </c>
      <c r="G2295" s="1" t="s">
        <v>343</v>
      </c>
      <c r="H2295" s="1">
        <v>2</v>
      </c>
      <c r="I2295" s="1" t="s">
        <v>38</v>
      </c>
      <c r="J2295" s="4">
        <v>4265</v>
      </c>
      <c r="K2295" s="4">
        <v>4186</v>
      </c>
      <c r="L2295" s="4">
        <v>1821</v>
      </c>
      <c r="R2295" s="1">
        <v>1</v>
      </c>
      <c r="T2295" s="1">
        <v>1</v>
      </c>
      <c r="AA2295" s="12" t="str">
        <f>_xlfn.XLOOKUP(HsgLista[[#This Row],[Lakó-népesség]],hsgméret[limit],hsgméret[név],,-1)</f>
        <v>kicsi</v>
      </c>
      <c r="AB2295" s="12" t="str">
        <f>IFERROR(_xlfn.XLOOKUP(HsgLista[[#This Row],[Vármegye]],Régiók[Vármegye],Régiók[Régió]),"")</f>
        <v>Észak-Alföld</v>
      </c>
      <c r="AC2295" s="12" t="str">
        <f>IFERROR(_xlfn.XLOOKUP(HsgLista[[#This Row],[Vármegye]],Régiók[Vármegye],Régiók[NUTS2]),"")</f>
        <v>HU32</v>
      </c>
      <c r="AD2295" s="12" t="str" cm="1">
        <f t="array" ref="AD2295">_xlfn.XLOOKUP(HsgLista[[#This Row],[Helység jogállása]],_xlfn.ANCHORARRAY($AG$12),$AH$12:$AH$18)</f>
        <v>2 város</v>
      </c>
      <c r="AE2295" s="4">
        <f>HsgLista[[#This Row],[Lakó-népesség]]*HsgLista[[#This Row],[Lakó-népesség]]</f>
        <v>17522596</v>
      </c>
      <c r="AF2295" s="1"/>
      <c r="AG2295" s="4"/>
      <c r="AJ2295" s="8"/>
      <c r="AK2295" s="4"/>
      <c r="AS2295" s="8"/>
      <c r="AT2295" s="4"/>
      <c r="BJ2295" s="1"/>
    </row>
    <row r="2296" spans="1:62" x14ac:dyDescent="0.3">
      <c r="A2296" s="33" t="s">
        <v>3027</v>
      </c>
      <c r="B2296" s="31">
        <v>34360</v>
      </c>
      <c r="C2296" s="1" t="s">
        <v>40</v>
      </c>
      <c r="D2296" s="1" t="s">
        <v>272</v>
      </c>
      <c r="E2296" s="1" t="s">
        <v>653</v>
      </c>
      <c r="F2296" s="1" t="s">
        <v>654</v>
      </c>
      <c r="G2296" s="1" t="s">
        <v>655</v>
      </c>
      <c r="H2296" s="1">
        <v>5</v>
      </c>
      <c r="I2296" s="1" t="s">
        <v>2074</v>
      </c>
      <c r="J2296" s="4">
        <v>457</v>
      </c>
      <c r="K2296" s="4">
        <v>502</v>
      </c>
      <c r="L2296" s="4">
        <v>301</v>
      </c>
      <c r="AA2296" s="12" t="str">
        <f>_xlfn.XLOOKUP(HsgLista[[#This Row],[Lakó-népesség]],hsgméret[limit],hsgméret[név],,-1)</f>
        <v>apró</v>
      </c>
      <c r="AB2296" s="12" t="str">
        <f>IFERROR(_xlfn.XLOOKUP(HsgLista[[#This Row],[Vármegye]],Régiók[Vármegye],Régiók[Régió]),"")</f>
        <v>Észak-Magyarország</v>
      </c>
      <c r="AC2296" s="12" t="str">
        <f>IFERROR(_xlfn.XLOOKUP(HsgLista[[#This Row],[Vármegye]],Régiók[Vármegye],Régiók[NUTS2]),"")</f>
        <v>HU31</v>
      </c>
      <c r="AD2296" s="12" t="str" cm="1">
        <f t="array" ref="AD2296">_xlfn.XLOOKUP(HsgLista[[#This Row],[Helység jogállása]],_xlfn.ANCHORARRAY($AG$12),$AH$12:$AH$18)</f>
        <v>1 község</v>
      </c>
      <c r="AE2296" s="4">
        <f>HsgLista[[#This Row],[Lakó-népesség]]*HsgLista[[#This Row],[Lakó-népesség]]</f>
        <v>252004</v>
      </c>
      <c r="AF2296" s="1"/>
      <c r="AG2296" s="4"/>
      <c r="AJ2296" s="8"/>
      <c r="AK2296" s="4"/>
      <c r="AS2296" s="8"/>
      <c r="AT2296" s="4"/>
      <c r="BJ2296" s="1"/>
    </row>
    <row r="2297" spans="1:62" x14ac:dyDescent="0.3">
      <c r="A2297" s="33" t="s">
        <v>3028</v>
      </c>
      <c r="B2297" s="31">
        <v>14207</v>
      </c>
      <c r="C2297" s="1" t="s">
        <v>27</v>
      </c>
      <c r="D2297" s="1" t="s">
        <v>34</v>
      </c>
      <c r="E2297" s="1" t="s">
        <v>803</v>
      </c>
      <c r="F2297" s="1" t="s">
        <v>804</v>
      </c>
      <c r="G2297" s="1" t="s">
        <v>805</v>
      </c>
      <c r="H2297" s="1">
        <v>1</v>
      </c>
      <c r="I2297" s="1" t="s">
        <v>32</v>
      </c>
      <c r="J2297" s="4">
        <v>3594</v>
      </c>
      <c r="K2297" s="4">
        <v>5020</v>
      </c>
      <c r="L2297" s="4">
        <v>2233</v>
      </c>
      <c r="AA2297" s="12" t="str">
        <f>_xlfn.XLOOKUP(HsgLista[[#This Row],[Lakó-népesség]],hsgméret[limit],hsgméret[név],,-1)</f>
        <v>kicsi</v>
      </c>
      <c r="AB2297" s="12" t="str">
        <f>IFERROR(_xlfn.XLOOKUP(HsgLista[[#This Row],[Vármegye]],Régiók[Vármegye],Régiók[Régió]),"")</f>
        <v>Észak-Alföld</v>
      </c>
      <c r="AC2297" s="12" t="str">
        <f>IFERROR(_xlfn.XLOOKUP(HsgLista[[#This Row],[Vármegye]],Régiók[Vármegye],Régiók[NUTS2]),"")</f>
        <v>HU32</v>
      </c>
      <c r="AD2297" s="12" t="str" cm="1">
        <f t="array" ref="AD2297">_xlfn.XLOOKUP(HsgLista[[#This Row],[Helység jogállása]],_xlfn.ANCHORARRAY($AG$12),$AH$12:$AH$18)</f>
        <v>2 város</v>
      </c>
      <c r="AE2297" s="4">
        <f>HsgLista[[#This Row],[Lakó-népesség]]*HsgLista[[#This Row],[Lakó-népesség]]</f>
        <v>25200400</v>
      </c>
      <c r="AF2297" s="1"/>
      <c r="AG2297" s="4"/>
      <c r="AJ2297" s="8"/>
      <c r="AK2297" s="4"/>
      <c r="AS2297" s="8"/>
      <c r="AT2297" s="4"/>
      <c r="BJ2297" s="1"/>
    </row>
    <row r="2298" spans="1:62" x14ac:dyDescent="0.3">
      <c r="A2298" s="33" t="s">
        <v>3029</v>
      </c>
      <c r="B2298" s="31">
        <v>12423</v>
      </c>
      <c r="C2298" s="1" t="s">
        <v>40</v>
      </c>
      <c r="D2298" s="1" t="s">
        <v>34</v>
      </c>
      <c r="E2298" s="1" t="s">
        <v>803</v>
      </c>
      <c r="F2298" s="1" t="s">
        <v>804</v>
      </c>
      <c r="G2298" s="1" t="s">
        <v>805</v>
      </c>
      <c r="H2298" s="1">
        <v>1</v>
      </c>
      <c r="I2298" s="1" t="s">
        <v>32</v>
      </c>
      <c r="J2298" s="4">
        <v>1961</v>
      </c>
      <c r="K2298" s="4">
        <v>1793</v>
      </c>
      <c r="L2298" s="4">
        <v>729</v>
      </c>
      <c r="AA2298" s="12" t="str">
        <f>_xlfn.XLOOKUP(HsgLista[[#This Row],[Lakó-népesség]],hsgméret[limit],hsgméret[név],,-1)</f>
        <v>apró</v>
      </c>
      <c r="AB2298" s="12" t="str">
        <f>IFERROR(_xlfn.XLOOKUP(HsgLista[[#This Row],[Vármegye]],Régiók[Vármegye],Régiók[Régió]),"")</f>
        <v>Észak-Alföld</v>
      </c>
      <c r="AC2298" s="12" t="str">
        <f>IFERROR(_xlfn.XLOOKUP(HsgLista[[#This Row],[Vármegye]],Régiók[Vármegye],Régiók[NUTS2]),"")</f>
        <v>HU32</v>
      </c>
      <c r="AD2298" s="12" t="str" cm="1">
        <f t="array" ref="AD2298">_xlfn.XLOOKUP(HsgLista[[#This Row],[Helység jogállása]],_xlfn.ANCHORARRAY($AG$12),$AH$12:$AH$18)</f>
        <v>1 község</v>
      </c>
      <c r="AE2298" s="4">
        <f>HsgLista[[#This Row],[Lakó-népesség]]*HsgLista[[#This Row],[Lakó-népesség]]</f>
        <v>3214849</v>
      </c>
      <c r="AF2298" s="1"/>
      <c r="AG2298" s="4"/>
      <c r="AJ2298" s="8"/>
      <c r="AK2298" s="4"/>
      <c r="AS2298" s="8"/>
      <c r="AT2298" s="4"/>
      <c r="BJ2298" s="1"/>
    </row>
    <row r="2299" spans="1:62" x14ac:dyDescent="0.3">
      <c r="A2299" s="33" t="s">
        <v>3030</v>
      </c>
      <c r="B2299" s="31">
        <v>30863</v>
      </c>
      <c r="C2299" s="1" t="s">
        <v>40</v>
      </c>
      <c r="D2299" s="1" t="s">
        <v>112</v>
      </c>
      <c r="E2299" s="1" t="s">
        <v>234</v>
      </c>
      <c r="F2299" s="1" t="s">
        <v>235</v>
      </c>
      <c r="G2299" s="1" t="s">
        <v>236</v>
      </c>
      <c r="H2299" s="1">
        <v>5</v>
      </c>
      <c r="I2299" s="1" t="s">
        <v>1617</v>
      </c>
      <c r="J2299" s="4">
        <v>1517</v>
      </c>
      <c r="K2299" s="4">
        <v>415</v>
      </c>
      <c r="L2299" s="4">
        <v>185</v>
      </c>
      <c r="AA2299" s="12" t="str">
        <f>_xlfn.XLOOKUP(HsgLista[[#This Row],[Lakó-népesség]],hsgméret[limit],hsgméret[név],,-1)</f>
        <v>mikro</v>
      </c>
      <c r="AB2299" s="12" t="str">
        <f>IFERROR(_xlfn.XLOOKUP(HsgLista[[#This Row],[Vármegye]],Régiók[Vármegye],Régiók[Régió]),"")</f>
        <v>Dél-Dunántúl</v>
      </c>
      <c r="AC2299" s="12" t="str">
        <f>IFERROR(_xlfn.XLOOKUP(HsgLista[[#This Row],[Vármegye]],Régiók[Vármegye],Régiók[NUTS2]),"")</f>
        <v>HU23</v>
      </c>
      <c r="AD2299" s="12" t="str" cm="1">
        <f t="array" ref="AD2299">_xlfn.XLOOKUP(HsgLista[[#This Row],[Helység jogállása]],_xlfn.ANCHORARRAY($AG$12),$AH$12:$AH$18)</f>
        <v>1 község</v>
      </c>
      <c r="AE2299" s="4">
        <f>HsgLista[[#This Row],[Lakó-népesség]]*HsgLista[[#This Row],[Lakó-népesség]]</f>
        <v>172225</v>
      </c>
      <c r="AF2299" s="1"/>
      <c r="AG2299" s="4"/>
      <c r="AJ2299" s="8"/>
      <c r="AK2299" s="4"/>
      <c r="AS2299" s="8"/>
      <c r="AT2299" s="4"/>
      <c r="BJ2299" s="1"/>
    </row>
    <row r="2300" spans="1:62" x14ac:dyDescent="0.3">
      <c r="A2300" s="33" t="s">
        <v>3031</v>
      </c>
      <c r="B2300" s="31">
        <v>14298</v>
      </c>
      <c r="C2300" s="1" t="s">
        <v>40</v>
      </c>
      <c r="D2300" s="1" t="s">
        <v>202</v>
      </c>
      <c r="E2300" s="1" t="s">
        <v>284</v>
      </c>
      <c r="F2300" s="1" t="s">
        <v>285</v>
      </c>
      <c r="G2300" s="1" t="s">
        <v>285</v>
      </c>
      <c r="H2300" s="1">
        <v>5</v>
      </c>
      <c r="I2300" s="1" t="s">
        <v>286</v>
      </c>
      <c r="J2300" s="4">
        <v>273</v>
      </c>
      <c r="K2300" s="4">
        <v>29</v>
      </c>
      <c r="L2300" s="4">
        <v>23</v>
      </c>
      <c r="AA2300" s="12" t="str">
        <f>_xlfn.XLOOKUP(HsgLista[[#This Row],[Lakó-népesség]],hsgméret[limit],hsgméret[név],,-1)</f>
        <v>mikro</v>
      </c>
      <c r="AB2300" s="12" t="str">
        <f>IFERROR(_xlfn.XLOOKUP(HsgLista[[#This Row],[Vármegye]],Régiók[Vármegye],Régiók[Régió]),"")</f>
        <v>Nyugat-Dunántúl</v>
      </c>
      <c r="AC2300" s="12" t="str">
        <f>IFERROR(_xlfn.XLOOKUP(HsgLista[[#This Row],[Vármegye]],Régiók[Vármegye],Régiók[NUTS2]),"")</f>
        <v>HU22</v>
      </c>
      <c r="AD2300" s="12" t="str" cm="1">
        <f t="array" ref="AD2300">_xlfn.XLOOKUP(HsgLista[[#This Row],[Helység jogállása]],_xlfn.ANCHORARRAY($AG$12),$AH$12:$AH$18)</f>
        <v>1 község</v>
      </c>
      <c r="AE2300" s="4">
        <f>HsgLista[[#This Row],[Lakó-népesség]]*HsgLista[[#This Row],[Lakó-népesség]]</f>
        <v>841</v>
      </c>
      <c r="AF2300" s="1"/>
      <c r="AG2300" s="4"/>
      <c r="AJ2300" s="8"/>
      <c r="AK2300" s="4"/>
      <c r="AS2300" s="8"/>
      <c r="AT2300" s="4"/>
      <c r="BJ2300" s="1"/>
    </row>
    <row r="2301" spans="1:62" x14ac:dyDescent="0.3">
      <c r="A2301" s="33" t="s">
        <v>2414</v>
      </c>
      <c r="B2301" s="31">
        <v>31857</v>
      </c>
      <c r="C2301" s="1" t="s">
        <v>40</v>
      </c>
      <c r="D2301" s="1" t="s">
        <v>159</v>
      </c>
      <c r="E2301" s="1" t="s">
        <v>799</v>
      </c>
      <c r="F2301" s="1" t="s">
        <v>529</v>
      </c>
      <c r="G2301" s="1" t="s">
        <v>527</v>
      </c>
      <c r="H2301" s="1">
        <v>2</v>
      </c>
      <c r="I2301" s="1" t="s">
        <v>38</v>
      </c>
      <c r="J2301" s="4">
        <v>1812</v>
      </c>
      <c r="K2301" s="4">
        <v>1312</v>
      </c>
      <c r="L2301" s="4">
        <v>523</v>
      </c>
      <c r="T2301" s="1">
        <v>1</v>
      </c>
      <c r="AA2301" s="12" t="str">
        <f>_xlfn.XLOOKUP(HsgLista[[#This Row],[Lakó-népesség]],hsgméret[limit],hsgméret[név],,-1)</f>
        <v>apró</v>
      </c>
      <c r="AB2301" s="12" t="str">
        <f>IFERROR(_xlfn.XLOOKUP(HsgLista[[#This Row],[Vármegye]],Régiók[Vármegye],Régiók[Régió]),"")</f>
        <v>Észak-Alföld</v>
      </c>
      <c r="AC2301" s="12" t="str">
        <f>IFERROR(_xlfn.XLOOKUP(HsgLista[[#This Row],[Vármegye]],Régiók[Vármegye],Régiók[NUTS2]),"")</f>
        <v>HU32</v>
      </c>
      <c r="AD2301" s="12" t="str" cm="1">
        <f t="array" ref="AD2301">_xlfn.XLOOKUP(HsgLista[[#This Row],[Helység jogállása]],_xlfn.ANCHORARRAY($AG$12),$AH$12:$AH$18)</f>
        <v>1 község</v>
      </c>
      <c r="AE2301" s="4">
        <f>HsgLista[[#This Row],[Lakó-népesség]]*HsgLista[[#This Row],[Lakó-népesség]]</f>
        <v>1721344</v>
      </c>
      <c r="AF2301" s="1"/>
      <c r="AG2301" s="4"/>
      <c r="AJ2301" s="8"/>
      <c r="AK2301" s="4"/>
      <c r="AS2301" s="8"/>
      <c r="AT2301" s="4"/>
      <c r="BJ2301" s="1"/>
    </row>
    <row r="2302" spans="1:62" x14ac:dyDescent="0.3">
      <c r="A2302" s="33" t="s">
        <v>3032</v>
      </c>
      <c r="B2302" s="32">
        <v>9061</v>
      </c>
      <c r="C2302" s="1" t="s">
        <v>40</v>
      </c>
      <c r="D2302" s="1" t="s">
        <v>159</v>
      </c>
      <c r="E2302" s="1" t="s">
        <v>1492</v>
      </c>
      <c r="F2302" s="1" t="s">
        <v>1493</v>
      </c>
      <c r="G2302" s="1" t="s">
        <v>1494</v>
      </c>
      <c r="H2302" s="1">
        <v>5</v>
      </c>
      <c r="I2302" s="1" t="s">
        <v>2824</v>
      </c>
      <c r="J2302" s="4">
        <v>321</v>
      </c>
      <c r="K2302" s="4">
        <v>145</v>
      </c>
      <c r="L2302" s="4">
        <v>83</v>
      </c>
      <c r="T2302" s="1">
        <v>1</v>
      </c>
      <c r="AA2302" s="12" t="str">
        <f>_xlfn.XLOOKUP(HsgLista[[#This Row],[Lakó-népesség]],hsgméret[limit],hsgméret[név],,-1)</f>
        <v>mikro</v>
      </c>
      <c r="AB2302" s="12" t="str">
        <f>IFERROR(_xlfn.XLOOKUP(HsgLista[[#This Row],[Vármegye]],Régiók[Vármegye],Régiók[Régió]),"")</f>
        <v>Észak-Alföld</v>
      </c>
      <c r="AC2302" s="12" t="str">
        <f>IFERROR(_xlfn.XLOOKUP(HsgLista[[#This Row],[Vármegye]],Régiók[Vármegye],Régiók[NUTS2]),"")</f>
        <v>HU32</v>
      </c>
      <c r="AD2302" s="12" t="str" cm="1">
        <f t="array" ref="AD2302">_xlfn.XLOOKUP(HsgLista[[#This Row],[Helység jogállása]],_xlfn.ANCHORARRAY($AG$12),$AH$12:$AH$18)</f>
        <v>1 község</v>
      </c>
      <c r="AE2302" s="4">
        <f>HsgLista[[#This Row],[Lakó-népesség]]*HsgLista[[#This Row],[Lakó-népesség]]</f>
        <v>21025</v>
      </c>
      <c r="AF2302" s="1"/>
      <c r="AG2302" s="4"/>
      <c r="AJ2302" s="8"/>
      <c r="AK2302" s="4"/>
      <c r="AS2302" s="8"/>
      <c r="AT2302" s="4"/>
      <c r="BJ2302" s="1"/>
    </row>
    <row r="2303" spans="1:62" x14ac:dyDescent="0.3">
      <c r="A2303" s="33" t="s">
        <v>3033</v>
      </c>
      <c r="B2303" s="32">
        <v>3948</v>
      </c>
      <c r="C2303" s="1" t="s">
        <v>40</v>
      </c>
      <c r="D2303" s="1" t="s">
        <v>80</v>
      </c>
      <c r="E2303" s="1" t="s">
        <v>81</v>
      </c>
      <c r="F2303" s="1" t="s">
        <v>82</v>
      </c>
      <c r="G2303" s="1" t="s">
        <v>83</v>
      </c>
      <c r="H2303" s="1">
        <v>5</v>
      </c>
      <c r="I2303" s="1" t="s">
        <v>83</v>
      </c>
      <c r="J2303" s="4">
        <v>490</v>
      </c>
      <c r="K2303" s="4">
        <v>243</v>
      </c>
      <c r="L2303" s="4">
        <v>106</v>
      </c>
      <c r="AA2303" s="12" t="str">
        <f>_xlfn.XLOOKUP(HsgLista[[#This Row],[Lakó-népesség]],hsgméret[limit],hsgméret[név],,-1)</f>
        <v>mikro</v>
      </c>
      <c r="AB2303" s="12" t="str">
        <f>IFERROR(_xlfn.XLOOKUP(HsgLista[[#This Row],[Vármegye]],Régiók[Vármegye],Régiók[Régió]),"")</f>
        <v>Közép-Dunántúl</v>
      </c>
      <c r="AC2303" s="12" t="str">
        <f>IFERROR(_xlfn.XLOOKUP(HsgLista[[#This Row],[Vármegye]],Régiók[Vármegye],Régiók[NUTS2]),"")</f>
        <v>HU21</v>
      </c>
      <c r="AD2303" s="12" t="str" cm="1">
        <f t="array" ref="AD2303">_xlfn.XLOOKUP(HsgLista[[#This Row],[Helység jogállása]],_xlfn.ANCHORARRAY($AG$12),$AH$12:$AH$18)</f>
        <v>1 község</v>
      </c>
      <c r="AE2303" s="4">
        <f>HsgLista[[#This Row],[Lakó-népesség]]*HsgLista[[#This Row],[Lakó-népesség]]</f>
        <v>59049</v>
      </c>
      <c r="AF2303" s="1"/>
      <c r="AG2303" s="4"/>
      <c r="AJ2303" s="8"/>
      <c r="AK2303" s="4"/>
      <c r="AS2303" s="8"/>
      <c r="AT2303" s="4"/>
      <c r="BJ2303" s="1"/>
    </row>
    <row r="2304" spans="1:62" x14ac:dyDescent="0.3">
      <c r="A2304" s="33" t="s">
        <v>3034</v>
      </c>
      <c r="B2304" s="31">
        <v>31909</v>
      </c>
      <c r="C2304" s="1" t="s">
        <v>40</v>
      </c>
      <c r="D2304" s="1" t="s">
        <v>52</v>
      </c>
      <c r="E2304" s="1" t="s">
        <v>58</v>
      </c>
      <c r="F2304" s="1" t="s">
        <v>59</v>
      </c>
      <c r="G2304" s="1" t="s">
        <v>60</v>
      </c>
      <c r="H2304" s="1">
        <v>5</v>
      </c>
      <c r="I2304" s="1" t="s">
        <v>2076</v>
      </c>
      <c r="J2304" s="4">
        <v>912</v>
      </c>
      <c r="K2304" s="4">
        <v>519</v>
      </c>
      <c r="L2304" s="4">
        <v>187</v>
      </c>
      <c r="AA2304" s="12" t="str">
        <f>_xlfn.XLOOKUP(HsgLista[[#This Row],[Lakó-népesség]],hsgméret[limit],hsgméret[név],,-1)</f>
        <v>apró</v>
      </c>
      <c r="AB2304" s="12" t="str">
        <f>IFERROR(_xlfn.XLOOKUP(HsgLista[[#This Row],[Vármegye]],Régiók[Vármegye],Régiók[Régió]),"")</f>
        <v>Észak-Magyarország</v>
      </c>
      <c r="AC2304" s="12" t="str">
        <f>IFERROR(_xlfn.XLOOKUP(HsgLista[[#This Row],[Vármegye]],Régiók[Vármegye],Régiók[NUTS2]),"")</f>
        <v>HU31</v>
      </c>
      <c r="AD2304" s="12" t="str" cm="1">
        <f t="array" ref="AD2304">_xlfn.XLOOKUP(HsgLista[[#This Row],[Helység jogállása]],_xlfn.ANCHORARRAY($AG$12),$AH$12:$AH$18)</f>
        <v>1 község</v>
      </c>
      <c r="AE2304" s="4">
        <f>HsgLista[[#This Row],[Lakó-népesség]]*HsgLista[[#This Row],[Lakó-népesség]]</f>
        <v>269361</v>
      </c>
      <c r="AF2304" s="1"/>
      <c r="AG2304" s="4"/>
      <c r="AJ2304" s="8"/>
      <c r="AK2304" s="4"/>
      <c r="AS2304" s="8"/>
      <c r="AT2304" s="4"/>
      <c r="BJ2304" s="1"/>
    </row>
    <row r="2305" spans="1:62" x14ac:dyDescent="0.3">
      <c r="A2305" s="33" t="s">
        <v>2569</v>
      </c>
      <c r="B2305" s="31">
        <v>12469</v>
      </c>
      <c r="C2305" s="1" t="s">
        <v>40</v>
      </c>
      <c r="D2305" s="1" t="s">
        <v>52</v>
      </c>
      <c r="E2305" s="1" t="s">
        <v>239</v>
      </c>
      <c r="F2305" s="1" t="s">
        <v>240</v>
      </c>
      <c r="G2305" s="1" t="s">
        <v>241</v>
      </c>
      <c r="H2305" s="1">
        <v>2</v>
      </c>
      <c r="I2305" s="1" t="s">
        <v>38</v>
      </c>
      <c r="J2305" s="4">
        <v>1178</v>
      </c>
      <c r="K2305" s="4">
        <v>896</v>
      </c>
      <c r="L2305" s="4">
        <v>418</v>
      </c>
      <c r="AA2305" s="12" t="str">
        <f>_xlfn.XLOOKUP(HsgLista[[#This Row],[Lakó-népesség]],hsgméret[limit],hsgméret[név],,-1)</f>
        <v>apró</v>
      </c>
      <c r="AB2305" s="12" t="str">
        <f>IFERROR(_xlfn.XLOOKUP(HsgLista[[#This Row],[Vármegye]],Régiók[Vármegye],Régiók[Régió]),"")</f>
        <v>Észak-Magyarország</v>
      </c>
      <c r="AC2305" s="12" t="str">
        <f>IFERROR(_xlfn.XLOOKUP(HsgLista[[#This Row],[Vármegye]],Régiók[Vármegye],Régiók[NUTS2]),"")</f>
        <v>HU31</v>
      </c>
      <c r="AD2305" s="12" t="str" cm="1">
        <f t="array" ref="AD2305">_xlfn.XLOOKUP(HsgLista[[#This Row],[Helység jogállása]],_xlfn.ANCHORARRAY($AG$12),$AH$12:$AH$18)</f>
        <v>1 község</v>
      </c>
      <c r="AE2305" s="4">
        <f>HsgLista[[#This Row],[Lakó-népesség]]*HsgLista[[#This Row],[Lakó-népesség]]</f>
        <v>802816</v>
      </c>
      <c r="AF2305" s="1"/>
      <c r="AG2305" s="4"/>
      <c r="AJ2305" s="8"/>
      <c r="AK2305" s="4"/>
      <c r="AS2305" s="8"/>
      <c r="AT2305" s="4"/>
      <c r="BJ2305" s="1"/>
    </row>
    <row r="2306" spans="1:62" x14ac:dyDescent="0.3">
      <c r="A2306" s="33" t="s">
        <v>1646</v>
      </c>
      <c r="B2306" s="31">
        <v>23861</v>
      </c>
      <c r="C2306" s="1" t="s">
        <v>40</v>
      </c>
      <c r="D2306" s="1" t="s">
        <v>95</v>
      </c>
      <c r="E2306" s="1" t="s">
        <v>294</v>
      </c>
      <c r="F2306" s="1" t="s">
        <v>295</v>
      </c>
      <c r="G2306" s="1" t="s">
        <v>296</v>
      </c>
      <c r="H2306" s="1">
        <v>2</v>
      </c>
      <c r="I2306" s="1" t="s">
        <v>38</v>
      </c>
      <c r="J2306" s="4">
        <v>727</v>
      </c>
      <c r="K2306" s="4">
        <v>243</v>
      </c>
      <c r="L2306" s="4">
        <v>102</v>
      </c>
      <c r="AA2306" s="12" t="str">
        <f>_xlfn.XLOOKUP(HsgLista[[#This Row],[Lakó-népesség]],hsgméret[limit],hsgméret[név],,-1)</f>
        <v>mikro</v>
      </c>
      <c r="AB2306" s="12" t="str">
        <f>IFERROR(_xlfn.XLOOKUP(HsgLista[[#This Row],[Vármegye]],Régiók[Vármegye],Régiók[Régió]),"")</f>
        <v>Nyugat-Dunántúl</v>
      </c>
      <c r="AC2306" s="12" t="str">
        <f>IFERROR(_xlfn.XLOOKUP(HsgLista[[#This Row],[Vármegye]],Régiók[Vármegye],Régiók[NUTS2]),"")</f>
        <v>HU22</v>
      </c>
      <c r="AD2306" s="12" t="str" cm="1">
        <f t="array" ref="AD2306">_xlfn.XLOOKUP(HsgLista[[#This Row],[Helység jogállása]],_xlfn.ANCHORARRAY($AG$12),$AH$12:$AH$18)</f>
        <v>1 község</v>
      </c>
      <c r="AE2306" s="4">
        <f>HsgLista[[#This Row],[Lakó-népesség]]*HsgLista[[#This Row],[Lakó-népesség]]</f>
        <v>59049</v>
      </c>
      <c r="AF2306" s="1"/>
      <c r="AG2306" s="4"/>
      <c r="AJ2306" s="8"/>
      <c r="AK2306" s="4"/>
      <c r="AS2306" s="8"/>
      <c r="AT2306" s="4"/>
      <c r="BJ2306" s="1"/>
    </row>
    <row r="2307" spans="1:62" x14ac:dyDescent="0.3">
      <c r="A2307" s="33" t="s">
        <v>3035</v>
      </c>
      <c r="B2307" s="31">
        <v>21801</v>
      </c>
      <c r="C2307" s="1" t="s">
        <v>40</v>
      </c>
      <c r="D2307" s="1" t="s">
        <v>66</v>
      </c>
      <c r="E2307" s="1" t="s">
        <v>499</v>
      </c>
      <c r="F2307" s="1" t="s">
        <v>500</v>
      </c>
      <c r="G2307" s="1" t="s">
        <v>501</v>
      </c>
      <c r="H2307" s="1">
        <v>5</v>
      </c>
      <c r="I2307" s="1" t="s">
        <v>512</v>
      </c>
      <c r="J2307" s="4">
        <v>2855</v>
      </c>
      <c r="K2307" s="4">
        <v>1231</v>
      </c>
      <c r="L2307" s="4">
        <v>485</v>
      </c>
      <c r="AA2307" s="12" t="str">
        <f>_xlfn.XLOOKUP(HsgLista[[#This Row],[Lakó-népesség]],hsgméret[limit],hsgméret[név],,-1)</f>
        <v>apró</v>
      </c>
      <c r="AB2307" s="12" t="str">
        <f>IFERROR(_xlfn.XLOOKUP(HsgLista[[#This Row],[Vármegye]],Régiók[Vármegye],Régiók[Régió]),"")</f>
        <v>Nyugat-Dunántúl</v>
      </c>
      <c r="AC2307" s="12" t="str">
        <f>IFERROR(_xlfn.XLOOKUP(HsgLista[[#This Row],[Vármegye]],Régiók[Vármegye],Régiók[NUTS2]),"")</f>
        <v>HU22</v>
      </c>
      <c r="AD2307" s="12" t="str" cm="1">
        <f t="array" ref="AD2307">_xlfn.XLOOKUP(HsgLista[[#This Row],[Helység jogállása]],_xlfn.ANCHORARRAY($AG$12),$AH$12:$AH$18)</f>
        <v>1 község</v>
      </c>
      <c r="AE2307" s="4">
        <f>HsgLista[[#This Row],[Lakó-népesség]]*HsgLista[[#This Row],[Lakó-népesség]]</f>
        <v>1515361</v>
      </c>
      <c r="AF2307" s="1"/>
      <c r="AG2307" s="4"/>
      <c r="AJ2307" s="8"/>
      <c r="AK2307" s="4"/>
      <c r="AS2307" s="8"/>
      <c r="AT2307" s="4"/>
      <c r="BJ2307" s="1"/>
    </row>
    <row r="2308" spans="1:62" x14ac:dyDescent="0.3">
      <c r="A2308" s="33" t="s">
        <v>2876</v>
      </c>
      <c r="B2308" s="32">
        <v>9609</v>
      </c>
      <c r="C2308" s="1" t="s">
        <v>196</v>
      </c>
      <c r="D2308" s="1" t="s">
        <v>47</v>
      </c>
      <c r="E2308" s="1" t="s">
        <v>870</v>
      </c>
      <c r="F2308" s="1" t="s">
        <v>871</v>
      </c>
      <c r="G2308" s="1" t="s">
        <v>872</v>
      </c>
      <c r="H2308" s="1">
        <v>2</v>
      </c>
      <c r="I2308" s="1" t="s">
        <v>38</v>
      </c>
      <c r="J2308" s="4">
        <v>4537</v>
      </c>
      <c r="K2308" s="4">
        <v>2441</v>
      </c>
      <c r="L2308" s="4">
        <v>1284</v>
      </c>
      <c r="T2308" s="1">
        <v>1</v>
      </c>
      <c r="AA2308" s="12" t="str">
        <f>_xlfn.XLOOKUP(HsgLista[[#This Row],[Lakó-népesség]],hsgméret[limit],hsgméret[név],,-1)</f>
        <v>kicsi</v>
      </c>
      <c r="AB2308" s="12" t="str">
        <f>IFERROR(_xlfn.XLOOKUP(HsgLista[[#This Row],[Vármegye]],Régiók[Vármegye],Régiók[Régió]),"")</f>
        <v>Észak-Magyarország</v>
      </c>
      <c r="AC2308" s="12" t="str">
        <f>IFERROR(_xlfn.XLOOKUP(HsgLista[[#This Row],[Vármegye]],Régiók[Vármegye],Régiók[NUTS2]),"")</f>
        <v>HU31</v>
      </c>
      <c r="AD2308" s="12" t="str" cm="1">
        <f t="array" ref="AD2308">_xlfn.XLOOKUP(HsgLista[[#This Row],[Helység jogállása]],_xlfn.ANCHORARRAY($AG$12),$AH$12:$AH$18)</f>
        <v>1 község</v>
      </c>
      <c r="AE2308" s="4">
        <f>HsgLista[[#This Row],[Lakó-népesség]]*HsgLista[[#This Row],[Lakó-népesség]]</f>
        <v>5958481</v>
      </c>
      <c r="AF2308" s="1"/>
      <c r="AG2308" s="4"/>
      <c r="AJ2308" s="8"/>
      <c r="AK2308" s="4"/>
      <c r="AS2308" s="8"/>
      <c r="AT2308" s="4"/>
      <c r="BJ2308" s="1"/>
    </row>
    <row r="2309" spans="1:62" x14ac:dyDescent="0.3">
      <c r="A2309" s="33" t="s">
        <v>489</v>
      </c>
      <c r="B2309" s="31">
        <v>30012</v>
      </c>
      <c r="C2309" s="1" t="s">
        <v>40</v>
      </c>
      <c r="D2309" s="1" t="s">
        <v>86</v>
      </c>
      <c r="E2309" s="1" t="s">
        <v>106</v>
      </c>
      <c r="F2309" s="1" t="s">
        <v>107</v>
      </c>
      <c r="G2309" s="1" t="s">
        <v>108</v>
      </c>
      <c r="H2309" s="1">
        <v>2</v>
      </c>
      <c r="I2309" s="1" t="s">
        <v>38</v>
      </c>
      <c r="J2309" s="4">
        <v>4587</v>
      </c>
      <c r="K2309" s="4">
        <v>1171</v>
      </c>
      <c r="L2309" s="4">
        <v>551</v>
      </c>
      <c r="AA2309" s="12" t="str">
        <f>_xlfn.XLOOKUP(HsgLista[[#This Row],[Lakó-népesség]],hsgméret[limit],hsgméret[név],,-1)</f>
        <v>apró</v>
      </c>
      <c r="AB2309" s="12" t="str">
        <f>IFERROR(_xlfn.XLOOKUP(HsgLista[[#This Row],[Vármegye]],Régiók[Vármegye],Régiók[Régió]),"")</f>
        <v>Közép-Dunántúl</v>
      </c>
      <c r="AC2309" s="12" t="str">
        <f>IFERROR(_xlfn.XLOOKUP(HsgLista[[#This Row],[Vármegye]],Régiók[Vármegye],Régiók[NUTS2]),"")</f>
        <v>HU21</v>
      </c>
      <c r="AD2309" s="12" t="str" cm="1">
        <f t="array" ref="AD2309">_xlfn.XLOOKUP(HsgLista[[#This Row],[Helység jogállása]],_xlfn.ANCHORARRAY($AG$12),$AH$12:$AH$18)</f>
        <v>1 község</v>
      </c>
      <c r="AE2309" s="4">
        <f>HsgLista[[#This Row],[Lakó-népesség]]*HsgLista[[#This Row],[Lakó-népesség]]</f>
        <v>1371241</v>
      </c>
      <c r="AF2309" s="1"/>
      <c r="AG2309" s="4"/>
      <c r="AJ2309" s="8"/>
      <c r="AK2309" s="4"/>
      <c r="AS2309" s="8"/>
      <c r="AT2309" s="4"/>
      <c r="BJ2309" s="1"/>
    </row>
    <row r="2310" spans="1:62" x14ac:dyDescent="0.3">
      <c r="A2310" s="33" t="s">
        <v>460</v>
      </c>
      <c r="B2310" s="31">
        <v>31592</v>
      </c>
      <c r="C2310" s="1" t="s">
        <v>40</v>
      </c>
      <c r="D2310" s="1" t="s">
        <v>202</v>
      </c>
      <c r="E2310" s="1" t="s">
        <v>284</v>
      </c>
      <c r="F2310" s="1" t="s">
        <v>285</v>
      </c>
      <c r="G2310" s="1" t="s">
        <v>285</v>
      </c>
      <c r="H2310" s="1">
        <v>2</v>
      </c>
      <c r="I2310" s="1" t="s">
        <v>38</v>
      </c>
      <c r="J2310" s="4">
        <v>2533</v>
      </c>
      <c r="K2310" s="4">
        <v>878</v>
      </c>
      <c r="L2310" s="4">
        <v>372</v>
      </c>
      <c r="AA2310" s="12" t="str">
        <f>_xlfn.XLOOKUP(HsgLista[[#This Row],[Lakó-népesség]],hsgméret[limit],hsgméret[név],,-1)</f>
        <v>apró</v>
      </c>
      <c r="AB2310" s="12" t="str">
        <f>IFERROR(_xlfn.XLOOKUP(HsgLista[[#This Row],[Vármegye]],Régiók[Vármegye],Régiók[Régió]),"")</f>
        <v>Nyugat-Dunántúl</v>
      </c>
      <c r="AC2310" s="12" t="str">
        <f>IFERROR(_xlfn.XLOOKUP(HsgLista[[#This Row],[Vármegye]],Régiók[Vármegye],Régiók[NUTS2]),"")</f>
        <v>HU22</v>
      </c>
      <c r="AD2310" s="12" t="str" cm="1">
        <f t="array" ref="AD2310">_xlfn.XLOOKUP(HsgLista[[#This Row],[Helység jogállása]],_xlfn.ANCHORARRAY($AG$12),$AH$12:$AH$18)</f>
        <v>1 község</v>
      </c>
      <c r="AE2310" s="4">
        <f>HsgLista[[#This Row],[Lakó-népesség]]*HsgLista[[#This Row],[Lakó-népesség]]</f>
        <v>770884</v>
      </c>
      <c r="AF2310" s="1"/>
      <c r="AG2310" s="4"/>
      <c r="AJ2310" s="8"/>
      <c r="AK2310" s="4"/>
      <c r="AS2310" s="8"/>
      <c r="AT2310" s="4"/>
      <c r="BJ2310" s="1"/>
    </row>
    <row r="2311" spans="1:62" x14ac:dyDescent="0.3">
      <c r="A2311" s="33" t="s">
        <v>3036</v>
      </c>
      <c r="B2311" s="32">
        <v>8402</v>
      </c>
      <c r="C2311" s="1" t="s">
        <v>40</v>
      </c>
      <c r="D2311" s="1" t="s">
        <v>52</v>
      </c>
      <c r="E2311" s="1" t="s">
        <v>53</v>
      </c>
      <c r="F2311" s="1" t="s">
        <v>54</v>
      </c>
      <c r="G2311" s="1" t="s">
        <v>55</v>
      </c>
      <c r="H2311" s="1">
        <v>5</v>
      </c>
      <c r="I2311" s="1" t="s">
        <v>1582</v>
      </c>
      <c r="J2311" s="4">
        <v>2721</v>
      </c>
      <c r="K2311" s="4">
        <v>64</v>
      </c>
      <c r="L2311" s="4">
        <v>72</v>
      </c>
      <c r="AA2311" s="12" t="str">
        <f>_xlfn.XLOOKUP(HsgLista[[#This Row],[Lakó-népesség]],hsgméret[limit],hsgméret[név],,-1)</f>
        <v>mikro</v>
      </c>
      <c r="AB2311" s="12" t="str">
        <f>IFERROR(_xlfn.XLOOKUP(HsgLista[[#This Row],[Vármegye]],Régiók[Vármegye],Régiók[Régió]),"")</f>
        <v>Észak-Magyarország</v>
      </c>
      <c r="AC2311" s="12" t="str">
        <f>IFERROR(_xlfn.XLOOKUP(HsgLista[[#This Row],[Vármegye]],Régiók[Vármegye],Régiók[NUTS2]),"")</f>
        <v>HU31</v>
      </c>
      <c r="AD2311" s="12" t="str" cm="1">
        <f t="array" ref="AD2311">_xlfn.XLOOKUP(HsgLista[[#This Row],[Helység jogállása]],_xlfn.ANCHORARRAY($AG$12),$AH$12:$AH$18)</f>
        <v>1 község</v>
      </c>
      <c r="AE2311" s="4">
        <f>HsgLista[[#This Row],[Lakó-népesség]]*HsgLista[[#This Row],[Lakó-népesség]]</f>
        <v>4096</v>
      </c>
      <c r="AF2311" s="1"/>
      <c r="AG2311" s="4"/>
      <c r="AJ2311" s="8"/>
      <c r="AK2311" s="4"/>
      <c r="AS2311" s="8"/>
      <c r="AT2311" s="4"/>
      <c r="BJ2311" s="1"/>
    </row>
    <row r="2312" spans="1:62" x14ac:dyDescent="0.3">
      <c r="A2312" s="33" t="s">
        <v>1703</v>
      </c>
      <c r="B2312" s="31">
        <v>25292</v>
      </c>
      <c r="C2312" s="1" t="s">
        <v>40</v>
      </c>
      <c r="D2312" s="1" t="s">
        <v>41</v>
      </c>
      <c r="E2312" s="1" t="s">
        <v>42</v>
      </c>
      <c r="F2312" s="1" t="s">
        <v>43</v>
      </c>
      <c r="G2312" s="1" t="s">
        <v>44</v>
      </c>
      <c r="H2312" s="1">
        <v>2</v>
      </c>
      <c r="I2312" s="1" t="s">
        <v>38</v>
      </c>
      <c r="J2312" s="4">
        <v>615</v>
      </c>
      <c r="K2312" s="4">
        <v>166</v>
      </c>
      <c r="L2312" s="4">
        <v>66</v>
      </c>
      <c r="T2312" s="1">
        <v>1</v>
      </c>
      <c r="AA2312" s="12" t="str">
        <f>_xlfn.XLOOKUP(HsgLista[[#This Row],[Lakó-népesség]],hsgméret[limit],hsgméret[név],,-1)</f>
        <v>mikro</v>
      </c>
      <c r="AB2312" s="12" t="str">
        <f>IFERROR(_xlfn.XLOOKUP(HsgLista[[#This Row],[Vármegye]],Régiók[Vármegye],Régiók[Régió]),"")</f>
        <v>Dél-Dunántúl</v>
      </c>
      <c r="AC2312" s="12" t="str">
        <f>IFERROR(_xlfn.XLOOKUP(HsgLista[[#This Row],[Vármegye]],Régiók[Vármegye],Régiók[NUTS2]),"")</f>
        <v>HU23</v>
      </c>
      <c r="AD2312" s="12" t="str" cm="1">
        <f t="array" ref="AD2312">_xlfn.XLOOKUP(HsgLista[[#This Row],[Helység jogállása]],_xlfn.ANCHORARRAY($AG$12),$AH$12:$AH$18)</f>
        <v>1 község</v>
      </c>
      <c r="AE2312" s="4">
        <f>HsgLista[[#This Row],[Lakó-népesség]]*HsgLista[[#This Row],[Lakó-népesség]]</f>
        <v>27556</v>
      </c>
      <c r="AF2312" s="1"/>
      <c r="AG2312" s="4"/>
      <c r="AJ2312" s="8"/>
      <c r="AK2312" s="4"/>
      <c r="AS2312" s="8"/>
      <c r="AT2312" s="4"/>
      <c r="BJ2312" s="1"/>
    </row>
    <row r="2313" spans="1:62" x14ac:dyDescent="0.3">
      <c r="A2313" s="33" t="s">
        <v>1304</v>
      </c>
      <c r="B2313" s="31">
        <v>15459</v>
      </c>
      <c r="C2313" s="1" t="s">
        <v>40</v>
      </c>
      <c r="D2313" s="1" t="s">
        <v>251</v>
      </c>
      <c r="E2313" s="1" t="s">
        <v>734</v>
      </c>
      <c r="F2313" s="1" t="s">
        <v>735</v>
      </c>
      <c r="G2313" s="1" t="s">
        <v>735</v>
      </c>
      <c r="H2313" s="1">
        <v>2</v>
      </c>
      <c r="I2313" s="1" t="s">
        <v>38</v>
      </c>
      <c r="J2313" s="4">
        <v>6267</v>
      </c>
      <c r="K2313" s="4">
        <v>963</v>
      </c>
      <c r="L2313" s="4">
        <v>521</v>
      </c>
      <c r="AA2313" s="12" t="str">
        <f>_xlfn.XLOOKUP(HsgLista[[#This Row],[Lakó-népesség]],hsgméret[limit],hsgméret[név],,-1)</f>
        <v>apró</v>
      </c>
      <c r="AB2313" s="12" t="str">
        <f>IFERROR(_xlfn.XLOOKUP(HsgLista[[#This Row],[Vármegye]],Régiók[Vármegye],Régiók[Régió]),"")</f>
        <v>Dél-Dunántúl</v>
      </c>
      <c r="AC2313" s="12" t="str">
        <f>IFERROR(_xlfn.XLOOKUP(HsgLista[[#This Row],[Vármegye]],Régiók[Vármegye],Régiók[NUTS2]),"")</f>
        <v>HU23</v>
      </c>
      <c r="AD2313" s="12" t="str" cm="1">
        <f t="array" ref="AD2313">_xlfn.XLOOKUP(HsgLista[[#This Row],[Helység jogállása]],_xlfn.ANCHORARRAY($AG$12),$AH$12:$AH$18)</f>
        <v>1 község</v>
      </c>
      <c r="AE2313" s="4">
        <f>HsgLista[[#This Row],[Lakó-népesség]]*HsgLista[[#This Row],[Lakó-népesség]]</f>
        <v>927369</v>
      </c>
      <c r="AF2313" s="1"/>
      <c r="AG2313" s="4"/>
      <c r="AJ2313" s="8"/>
      <c r="AK2313" s="4"/>
      <c r="AS2313" s="8"/>
      <c r="AT2313" s="4"/>
      <c r="BJ2313" s="1"/>
    </row>
    <row r="2314" spans="1:62" x14ac:dyDescent="0.3">
      <c r="A2314" s="33" t="s">
        <v>3037</v>
      </c>
      <c r="B2314" s="31">
        <v>26310</v>
      </c>
      <c r="C2314" s="1" t="s">
        <v>40</v>
      </c>
      <c r="D2314" s="1" t="s">
        <v>140</v>
      </c>
      <c r="E2314" s="1" t="s">
        <v>933</v>
      </c>
      <c r="F2314" s="1" t="s">
        <v>934</v>
      </c>
      <c r="G2314" s="1" t="s">
        <v>935</v>
      </c>
      <c r="H2314" s="1">
        <v>5</v>
      </c>
      <c r="I2314" s="1" t="s">
        <v>932</v>
      </c>
      <c r="J2314" s="4">
        <v>3993</v>
      </c>
      <c r="K2314" s="4">
        <v>1155</v>
      </c>
      <c r="L2314" s="4">
        <v>552</v>
      </c>
      <c r="AA2314" s="12" t="str">
        <f>_xlfn.XLOOKUP(HsgLista[[#This Row],[Lakó-népesség]],hsgméret[limit],hsgméret[név],,-1)</f>
        <v>apró</v>
      </c>
      <c r="AB2314" s="12" t="str">
        <f>IFERROR(_xlfn.XLOOKUP(HsgLista[[#This Row],[Vármegye]],Régiók[Vármegye],Régiók[Régió]),"")</f>
        <v>Dél-Alföld</v>
      </c>
      <c r="AC2314" s="12" t="str">
        <f>IFERROR(_xlfn.XLOOKUP(HsgLista[[#This Row],[Vármegye]],Régiók[Vármegye],Régiók[NUTS2]),"")</f>
        <v>HU33</v>
      </c>
      <c r="AD2314" s="12" t="str" cm="1">
        <f t="array" ref="AD2314">_xlfn.XLOOKUP(HsgLista[[#This Row],[Helység jogállása]],_xlfn.ANCHORARRAY($AG$12),$AH$12:$AH$18)</f>
        <v>1 község</v>
      </c>
      <c r="AE2314" s="4">
        <f>HsgLista[[#This Row],[Lakó-népesség]]*HsgLista[[#This Row],[Lakó-népesség]]</f>
        <v>1334025</v>
      </c>
      <c r="AF2314" s="1"/>
      <c r="AG2314" s="4"/>
      <c r="AJ2314" s="8"/>
      <c r="AK2314" s="4"/>
      <c r="AS2314" s="8"/>
      <c r="AT2314" s="4"/>
      <c r="BJ2314" s="1"/>
    </row>
    <row r="2315" spans="1:62" x14ac:dyDescent="0.3">
      <c r="A2315" s="33" t="s">
        <v>3038</v>
      </c>
      <c r="B2315" s="31">
        <v>34315</v>
      </c>
      <c r="C2315" s="1" t="s">
        <v>40</v>
      </c>
      <c r="D2315" s="1" t="s">
        <v>75</v>
      </c>
      <c r="E2315" s="1" t="s">
        <v>818</v>
      </c>
      <c r="F2315" s="1" t="s">
        <v>819</v>
      </c>
      <c r="G2315" s="1" t="s">
        <v>819</v>
      </c>
      <c r="H2315" s="1">
        <v>5</v>
      </c>
      <c r="I2315" s="1" t="s">
        <v>986</v>
      </c>
      <c r="J2315" s="4">
        <v>289</v>
      </c>
      <c r="K2315" s="4">
        <v>1059</v>
      </c>
      <c r="L2315" s="4">
        <v>456</v>
      </c>
      <c r="AA2315" s="12" t="str">
        <f>_xlfn.XLOOKUP(HsgLista[[#This Row],[Lakó-népesség]],hsgméret[limit],hsgméret[név],,-1)</f>
        <v>apró</v>
      </c>
      <c r="AB2315" s="12" t="str">
        <f>IFERROR(_xlfn.XLOOKUP(HsgLista[[#This Row],[Vármegye]],Régiók[Vármegye],Régiók[Régió]),"")</f>
        <v>Pest</v>
      </c>
      <c r="AC2315" s="12" t="str">
        <f>IFERROR(_xlfn.XLOOKUP(HsgLista[[#This Row],[Vármegye]],Régiók[Vármegye],Régiók[NUTS2]),"")</f>
        <v>HU12</v>
      </c>
      <c r="AD2315" s="12" t="str" cm="1">
        <f t="array" ref="AD2315">_xlfn.XLOOKUP(HsgLista[[#This Row],[Helység jogállása]],_xlfn.ANCHORARRAY($AG$12),$AH$12:$AH$18)</f>
        <v>1 község</v>
      </c>
      <c r="AE2315" s="4">
        <f>HsgLista[[#This Row],[Lakó-népesség]]*HsgLista[[#This Row],[Lakó-népesség]]</f>
        <v>1121481</v>
      </c>
      <c r="AF2315" s="1"/>
      <c r="AG2315" s="4"/>
      <c r="AJ2315" s="8"/>
      <c r="AK2315" s="4"/>
      <c r="AS2315" s="8"/>
      <c r="AT2315" s="4"/>
      <c r="BJ2315" s="1"/>
    </row>
    <row r="2316" spans="1:62" x14ac:dyDescent="0.3">
      <c r="A2316" s="33" t="s">
        <v>3039</v>
      </c>
      <c r="B2316" s="31">
        <v>31884</v>
      </c>
      <c r="C2316" s="1" t="s">
        <v>40</v>
      </c>
      <c r="D2316" s="1" t="s">
        <v>52</v>
      </c>
      <c r="E2316" s="1" t="s">
        <v>313</v>
      </c>
      <c r="F2316" s="1" t="s">
        <v>314</v>
      </c>
      <c r="G2316" s="1" t="s">
        <v>315</v>
      </c>
      <c r="H2316" s="1">
        <v>5</v>
      </c>
      <c r="I2316" s="1" t="s">
        <v>1065</v>
      </c>
      <c r="J2316" s="4">
        <v>1679</v>
      </c>
      <c r="K2316" s="4">
        <v>439</v>
      </c>
      <c r="L2316" s="4">
        <v>192</v>
      </c>
      <c r="X2316" s="1">
        <v>1</v>
      </c>
      <c r="AA2316" s="12" t="str">
        <f>_xlfn.XLOOKUP(HsgLista[[#This Row],[Lakó-népesség]],hsgméret[limit],hsgméret[név],,-1)</f>
        <v>mikro</v>
      </c>
      <c r="AB2316" s="12" t="str">
        <f>IFERROR(_xlfn.XLOOKUP(HsgLista[[#This Row],[Vármegye]],Régiók[Vármegye],Régiók[Régió]),"")</f>
        <v>Észak-Magyarország</v>
      </c>
      <c r="AC2316" s="12" t="str">
        <f>IFERROR(_xlfn.XLOOKUP(HsgLista[[#This Row],[Vármegye]],Régiók[Vármegye],Régiók[NUTS2]),"")</f>
        <v>HU31</v>
      </c>
      <c r="AD2316" s="12" t="str" cm="1">
        <f t="array" ref="AD2316">_xlfn.XLOOKUP(HsgLista[[#This Row],[Helység jogállása]],_xlfn.ANCHORARRAY($AG$12),$AH$12:$AH$18)</f>
        <v>1 község</v>
      </c>
      <c r="AE2316" s="4">
        <f>HsgLista[[#This Row],[Lakó-népesség]]*HsgLista[[#This Row],[Lakó-népesség]]</f>
        <v>192721</v>
      </c>
      <c r="AF2316" s="1"/>
      <c r="AG2316" s="4"/>
      <c r="AJ2316" s="8"/>
      <c r="AK2316" s="4"/>
      <c r="AS2316" s="8"/>
      <c r="AT2316" s="4"/>
      <c r="BJ2316" s="1"/>
    </row>
    <row r="2317" spans="1:62" x14ac:dyDescent="0.3">
      <c r="A2317" s="33" t="s">
        <v>1116</v>
      </c>
      <c r="B2317" s="31">
        <v>30881</v>
      </c>
      <c r="C2317" s="1" t="s">
        <v>27</v>
      </c>
      <c r="D2317" s="1" t="s">
        <v>95</v>
      </c>
      <c r="E2317" s="1" t="s">
        <v>709</v>
      </c>
      <c r="F2317" s="1" t="s">
        <v>710</v>
      </c>
      <c r="G2317" s="1" t="s">
        <v>711</v>
      </c>
      <c r="H2317" s="1">
        <v>2</v>
      </c>
      <c r="I2317" s="1" t="s">
        <v>38</v>
      </c>
      <c r="J2317" s="4">
        <v>1382</v>
      </c>
      <c r="K2317" s="4">
        <v>2398</v>
      </c>
      <c r="L2317" s="4">
        <v>1123</v>
      </c>
      <c r="AA2317" s="12" t="str">
        <f>_xlfn.XLOOKUP(HsgLista[[#This Row],[Lakó-népesség]],hsgméret[limit],hsgméret[név],,-1)</f>
        <v>kicsi</v>
      </c>
      <c r="AB2317" s="12" t="str">
        <f>IFERROR(_xlfn.XLOOKUP(HsgLista[[#This Row],[Vármegye]],Régiók[Vármegye],Régiók[Régió]),"")</f>
        <v>Nyugat-Dunántúl</v>
      </c>
      <c r="AC2317" s="12" t="str">
        <f>IFERROR(_xlfn.XLOOKUP(HsgLista[[#This Row],[Vármegye]],Régiók[Vármegye],Régiók[NUTS2]),"")</f>
        <v>HU22</v>
      </c>
      <c r="AD2317" s="12" t="str" cm="1">
        <f t="array" ref="AD2317">_xlfn.XLOOKUP(HsgLista[[#This Row],[Helység jogállása]],_xlfn.ANCHORARRAY($AG$12),$AH$12:$AH$18)</f>
        <v>2 város</v>
      </c>
      <c r="AE2317" s="4">
        <f>HsgLista[[#This Row],[Lakó-népesség]]*HsgLista[[#This Row],[Lakó-népesség]]</f>
        <v>5750404</v>
      </c>
      <c r="AF2317" s="1"/>
      <c r="AG2317" s="4"/>
      <c r="AJ2317" s="8"/>
      <c r="AK2317" s="4"/>
      <c r="AS2317" s="8"/>
      <c r="AT2317" s="4"/>
      <c r="BJ2317" s="1"/>
    </row>
    <row r="2318" spans="1:62" x14ac:dyDescent="0.3">
      <c r="A2318" s="33" t="s">
        <v>3040</v>
      </c>
      <c r="B2318" s="31">
        <v>14438</v>
      </c>
      <c r="C2318" s="1" t="s">
        <v>40</v>
      </c>
      <c r="D2318" s="1" t="s">
        <v>66</v>
      </c>
      <c r="E2318" s="1" t="s">
        <v>154</v>
      </c>
      <c r="F2318" s="1" t="s">
        <v>155</v>
      </c>
      <c r="G2318" s="1" t="s">
        <v>156</v>
      </c>
      <c r="H2318" s="1">
        <v>5</v>
      </c>
      <c r="I2318" s="1" t="s">
        <v>737</v>
      </c>
      <c r="J2318" s="4">
        <v>942</v>
      </c>
      <c r="K2318" s="4">
        <v>267</v>
      </c>
      <c r="L2318" s="4">
        <v>138</v>
      </c>
      <c r="AA2318" s="12" t="str">
        <f>_xlfn.XLOOKUP(HsgLista[[#This Row],[Lakó-népesség]],hsgméret[limit],hsgméret[név],,-1)</f>
        <v>mikro</v>
      </c>
      <c r="AB2318" s="12" t="str">
        <f>IFERROR(_xlfn.XLOOKUP(HsgLista[[#This Row],[Vármegye]],Régiók[Vármegye],Régiók[Régió]),"")</f>
        <v>Nyugat-Dunántúl</v>
      </c>
      <c r="AC2318" s="12" t="str">
        <f>IFERROR(_xlfn.XLOOKUP(HsgLista[[#This Row],[Vármegye]],Régiók[Vármegye],Régiók[NUTS2]),"")</f>
        <v>HU22</v>
      </c>
      <c r="AD2318" s="12" t="str" cm="1">
        <f t="array" ref="AD2318">_xlfn.XLOOKUP(HsgLista[[#This Row],[Helység jogállása]],_xlfn.ANCHORARRAY($AG$12),$AH$12:$AH$18)</f>
        <v>1 község</v>
      </c>
      <c r="AE2318" s="4">
        <f>HsgLista[[#This Row],[Lakó-népesség]]*HsgLista[[#This Row],[Lakó-népesség]]</f>
        <v>71289</v>
      </c>
      <c r="AF2318" s="1"/>
      <c r="AG2318" s="4"/>
      <c r="AJ2318" s="8"/>
      <c r="AK2318" s="4"/>
      <c r="AS2318" s="8"/>
      <c r="AT2318" s="4"/>
      <c r="BJ2318" s="1"/>
    </row>
    <row r="2319" spans="1:62" x14ac:dyDescent="0.3">
      <c r="A2319" s="33" t="s">
        <v>3041</v>
      </c>
      <c r="B2319" s="31">
        <v>28626</v>
      </c>
      <c r="C2319" s="1" t="s">
        <v>40</v>
      </c>
      <c r="D2319" s="1" t="s">
        <v>95</v>
      </c>
      <c r="E2319" s="1" t="s">
        <v>709</v>
      </c>
      <c r="F2319" s="1" t="s">
        <v>710</v>
      </c>
      <c r="G2319" s="1" t="s">
        <v>711</v>
      </c>
      <c r="H2319" s="1">
        <v>5</v>
      </c>
      <c r="I2319" s="1" t="s">
        <v>963</v>
      </c>
      <c r="J2319" s="4">
        <v>575</v>
      </c>
      <c r="K2319" s="4">
        <v>139</v>
      </c>
      <c r="L2319" s="4">
        <v>75</v>
      </c>
      <c r="AA2319" s="12" t="str">
        <f>_xlfn.XLOOKUP(HsgLista[[#This Row],[Lakó-népesség]],hsgméret[limit],hsgméret[név],,-1)</f>
        <v>mikro</v>
      </c>
      <c r="AB2319" s="12" t="str">
        <f>IFERROR(_xlfn.XLOOKUP(HsgLista[[#This Row],[Vármegye]],Régiók[Vármegye],Régiók[Régió]),"")</f>
        <v>Nyugat-Dunántúl</v>
      </c>
      <c r="AC2319" s="12" t="str">
        <f>IFERROR(_xlfn.XLOOKUP(HsgLista[[#This Row],[Vármegye]],Régiók[Vármegye],Régiók[NUTS2]),"")</f>
        <v>HU22</v>
      </c>
      <c r="AD2319" s="12" t="str" cm="1">
        <f t="array" ref="AD2319">_xlfn.XLOOKUP(HsgLista[[#This Row],[Helység jogállása]],_xlfn.ANCHORARRAY($AG$12),$AH$12:$AH$18)</f>
        <v>1 község</v>
      </c>
      <c r="AE2319" s="4">
        <f>HsgLista[[#This Row],[Lakó-népesség]]*HsgLista[[#This Row],[Lakó-népesség]]</f>
        <v>19321</v>
      </c>
      <c r="AF2319" s="1"/>
      <c r="AG2319" s="4"/>
      <c r="AJ2319" s="8"/>
      <c r="AK2319" s="4"/>
      <c r="AS2319" s="8"/>
      <c r="AT2319" s="4"/>
      <c r="BJ2319" s="1"/>
    </row>
    <row r="2320" spans="1:62" x14ac:dyDescent="0.3">
      <c r="A2320" s="33" t="s">
        <v>3042</v>
      </c>
      <c r="B2320" s="32">
        <v>7746</v>
      </c>
      <c r="C2320" s="1" t="s">
        <v>40</v>
      </c>
      <c r="D2320" s="1" t="s">
        <v>66</v>
      </c>
      <c r="E2320" s="1" t="s">
        <v>145</v>
      </c>
      <c r="F2320" s="1" t="s">
        <v>146</v>
      </c>
      <c r="G2320" s="1" t="s">
        <v>147</v>
      </c>
      <c r="H2320" s="1">
        <v>5</v>
      </c>
      <c r="I2320" s="1" t="s">
        <v>1715</v>
      </c>
      <c r="J2320" s="4">
        <v>608</v>
      </c>
      <c r="K2320" s="4">
        <v>320</v>
      </c>
      <c r="L2320" s="4">
        <v>147</v>
      </c>
      <c r="AA2320" s="12" t="str">
        <f>_xlfn.XLOOKUP(HsgLista[[#This Row],[Lakó-népesség]],hsgméret[limit],hsgméret[név],,-1)</f>
        <v>mikro</v>
      </c>
      <c r="AB2320" s="12" t="str">
        <f>IFERROR(_xlfn.XLOOKUP(HsgLista[[#This Row],[Vármegye]],Régiók[Vármegye],Régiók[Régió]),"")</f>
        <v>Nyugat-Dunántúl</v>
      </c>
      <c r="AC2320" s="12" t="str">
        <f>IFERROR(_xlfn.XLOOKUP(HsgLista[[#This Row],[Vármegye]],Régiók[Vármegye],Régiók[NUTS2]),"")</f>
        <v>HU22</v>
      </c>
      <c r="AD2320" s="12" t="str" cm="1">
        <f t="array" ref="AD2320">_xlfn.XLOOKUP(HsgLista[[#This Row],[Helység jogállása]],_xlfn.ANCHORARRAY($AG$12),$AH$12:$AH$18)</f>
        <v>1 község</v>
      </c>
      <c r="AE2320" s="4">
        <f>HsgLista[[#This Row],[Lakó-népesség]]*HsgLista[[#This Row],[Lakó-népesség]]</f>
        <v>102400</v>
      </c>
      <c r="AF2320" s="1"/>
      <c r="AG2320" s="4"/>
      <c r="AJ2320" s="8"/>
      <c r="AK2320" s="4"/>
      <c r="AS2320" s="8"/>
      <c r="AT2320" s="4"/>
      <c r="BJ2320" s="1"/>
    </row>
    <row r="2321" spans="1:62" x14ac:dyDescent="0.3">
      <c r="A2321" s="33" t="s">
        <v>3043</v>
      </c>
      <c r="B2321" s="31">
        <v>17118</v>
      </c>
      <c r="C2321" s="1" t="s">
        <v>40</v>
      </c>
      <c r="D2321" s="1" t="s">
        <v>202</v>
      </c>
      <c r="E2321" s="1" t="s">
        <v>284</v>
      </c>
      <c r="F2321" s="1" t="s">
        <v>285</v>
      </c>
      <c r="G2321" s="1" t="s">
        <v>285</v>
      </c>
      <c r="H2321" s="1">
        <v>5</v>
      </c>
      <c r="I2321" s="1" t="s">
        <v>460</v>
      </c>
      <c r="J2321" s="4">
        <v>1842</v>
      </c>
      <c r="K2321" s="4">
        <v>246</v>
      </c>
      <c r="L2321" s="4">
        <v>154</v>
      </c>
      <c r="AA2321" s="12" t="str">
        <f>_xlfn.XLOOKUP(HsgLista[[#This Row],[Lakó-népesség]],hsgméret[limit],hsgméret[név],,-1)</f>
        <v>mikro</v>
      </c>
      <c r="AB2321" s="12" t="str">
        <f>IFERROR(_xlfn.XLOOKUP(HsgLista[[#This Row],[Vármegye]],Régiók[Vármegye],Régiók[Régió]),"")</f>
        <v>Nyugat-Dunántúl</v>
      </c>
      <c r="AC2321" s="12" t="str">
        <f>IFERROR(_xlfn.XLOOKUP(HsgLista[[#This Row],[Vármegye]],Régiók[Vármegye],Régiók[NUTS2]),"")</f>
        <v>HU22</v>
      </c>
      <c r="AD2321" s="12" t="str" cm="1">
        <f t="array" ref="AD2321">_xlfn.XLOOKUP(HsgLista[[#This Row],[Helység jogállása]],_xlfn.ANCHORARRAY($AG$12),$AH$12:$AH$18)</f>
        <v>1 község</v>
      </c>
      <c r="AE2321" s="4">
        <f>HsgLista[[#This Row],[Lakó-népesség]]*HsgLista[[#This Row],[Lakó-népesség]]</f>
        <v>60516</v>
      </c>
      <c r="AF2321" s="1"/>
      <c r="AG2321" s="4"/>
      <c r="AJ2321" s="8"/>
      <c r="AK2321" s="4"/>
      <c r="AS2321" s="8"/>
      <c r="AT2321" s="4"/>
      <c r="BJ2321" s="1"/>
    </row>
    <row r="2322" spans="1:62" x14ac:dyDescent="0.3">
      <c r="A2322" s="33" t="s">
        <v>3044</v>
      </c>
      <c r="B2322" s="31">
        <v>33969</v>
      </c>
      <c r="C2322" s="1" t="s">
        <v>40</v>
      </c>
      <c r="D2322" s="1" t="s">
        <v>66</v>
      </c>
      <c r="E2322" s="1" t="s">
        <v>67</v>
      </c>
      <c r="F2322" s="1" t="s">
        <v>68</v>
      </c>
      <c r="G2322" s="1" t="s">
        <v>69</v>
      </c>
      <c r="H2322" s="1">
        <v>5</v>
      </c>
      <c r="I2322" s="1" t="s">
        <v>2670</v>
      </c>
      <c r="J2322" s="4">
        <v>1320</v>
      </c>
      <c r="K2322" s="4">
        <v>531</v>
      </c>
      <c r="L2322" s="4">
        <v>216</v>
      </c>
      <c r="AA2322" s="12" t="str">
        <f>_xlfn.XLOOKUP(HsgLista[[#This Row],[Lakó-népesség]],hsgméret[limit],hsgméret[név],,-1)</f>
        <v>apró</v>
      </c>
      <c r="AB2322" s="12" t="str">
        <f>IFERROR(_xlfn.XLOOKUP(HsgLista[[#This Row],[Vármegye]],Régiók[Vármegye],Régiók[Régió]),"")</f>
        <v>Nyugat-Dunántúl</v>
      </c>
      <c r="AC2322" s="12" t="str">
        <f>IFERROR(_xlfn.XLOOKUP(HsgLista[[#This Row],[Vármegye]],Régiók[Vármegye],Régiók[NUTS2]),"")</f>
        <v>HU22</v>
      </c>
      <c r="AD2322" s="12" t="str" cm="1">
        <f t="array" ref="AD2322">_xlfn.XLOOKUP(HsgLista[[#This Row],[Helység jogállása]],_xlfn.ANCHORARRAY($AG$12),$AH$12:$AH$18)</f>
        <v>1 község</v>
      </c>
      <c r="AE2322" s="4">
        <f>HsgLista[[#This Row],[Lakó-népesség]]*HsgLista[[#This Row],[Lakó-népesség]]</f>
        <v>281961</v>
      </c>
      <c r="AF2322" s="1"/>
      <c r="AG2322" s="4"/>
      <c r="AJ2322" s="8"/>
      <c r="AK2322" s="4"/>
      <c r="AS2322" s="8"/>
      <c r="AT2322" s="4"/>
      <c r="BJ2322" s="1"/>
    </row>
    <row r="2323" spans="1:62" x14ac:dyDescent="0.3">
      <c r="A2323" s="33" t="s">
        <v>3045</v>
      </c>
      <c r="B2323" s="31">
        <v>21573</v>
      </c>
      <c r="C2323" s="1" t="s">
        <v>40</v>
      </c>
      <c r="D2323" s="1" t="s">
        <v>159</v>
      </c>
      <c r="E2323" s="1" t="s">
        <v>160</v>
      </c>
      <c r="F2323" s="1" t="s">
        <v>161</v>
      </c>
      <c r="G2323" s="1" t="s">
        <v>162</v>
      </c>
      <c r="H2323" s="1">
        <v>5</v>
      </c>
      <c r="I2323" s="1" t="s">
        <v>2081</v>
      </c>
      <c r="J2323" s="4">
        <v>1580</v>
      </c>
      <c r="K2323" s="4">
        <v>1077</v>
      </c>
      <c r="L2323" s="4">
        <v>355</v>
      </c>
      <c r="AA2323" s="12" t="str">
        <f>_xlfn.XLOOKUP(HsgLista[[#This Row],[Lakó-népesség]],hsgméret[limit],hsgméret[név],,-1)</f>
        <v>apró</v>
      </c>
      <c r="AB2323" s="12" t="str">
        <f>IFERROR(_xlfn.XLOOKUP(HsgLista[[#This Row],[Vármegye]],Régiók[Vármegye],Régiók[Régió]),"")</f>
        <v>Észak-Alföld</v>
      </c>
      <c r="AC2323" s="12" t="str">
        <f>IFERROR(_xlfn.XLOOKUP(HsgLista[[#This Row],[Vármegye]],Régiók[Vármegye],Régiók[NUTS2]),"")</f>
        <v>HU32</v>
      </c>
      <c r="AD2323" s="12" t="str" cm="1">
        <f t="array" ref="AD2323">_xlfn.XLOOKUP(HsgLista[[#This Row],[Helység jogállása]],_xlfn.ANCHORARRAY($AG$12),$AH$12:$AH$18)</f>
        <v>1 község</v>
      </c>
      <c r="AE2323" s="4">
        <f>HsgLista[[#This Row],[Lakó-népesség]]*HsgLista[[#This Row],[Lakó-népesség]]</f>
        <v>1159929</v>
      </c>
      <c r="AF2323" s="1"/>
      <c r="AG2323" s="4"/>
      <c r="AJ2323" s="8"/>
      <c r="AK2323" s="4"/>
      <c r="AS2323" s="8"/>
      <c r="AT2323" s="4"/>
      <c r="BJ2323" s="1"/>
    </row>
    <row r="2324" spans="1:62" x14ac:dyDescent="0.3">
      <c r="A2324" s="33" t="s">
        <v>275</v>
      </c>
      <c r="B2324" s="31">
        <v>23825</v>
      </c>
      <c r="C2324" s="1" t="s">
        <v>27</v>
      </c>
      <c r="D2324" s="1" t="s">
        <v>272</v>
      </c>
      <c r="E2324" s="1" t="s">
        <v>3046</v>
      </c>
      <c r="F2324" s="1" t="s">
        <v>274</v>
      </c>
      <c r="G2324" s="1" t="s">
        <v>275</v>
      </c>
      <c r="H2324" s="1">
        <v>1</v>
      </c>
      <c r="I2324" s="1" t="s">
        <v>32</v>
      </c>
      <c r="J2324" s="4">
        <v>1987</v>
      </c>
      <c r="K2324" s="4">
        <v>2635</v>
      </c>
      <c r="L2324" s="4">
        <v>1169</v>
      </c>
      <c r="X2324" s="1">
        <v>1</v>
      </c>
      <c r="AA2324" s="12" t="str">
        <f>_xlfn.XLOOKUP(HsgLista[[#This Row],[Lakó-népesség]],hsgméret[limit],hsgméret[név],,-1)</f>
        <v>kicsi</v>
      </c>
      <c r="AB2324" s="12" t="str">
        <f>IFERROR(_xlfn.XLOOKUP(HsgLista[[#This Row],[Vármegye]],Régiók[Vármegye],Régiók[Régió]),"")</f>
        <v>Észak-Magyarország</v>
      </c>
      <c r="AC2324" s="12" t="str">
        <f>IFERROR(_xlfn.XLOOKUP(HsgLista[[#This Row],[Vármegye]],Régiók[Vármegye],Régiók[NUTS2]),"")</f>
        <v>HU31</v>
      </c>
      <c r="AD2324" s="12" t="str" cm="1">
        <f t="array" ref="AD2324">_xlfn.XLOOKUP(HsgLista[[#This Row],[Helység jogállása]],_xlfn.ANCHORARRAY($AG$12),$AH$12:$AH$18)</f>
        <v>2 város</v>
      </c>
      <c r="AE2324" s="4">
        <f>HsgLista[[#This Row],[Lakó-népesség]]*HsgLista[[#This Row],[Lakó-népesség]]</f>
        <v>6943225</v>
      </c>
      <c r="AF2324" s="1"/>
      <c r="AG2324" s="4"/>
      <c r="AJ2324" s="8"/>
      <c r="AK2324" s="4"/>
      <c r="AS2324" s="8"/>
      <c r="AT2324" s="4"/>
      <c r="BJ2324" s="1"/>
    </row>
    <row r="2325" spans="1:62" x14ac:dyDescent="0.3">
      <c r="A2325" s="33" t="s">
        <v>3047</v>
      </c>
      <c r="B2325" s="32">
        <v>5625</v>
      </c>
      <c r="C2325" s="1" t="s">
        <v>196</v>
      </c>
      <c r="D2325" s="1" t="s">
        <v>80</v>
      </c>
      <c r="E2325" s="1" t="s">
        <v>81</v>
      </c>
      <c r="F2325" s="1" t="s">
        <v>82</v>
      </c>
      <c r="G2325" s="1" t="s">
        <v>83</v>
      </c>
      <c r="H2325" s="1">
        <v>5</v>
      </c>
      <c r="I2325" s="1" t="s">
        <v>570</v>
      </c>
      <c r="J2325" s="4">
        <v>1036</v>
      </c>
      <c r="K2325" s="4">
        <v>1242</v>
      </c>
      <c r="L2325" s="4">
        <v>734</v>
      </c>
      <c r="AA2325" s="12" t="str">
        <f>_xlfn.XLOOKUP(HsgLista[[#This Row],[Lakó-népesség]],hsgméret[limit],hsgméret[név],,-1)</f>
        <v>apró</v>
      </c>
      <c r="AB2325" s="12" t="str">
        <f>IFERROR(_xlfn.XLOOKUP(HsgLista[[#This Row],[Vármegye]],Régiók[Vármegye],Régiók[Régió]),"")</f>
        <v>Közép-Dunántúl</v>
      </c>
      <c r="AC2325" s="12" t="str">
        <f>IFERROR(_xlfn.XLOOKUP(HsgLista[[#This Row],[Vármegye]],Régiók[Vármegye],Régiók[NUTS2]),"")</f>
        <v>HU21</v>
      </c>
      <c r="AD2325" s="12" t="str" cm="1">
        <f t="array" ref="AD2325">_xlfn.XLOOKUP(HsgLista[[#This Row],[Helység jogállása]],_xlfn.ANCHORARRAY($AG$12),$AH$12:$AH$18)</f>
        <v>1 község</v>
      </c>
      <c r="AE2325" s="4">
        <f>HsgLista[[#This Row],[Lakó-népesség]]*HsgLista[[#This Row],[Lakó-népesség]]</f>
        <v>1542564</v>
      </c>
      <c r="AF2325" s="1"/>
      <c r="AG2325" s="4"/>
      <c r="AJ2325" s="8"/>
      <c r="AK2325" s="4"/>
      <c r="AS2325" s="8"/>
      <c r="AT2325" s="4"/>
      <c r="BJ2325" s="1"/>
    </row>
    <row r="2326" spans="1:62" x14ac:dyDescent="0.3">
      <c r="A2326" s="33" t="s">
        <v>3048</v>
      </c>
      <c r="B2326" s="32">
        <v>9317</v>
      </c>
      <c r="C2326" s="1" t="s">
        <v>40</v>
      </c>
      <c r="D2326" s="1" t="s">
        <v>52</v>
      </c>
      <c r="E2326" s="1" t="s">
        <v>878</v>
      </c>
      <c r="F2326" s="1" t="s">
        <v>879</v>
      </c>
      <c r="G2326" s="1" t="s">
        <v>880</v>
      </c>
      <c r="H2326" s="1">
        <v>5</v>
      </c>
      <c r="I2326" s="1" t="s">
        <v>880</v>
      </c>
      <c r="J2326" s="4">
        <v>1650</v>
      </c>
      <c r="K2326" s="4">
        <v>387</v>
      </c>
      <c r="L2326" s="4">
        <v>261</v>
      </c>
      <c r="AA2326" s="12" t="str">
        <f>_xlfn.XLOOKUP(HsgLista[[#This Row],[Lakó-népesség]],hsgméret[limit],hsgméret[név],,-1)</f>
        <v>mikro</v>
      </c>
      <c r="AB2326" s="12" t="str">
        <f>IFERROR(_xlfn.XLOOKUP(HsgLista[[#This Row],[Vármegye]],Régiók[Vármegye],Régiók[Régió]),"")</f>
        <v>Észak-Magyarország</v>
      </c>
      <c r="AC2326" s="12" t="str">
        <f>IFERROR(_xlfn.XLOOKUP(HsgLista[[#This Row],[Vármegye]],Régiók[Vármegye],Régiók[NUTS2]),"")</f>
        <v>HU31</v>
      </c>
      <c r="AD2326" s="12" t="str" cm="1">
        <f t="array" ref="AD2326">_xlfn.XLOOKUP(HsgLista[[#This Row],[Helység jogállása]],_xlfn.ANCHORARRAY($AG$12),$AH$12:$AH$18)</f>
        <v>1 község</v>
      </c>
      <c r="AE2326" s="4">
        <f>HsgLista[[#This Row],[Lakó-népesség]]*HsgLista[[#This Row],[Lakó-népesség]]</f>
        <v>149769</v>
      </c>
      <c r="AF2326" s="1"/>
      <c r="AG2326" s="4"/>
      <c r="AJ2326" s="8"/>
      <c r="AK2326" s="4"/>
      <c r="AS2326" s="8"/>
      <c r="AT2326" s="4"/>
      <c r="BJ2326" s="1"/>
    </row>
    <row r="2327" spans="1:62" x14ac:dyDescent="0.3">
      <c r="A2327" s="33" t="s">
        <v>3049</v>
      </c>
      <c r="B2327" s="31">
        <v>23898</v>
      </c>
      <c r="C2327" s="1" t="s">
        <v>40</v>
      </c>
      <c r="D2327" s="1" t="s">
        <v>202</v>
      </c>
      <c r="E2327" s="1" t="s">
        <v>268</v>
      </c>
      <c r="F2327" s="1" t="s">
        <v>269</v>
      </c>
      <c r="G2327" s="1" t="s">
        <v>270</v>
      </c>
      <c r="H2327" s="1">
        <v>5</v>
      </c>
      <c r="I2327" s="1" t="s">
        <v>2058</v>
      </c>
      <c r="J2327" s="4">
        <v>2977</v>
      </c>
      <c r="K2327" s="4">
        <v>1352</v>
      </c>
      <c r="L2327" s="4">
        <v>553</v>
      </c>
      <c r="AA2327" s="12" t="str">
        <f>_xlfn.XLOOKUP(HsgLista[[#This Row],[Lakó-népesség]],hsgméret[limit],hsgméret[név],,-1)</f>
        <v>apró</v>
      </c>
      <c r="AB2327" s="12" t="str">
        <f>IFERROR(_xlfn.XLOOKUP(HsgLista[[#This Row],[Vármegye]],Régiók[Vármegye],Régiók[Régió]),"")</f>
        <v>Nyugat-Dunántúl</v>
      </c>
      <c r="AC2327" s="12" t="str">
        <f>IFERROR(_xlfn.XLOOKUP(HsgLista[[#This Row],[Vármegye]],Régiók[Vármegye],Régiók[NUTS2]),"")</f>
        <v>HU22</v>
      </c>
      <c r="AD2327" s="12" t="str" cm="1">
        <f t="array" ref="AD2327">_xlfn.XLOOKUP(HsgLista[[#This Row],[Helység jogállása]],_xlfn.ANCHORARRAY($AG$12),$AH$12:$AH$18)</f>
        <v>1 község</v>
      </c>
      <c r="AE2327" s="4">
        <f>HsgLista[[#This Row],[Lakó-népesség]]*HsgLista[[#This Row],[Lakó-népesség]]</f>
        <v>1827904</v>
      </c>
      <c r="AF2327" s="1"/>
      <c r="AG2327" s="4"/>
      <c r="AJ2327" s="8"/>
      <c r="AK2327" s="4"/>
      <c r="AS2327" s="8"/>
      <c r="AT2327" s="4"/>
      <c r="BJ2327" s="1"/>
    </row>
    <row r="2328" spans="1:62" x14ac:dyDescent="0.3">
      <c r="A2328" s="33" t="s">
        <v>1258</v>
      </c>
      <c r="B2328" s="31">
        <v>19220</v>
      </c>
      <c r="C2328" s="1" t="s">
        <v>196</v>
      </c>
      <c r="D2328" s="1" t="s">
        <v>52</v>
      </c>
      <c r="E2328" s="1" t="s">
        <v>878</v>
      </c>
      <c r="F2328" s="1" t="s">
        <v>879</v>
      </c>
      <c r="G2328" s="1" t="s">
        <v>880</v>
      </c>
      <c r="H2328" s="1">
        <v>2</v>
      </c>
      <c r="I2328" s="1" t="s">
        <v>38</v>
      </c>
      <c r="J2328" s="4">
        <v>2475</v>
      </c>
      <c r="K2328" s="4">
        <v>1632</v>
      </c>
      <c r="L2328" s="4">
        <v>584</v>
      </c>
      <c r="T2328" s="1">
        <v>1</v>
      </c>
      <c r="AA2328" s="12" t="str">
        <f>_xlfn.XLOOKUP(HsgLista[[#This Row],[Lakó-népesség]],hsgméret[limit],hsgméret[név],,-1)</f>
        <v>apró</v>
      </c>
      <c r="AB2328" s="12" t="str">
        <f>IFERROR(_xlfn.XLOOKUP(HsgLista[[#This Row],[Vármegye]],Régiók[Vármegye],Régiók[Régió]),"")</f>
        <v>Észak-Magyarország</v>
      </c>
      <c r="AC2328" s="12" t="str">
        <f>IFERROR(_xlfn.XLOOKUP(HsgLista[[#This Row],[Vármegye]],Régiók[Vármegye],Régiók[NUTS2]),"")</f>
        <v>HU31</v>
      </c>
      <c r="AD2328" s="12" t="str" cm="1">
        <f t="array" ref="AD2328">_xlfn.XLOOKUP(HsgLista[[#This Row],[Helység jogállása]],_xlfn.ANCHORARRAY($AG$12),$AH$12:$AH$18)</f>
        <v>1 község</v>
      </c>
      <c r="AE2328" s="4">
        <f>HsgLista[[#This Row],[Lakó-népesség]]*HsgLista[[#This Row],[Lakó-népesség]]</f>
        <v>2663424</v>
      </c>
      <c r="AF2328" s="1"/>
      <c r="AG2328" s="4"/>
      <c r="AJ2328" s="8"/>
      <c r="AK2328" s="4"/>
      <c r="AS2328" s="8"/>
      <c r="AT2328" s="4"/>
      <c r="BJ2328" s="1"/>
    </row>
    <row r="2329" spans="1:62" x14ac:dyDescent="0.3">
      <c r="A2329" s="33" t="s">
        <v>3050</v>
      </c>
      <c r="B2329" s="31">
        <v>25849</v>
      </c>
      <c r="C2329" s="1" t="s">
        <v>40</v>
      </c>
      <c r="D2329" s="1" t="s">
        <v>80</v>
      </c>
      <c r="E2329" s="1" t="s">
        <v>691</v>
      </c>
      <c r="F2329" s="1" t="s">
        <v>692</v>
      </c>
      <c r="G2329" s="1" t="s">
        <v>693</v>
      </c>
      <c r="H2329" s="1">
        <v>5</v>
      </c>
      <c r="I2329" s="1" t="s">
        <v>694</v>
      </c>
      <c r="J2329" s="4">
        <v>617</v>
      </c>
      <c r="K2329" s="4">
        <v>190</v>
      </c>
      <c r="L2329" s="4">
        <v>93</v>
      </c>
      <c r="AA2329" s="12" t="str">
        <f>_xlfn.XLOOKUP(HsgLista[[#This Row],[Lakó-népesség]],hsgméret[limit],hsgméret[név],,-1)</f>
        <v>mikro</v>
      </c>
      <c r="AB2329" s="12" t="str">
        <f>IFERROR(_xlfn.XLOOKUP(HsgLista[[#This Row],[Vármegye]],Régiók[Vármegye],Régiók[Régió]),"")</f>
        <v>Közép-Dunántúl</v>
      </c>
      <c r="AC2329" s="12" t="str">
        <f>IFERROR(_xlfn.XLOOKUP(HsgLista[[#This Row],[Vármegye]],Régiók[Vármegye],Régiók[NUTS2]),"")</f>
        <v>HU21</v>
      </c>
      <c r="AD2329" s="12" t="str" cm="1">
        <f t="array" ref="AD2329">_xlfn.XLOOKUP(HsgLista[[#This Row],[Helység jogállása]],_xlfn.ANCHORARRAY($AG$12),$AH$12:$AH$18)</f>
        <v>1 község</v>
      </c>
      <c r="AE2329" s="4">
        <f>HsgLista[[#This Row],[Lakó-népesség]]*HsgLista[[#This Row],[Lakó-népesség]]</f>
        <v>36100</v>
      </c>
      <c r="AF2329" s="1"/>
      <c r="AG2329" s="4"/>
      <c r="AJ2329" s="8"/>
      <c r="AK2329" s="4"/>
      <c r="AS2329" s="8"/>
      <c r="AT2329" s="4"/>
      <c r="BJ2329" s="1"/>
    </row>
    <row r="2330" spans="1:62" x14ac:dyDescent="0.3">
      <c r="A2330" s="33" t="s">
        <v>3051</v>
      </c>
      <c r="B2330" s="31">
        <v>24138</v>
      </c>
      <c r="C2330" s="1" t="s">
        <v>40</v>
      </c>
      <c r="D2330" s="1" t="s">
        <v>202</v>
      </c>
      <c r="E2330" s="1" t="s">
        <v>278</v>
      </c>
      <c r="F2330" s="1" t="s">
        <v>279</v>
      </c>
      <c r="G2330" s="1" t="s">
        <v>280</v>
      </c>
      <c r="H2330" s="1">
        <v>5</v>
      </c>
      <c r="I2330" s="1" t="s">
        <v>1485</v>
      </c>
      <c r="J2330" s="4">
        <v>1536</v>
      </c>
      <c r="K2330" s="4">
        <v>378</v>
      </c>
      <c r="L2330" s="4">
        <v>150</v>
      </c>
      <c r="AA2330" s="12" t="str">
        <f>_xlfn.XLOOKUP(HsgLista[[#This Row],[Lakó-népesség]],hsgméret[limit],hsgméret[név],,-1)</f>
        <v>mikro</v>
      </c>
      <c r="AB2330" s="12" t="str">
        <f>IFERROR(_xlfn.XLOOKUP(HsgLista[[#This Row],[Vármegye]],Régiók[Vármegye],Régiók[Régió]),"")</f>
        <v>Nyugat-Dunántúl</v>
      </c>
      <c r="AC2330" s="12" t="str">
        <f>IFERROR(_xlfn.XLOOKUP(HsgLista[[#This Row],[Vármegye]],Régiók[Vármegye],Régiók[NUTS2]),"")</f>
        <v>HU22</v>
      </c>
      <c r="AD2330" s="12" t="str" cm="1">
        <f t="array" ref="AD2330">_xlfn.XLOOKUP(HsgLista[[#This Row],[Helység jogállása]],_xlfn.ANCHORARRAY($AG$12),$AH$12:$AH$18)</f>
        <v>1 község</v>
      </c>
      <c r="AE2330" s="4">
        <f>HsgLista[[#This Row],[Lakó-népesség]]*HsgLista[[#This Row],[Lakó-népesség]]</f>
        <v>142884</v>
      </c>
      <c r="AF2330" s="1"/>
      <c r="AG2330" s="4"/>
      <c r="AJ2330" s="8"/>
      <c r="AK2330" s="4"/>
      <c r="AS2330" s="8"/>
      <c r="AT2330" s="4"/>
      <c r="BJ2330" s="1"/>
    </row>
    <row r="2331" spans="1:62" x14ac:dyDescent="0.3">
      <c r="A2331" s="33" t="s">
        <v>2653</v>
      </c>
      <c r="B2331" s="31">
        <v>28884</v>
      </c>
      <c r="C2331" s="1" t="s">
        <v>40</v>
      </c>
      <c r="D2331" s="1" t="s">
        <v>272</v>
      </c>
      <c r="E2331" s="1" t="s">
        <v>1450</v>
      </c>
      <c r="F2331" s="1" t="s">
        <v>1451</v>
      </c>
      <c r="G2331" s="1" t="s">
        <v>1452</v>
      </c>
      <c r="H2331" s="1">
        <v>2</v>
      </c>
      <c r="I2331" s="1" t="s">
        <v>38</v>
      </c>
      <c r="J2331" s="4">
        <v>2925</v>
      </c>
      <c r="K2331" s="4">
        <v>1545</v>
      </c>
      <c r="L2331" s="4">
        <v>675</v>
      </c>
      <c r="T2331" s="1">
        <v>1</v>
      </c>
      <c r="AA2331" s="12" t="str">
        <f>_xlfn.XLOOKUP(HsgLista[[#This Row],[Lakó-népesség]],hsgméret[limit],hsgméret[név],,-1)</f>
        <v>apró</v>
      </c>
      <c r="AB2331" s="12" t="str">
        <f>IFERROR(_xlfn.XLOOKUP(HsgLista[[#This Row],[Vármegye]],Régiók[Vármegye],Régiók[Régió]),"")</f>
        <v>Észak-Magyarország</v>
      </c>
      <c r="AC2331" s="12" t="str">
        <f>IFERROR(_xlfn.XLOOKUP(HsgLista[[#This Row],[Vármegye]],Régiók[Vármegye],Régiók[NUTS2]),"")</f>
        <v>HU31</v>
      </c>
      <c r="AD2331" s="12" t="str" cm="1">
        <f t="array" ref="AD2331">_xlfn.XLOOKUP(HsgLista[[#This Row],[Helység jogállása]],_xlfn.ANCHORARRAY($AG$12),$AH$12:$AH$18)</f>
        <v>1 község</v>
      </c>
      <c r="AE2331" s="4">
        <f>HsgLista[[#This Row],[Lakó-népesség]]*HsgLista[[#This Row],[Lakó-népesség]]</f>
        <v>2387025</v>
      </c>
      <c r="AF2331" s="1"/>
      <c r="AG2331" s="4"/>
      <c r="AJ2331" s="8"/>
      <c r="AK2331" s="4"/>
      <c r="AS2331" s="8"/>
      <c r="AT2331" s="4"/>
      <c r="BJ2331" s="1"/>
    </row>
    <row r="2332" spans="1:62" x14ac:dyDescent="0.3">
      <c r="A2332" s="33" t="s">
        <v>3052</v>
      </c>
      <c r="B2332" s="32">
        <v>5078</v>
      </c>
      <c r="C2332" s="1" t="s">
        <v>40</v>
      </c>
      <c r="D2332" s="1" t="s">
        <v>112</v>
      </c>
      <c r="E2332" s="1" t="s">
        <v>479</v>
      </c>
      <c r="F2332" s="1" t="s">
        <v>480</v>
      </c>
      <c r="G2332" s="1" t="s">
        <v>481</v>
      </c>
      <c r="H2332" s="1">
        <v>5</v>
      </c>
      <c r="I2332" s="1" t="s">
        <v>1707</v>
      </c>
      <c r="J2332" s="4">
        <v>2863</v>
      </c>
      <c r="K2332" s="4">
        <v>177</v>
      </c>
      <c r="L2332" s="4">
        <v>70</v>
      </c>
      <c r="T2332" s="1">
        <v>1</v>
      </c>
      <c r="AA2332" s="12" t="str">
        <f>_xlfn.XLOOKUP(HsgLista[[#This Row],[Lakó-népesség]],hsgméret[limit],hsgméret[név],,-1)</f>
        <v>mikro</v>
      </c>
      <c r="AB2332" s="12" t="str">
        <f>IFERROR(_xlfn.XLOOKUP(HsgLista[[#This Row],[Vármegye]],Régiók[Vármegye],Régiók[Régió]),"")</f>
        <v>Dél-Dunántúl</v>
      </c>
      <c r="AC2332" s="12" t="str">
        <f>IFERROR(_xlfn.XLOOKUP(HsgLista[[#This Row],[Vármegye]],Régiók[Vármegye],Régiók[NUTS2]),"")</f>
        <v>HU23</v>
      </c>
      <c r="AD2332" s="12" t="str" cm="1">
        <f t="array" ref="AD2332">_xlfn.XLOOKUP(HsgLista[[#This Row],[Helység jogállása]],_xlfn.ANCHORARRAY($AG$12),$AH$12:$AH$18)</f>
        <v>1 község</v>
      </c>
      <c r="AE2332" s="4">
        <f>HsgLista[[#This Row],[Lakó-népesség]]*HsgLista[[#This Row],[Lakó-népesség]]</f>
        <v>31329</v>
      </c>
      <c r="AF2332" s="1"/>
      <c r="AG2332" s="4"/>
      <c r="AJ2332" s="8"/>
      <c r="AK2332" s="4"/>
      <c r="AS2332" s="8"/>
      <c r="AT2332" s="4"/>
      <c r="BJ2332" s="1"/>
    </row>
    <row r="2333" spans="1:62" x14ac:dyDescent="0.3">
      <c r="A2333" s="33" t="s">
        <v>3053</v>
      </c>
      <c r="B2333" s="31">
        <v>32674</v>
      </c>
      <c r="C2333" s="1" t="s">
        <v>40</v>
      </c>
      <c r="D2333" s="1" t="s">
        <v>112</v>
      </c>
      <c r="E2333" s="1" t="s">
        <v>234</v>
      </c>
      <c r="F2333" s="1" t="s">
        <v>235</v>
      </c>
      <c r="G2333" s="1" t="s">
        <v>236</v>
      </c>
      <c r="H2333" s="1">
        <v>5</v>
      </c>
      <c r="I2333" s="1" t="s">
        <v>1232</v>
      </c>
      <c r="J2333" s="4">
        <v>1109</v>
      </c>
      <c r="K2333" s="4">
        <v>175</v>
      </c>
      <c r="L2333" s="4">
        <v>66</v>
      </c>
      <c r="AA2333" s="12" t="str">
        <f>_xlfn.XLOOKUP(HsgLista[[#This Row],[Lakó-népesség]],hsgméret[limit],hsgméret[név],,-1)</f>
        <v>mikro</v>
      </c>
      <c r="AB2333" s="12" t="str">
        <f>IFERROR(_xlfn.XLOOKUP(HsgLista[[#This Row],[Vármegye]],Régiók[Vármegye],Régiók[Régió]),"")</f>
        <v>Dél-Dunántúl</v>
      </c>
      <c r="AC2333" s="12" t="str">
        <f>IFERROR(_xlfn.XLOOKUP(HsgLista[[#This Row],[Vármegye]],Régiók[Vármegye],Régiók[NUTS2]),"")</f>
        <v>HU23</v>
      </c>
      <c r="AD2333" s="12" t="str" cm="1">
        <f t="array" ref="AD2333">_xlfn.XLOOKUP(HsgLista[[#This Row],[Helység jogállása]],_xlfn.ANCHORARRAY($AG$12),$AH$12:$AH$18)</f>
        <v>1 község</v>
      </c>
      <c r="AE2333" s="4">
        <f>HsgLista[[#This Row],[Lakó-népesség]]*HsgLista[[#This Row],[Lakó-népesség]]</f>
        <v>30625</v>
      </c>
      <c r="AF2333" s="1"/>
      <c r="AG2333" s="4"/>
      <c r="AJ2333" s="8"/>
      <c r="AK2333" s="4"/>
      <c r="AS2333" s="8"/>
      <c r="AT2333" s="4"/>
      <c r="BJ2333" s="1"/>
    </row>
    <row r="2334" spans="1:62" x14ac:dyDescent="0.3">
      <c r="A2334" s="33" t="s">
        <v>3054</v>
      </c>
      <c r="B2334" s="31">
        <v>26754</v>
      </c>
      <c r="C2334" s="1" t="s">
        <v>40</v>
      </c>
      <c r="D2334" s="1" t="s">
        <v>112</v>
      </c>
      <c r="E2334" s="1" t="s">
        <v>479</v>
      </c>
      <c r="F2334" s="1" t="s">
        <v>480</v>
      </c>
      <c r="G2334" s="1" t="s">
        <v>481</v>
      </c>
      <c r="H2334" s="1">
        <v>5</v>
      </c>
      <c r="I2334" s="1" t="s">
        <v>1707</v>
      </c>
      <c r="J2334" s="4">
        <v>3056</v>
      </c>
      <c r="K2334" s="4">
        <v>370</v>
      </c>
      <c r="L2334" s="4">
        <v>152</v>
      </c>
      <c r="T2334" s="1">
        <v>1</v>
      </c>
      <c r="AA2334" s="12" t="str">
        <f>_xlfn.XLOOKUP(HsgLista[[#This Row],[Lakó-népesség]],hsgméret[limit],hsgméret[név],,-1)</f>
        <v>mikro</v>
      </c>
      <c r="AB2334" s="12" t="str">
        <f>IFERROR(_xlfn.XLOOKUP(HsgLista[[#This Row],[Vármegye]],Régiók[Vármegye],Régiók[Régió]),"")</f>
        <v>Dél-Dunántúl</v>
      </c>
      <c r="AC2334" s="12" t="str">
        <f>IFERROR(_xlfn.XLOOKUP(HsgLista[[#This Row],[Vármegye]],Régiók[Vármegye],Régiók[NUTS2]),"")</f>
        <v>HU23</v>
      </c>
      <c r="AD2334" s="12" t="str" cm="1">
        <f t="array" ref="AD2334">_xlfn.XLOOKUP(HsgLista[[#This Row],[Helység jogállása]],_xlfn.ANCHORARRAY($AG$12),$AH$12:$AH$18)</f>
        <v>1 község</v>
      </c>
      <c r="AE2334" s="4">
        <f>HsgLista[[#This Row],[Lakó-népesség]]*HsgLista[[#This Row],[Lakó-népesség]]</f>
        <v>136900</v>
      </c>
      <c r="AF2334" s="1"/>
      <c r="AG2334" s="4"/>
      <c r="AJ2334" s="8"/>
      <c r="AK2334" s="4"/>
      <c r="AS2334" s="8"/>
      <c r="AT2334" s="4"/>
      <c r="BJ2334" s="1"/>
    </row>
    <row r="2335" spans="1:62" x14ac:dyDescent="0.3">
      <c r="A2335" s="33" t="s">
        <v>3055</v>
      </c>
      <c r="B2335" s="31">
        <v>20622</v>
      </c>
      <c r="C2335" s="1" t="s">
        <v>40</v>
      </c>
      <c r="D2335" s="1" t="s">
        <v>112</v>
      </c>
      <c r="E2335" s="1" t="s">
        <v>431</v>
      </c>
      <c r="F2335" s="1" t="s">
        <v>432</v>
      </c>
      <c r="G2335" s="1" t="s">
        <v>433</v>
      </c>
      <c r="H2335" s="1">
        <v>5</v>
      </c>
      <c r="I2335" s="1" t="s">
        <v>434</v>
      </c>
      <c r="J2335" s="4">
        <v>2426</v>
      </c>
      <c r="K2335" s="4">
        <v>299</v>
      </c>
      <c r="L2335" s="4">
        <v>145</v>
      </c>
      <c r="AA2335" s="12" t="str">
        <f>_xlfn.XLOOKUP(HsgLista[[#This Row],[Lakó-népesség]],hsgméret[limit],hsgméret[név],,-1)</f>
        <v>mikro</v>
      </c>
      <c r="AB2335" s="12" t="str">
        <f>IFERROR(_xlfn.XLOOKUP(HsgLista[[#This Row],[Vármegye]],Régiók[Vármegye],Régiók[Régió]),"")</f>
        <v>Dél-Dunántúl</v>
      </c>
      <c r="AC2335" s="12" t="str">
        <f>IFERROR(_xlfn.XLOOKUP(HsgLista[[#This Row],[Vármegye]],Régiók[Vármegye],Régiók[NUTS2]),"")</f>
        <v>HU23</v>
      </c>
      <c r="AD2335" s="12" t="str" cm="1">
        <f t="array" ref="AD2335">_xlfn.XLOOKUP(HsgLista[[#This Row],[Helység jogállása]],_xlfn.ANCHORARRAY($AG$12),$AH$12:$AH$18)</f>
        <v>1 község</v>
      </c>
      <c r="AE2335" s="4">
        <f>HsgLista[[#This Row],[Lakó-népesség]]*HsgLista[[#This Row],[Lakó-népesség]]</f>
        <v>89401</v>
      </c>
      <c r="AF2335" s="1"/>
      <c r="AG2335" s="4"/>
      <c r="AJ2335" s="8"/>
      <c r="AK2335" s="4"/>
      <c r="AS2335" s="8"/>
      <c r="AT2335" s="4"/>
      <c r="BJ2335" s="1"/>
    </row>
    <row r="2336" spans="1:62" x14ac:dyDescent="0.3">
      <c r="A2336" s="33" t="s">
        <v>3056</v>
      </c>
      <c r="B2336" s="31">
        <v>20321</v>
      </c>
      <c r="C2336" s="1" t="s">
        <v>40</v>
      </c>
      <c r="D2336" s="1" t="s">
        <v>112</v>
      </c>
      <c r="E2336" s="1" t="s">
        <v>431</v>
      </c>
      <c r="F2336" s="1" t="s">
        <v>432</v>
      </c>
      <c r="G2336" s="1" t="s">
        <v>433</v>
      </c>
      <c r="H2336" s="1">
        <v>5</v>
      </c>
      <c r="I2336" s="1" t="s">
        <v>434</v>
      </c>
      <c r="J2336" s="4">
        <v>828</v>
      </c>
      <c r="K2336" s="4">
        <v>49</v>
      </c>
      <c r="L2336" s="4">
        <v>41</v>
      </c>
      <c r="AA2336" s="12" t="str">
        <f>_xlfn.XLOOKUP(HsgLista[[#This Row],[Lakó-népesség]],hsgméret[limit],hsgméret[név],,-1)</f>
        <v>mikro</v>
      </c>
      <c r="AB2336" s="12" t="str">
        <f>IFERROR(_xlfn.XLOOKUP(HsgLista[[#This Row],[Vármegye]],Régiók[Vármegye],Régiók[Régió]),"")</f>
        <v>Dél-Dunántúl</v>
      </c>
      <c r="AC2336" s="12" t="str">
        <f>IFERROR(_xlfn.XLOOKUP(HsgLista[[#This Row],[Vármegye]],Régiók[Vármegye],Régiók[NUTS2]),"")</f>
        <v>HU23</v>
      </c>
      <c r="AD2336" s="12" t="str" cm="1">
        <f t="array" ref="AD2336">_xlfn.XLOOKUP(HsgLista[[#This Row],[Helység jogállása]],_xlfn.ANCHORARRAY($AG$12),$AH$12:$AH$18)</f>
        <v>1 község</v>
      </c>
      <c r="AE2336" s="4">
        <f>HsgLista[[#This Row],[Lakó-népesség]]*HsgLista[[#This Row],[Lakó-népesség]]</f>
        <v>2401</v>
      </c>
      <c r="AF2336" s="1"/>
      <c r="AG2336" s="4"/>
      <c r="AJ2336" s="8"/>
      <c r="AK2336" s="4"/>
      <c r="AS2336" s="8"/>
      <c r="AT2336" s="4"/>
      <c r="BJ2336" s="1"/>
    </row>
    <row r="2337" spans="1:62" x14ac:dyDescent="0.3">
      <c r="A2337" s="33" t="s">
        <v>3057</v>
      </c>
      <c r="B2337" s="31">
        <v>24581</v>
      </c>
      <c r="C2337" s="1" t="s">
        <v>40</v>
      </c>
      <c r="D2337" s="1" t="s">
        <v>159</v>
      </c>
      <c r="E2337" s="1" t="s">
        <v>799</v>
      </c>
      <c r="F2337" s="1" t="s">
        <v>529</v>
      </c>
      <c r="G2337" s="1" t="s">
        <v>527</v>
      </c>
      <c r="H2337" s="1">
        <v>5</v>
      </c>
      <c r="I2337" s="1" t="s">
        <v>2923</v>
      </c>
      <c r="J2337" s="4">
        <v>1956</v>
      </c>
      <c r="K2337" s="4">
        <v>1140</v>
      </c>
      <c r="L2337" s="4">
        <v>440</v>
      </c>
      <c r="T2337" s="1">
        <v>1</v>
      </c>
      <c r="AA2337" s="12" t="str">
        <f>_xlfn.XLOOKUP(HsgLista[[#This Row],[Lakó-népesség]],hsgméret[limit],hsgméret[név],,-1)</f>
        <v>apró</v>
      </c>
      <c r="AB2337" s="12" t="str">
        <f>IFERROR(_xlfn.XLOOKUP(HsgLista[[#This Row],[Vármegye]],Régiók[Vármegye],Régiók[Régió]),"")</f>
        <v>Észak-Alföld</v>
      </c>
      <c r="AC2337" s="12" t="str">
        <f>IFERROR(_xlfn.XLOOKUP(HsgLista[[#This Row],[Vármegye]],Régiók[Vármegye],Régiók[NUTS2]),"")</f>
        <v>HU32</v>
      </c>
      <c r="AD2337" s="12" t="str" cm="1">
        <f t="array" ref="AD2337">_xlfn.XLOOKUP(HsgLista[[#This Row],[Helység jogállása]],_xlfn.ANCHORARRAY($AG$12),$AH$12:$AH$18)</f>
        <v>1 község</v>
      </c>
      <c r="AE2337" s="4">
        <f>HsgLista[[#This Row],[Lakó-népesség]]*HsgLista[[#This Row],[Lakó-népesség]]</f>
        <v>1299600</v>
      </c>
      <c r="AF2337" s="1"/>
      <c r="AG2337" s="4"/>
      <c r="AJ2337" s="8"/>
      <c r="AK2337" s="4"/>
      <c r="AS2337" s="8"/>
      <c r="AT2337" s="4"/>
      <c r="BJ2337" s="1"/>
    </row>
    <row r="2338" spans="1:62" x14ac:dyDescent="0.3">
      <c r="A2338" s="33" t="s">
        <v>3058</v>
      </c>
      <c r="B2338" s="31">
        <v>17507</v>
      </c>
      <c r="C2338" s="1" t="s">
        <v>40</v>
      </c>
      <c r="D2338" s="1" t="s">
        <v>66</v>
      </c>
      <c r="E2338" s="1" t="s">
        <v>499</v>
      </c>
      <c r="F2338" s="1" t="s">
        <v>500</v>
      </c>
      <c r="G2338" s="1" t="s">
        <v>501</v>
      </c>
      <c r="H2338" s="1">
        <v>5</v>
      </c>
      <c r="I2338" s="1" t="s">
        <v>1745</v>
      </c>
      <c r="J2338" s="4">
        <v>985</v>
      </c>
      <c r="K2338" s="4">
        <v>311</v>
      </c>
      <c r="L2338" s="4">
        <v>149</v>
      </c>
      <c r="AA2338" s="12" t="str">
        <f>_xlfn.XLOOKUP(HsgLista[[#This Row],[Lakó-népesség]],hsgméret[limit],hsgméret[név],,-1)</f>
        <v>mikro</v>
      </c>
      <c r="AB2338" s="12" t="str">
        <f>IFERROR(_xlfn.XLOOKUP(HsgLista[[#This Row],[Vármegye]],Régiók[Vármegye],Régiók[Régió]),"")</f>
        <v>Nyugat-Dunántúl</v>
      </c>
      <c r="AC2338" s="12" t="str">
        <f>IFERROR(_xlfn.XLOOKUP(HsgLista[[#This Row],[Vármegye]],Régiók[Vármegye],Régiók[NUTS2]),"")</f>
        <v>HU22</v>
      </c>
      <c r="AD2338" s="12" t="str" cm="1">
        <f t="array" ref="AD2338">_xlfn.XLOOKUP(HsgLista[[#This Row],[Helység jogállása]],_xlfn.ANCHORARRAY($AG$12),$AH$12:$AH$18)</f>
        <v>1 község</v>
      </c>
      <c r="AE2338" s="4">
        <f>HsgLista[[#This Row],[Lakó-népesség]]*HsgLista[[#This Row],[Lakó-népesség]]</f>
        <v>96721</v>
      </c>
      <c r="AF2338" s="1"/>
      <c r="AG2338" s="4"/>
      <c r="AJ2338" s="8"/>
      <c r="AK2338" s="4"/>
      <c r="AS2338" s="8"/>
      <c r="AT2338" s="4"/>
      <c r="BJ2338" s="1"/>
    </row>
    <row r="2339" spans="1:62" x14ac:dyDescent="0.3">
      <c r="A2339" s="33" t="s">
        <v>3059</v>
      </c>
      <c r="B2339" s="31">
        <v>12195</v>
      </c>
      <c r="C2339" s="1" t="s">
        <v>40</v>
      </c>
      <c r="D2339" s="1" t="s">
        <v>272</v>
      </c>
      <c r="E2339" s="1" t="s">
        <v>273</v>
      </c>
      <c r="F2339" s="1" t="s">
        <v>274</v>
      </c>
      <c r="G2339" s="1" t="s">
        <v>275</v>
      </c>
      <c r="H2339" s="1">
        <v>1</v>
      </c>
      <c r="I2339" s="1" t="s">
        <v>32</v>
      </c>
      <c r="J2339" s="4">
        <v>2547</v>
      </c>
      <c r="K2339" s="4">
        <v>2108</v>
      </c>
      <c r="L2339" s="4">
        <v>925</v>
      </c>
      <c r="AA2339" s="12" t="str">
        <f>_xlfn.XLOOKUP(HsgLista[[#This Row],[Lakó-népesség]],hsgméret[limit],hsgméret[név],,-1)</f>
        <v>kicsi</v>
      </c>
      <c r="AB2339" s="12" t="str">
        <f>IFERROR(_xlfn.XLOOKUP(HsgLista[[#This Row],[Vármegye]],Régiók[Vármegye],Régiók[Régió]),"")</f>
        <v>Észak-Magyarország</v>
      </c>
      <c r="AC2339" s="12" t="str">
        <f>IFERROR(_xlfn.XLOOKUP(HsgLista[[#This Row],[Vármegye]],Régiók[Vármegye],Régiók[NUTS2]),"")</f>
        <v>HU31</v>
      </c>
      <c r="AD2339" s="12" t="str" cm="1">
        <f t="array" ref="AD2339">_xlfn.XLOOKUP(HsgLista[[#This Row],[Helység jogállása]],_xlfn.ANCHORARRAY($AG$12),$AH$12:$AH$18)</f>
        <v>1 község</v>
      </c>
      <c r="AE2339" s="4">
        <f>HsgLista[[#This Row],[Lakó-népesség]]*HsgLista[[#This Row],[Lakó-népesség]]</f>
        <v>4443664</v>
      </c>
      <c r="AF2339" s="1"/>
      <c r="AG2339" s="4"/>
      <c r="AJ2339" s="8"/>
      <c r="AK2339" s="4"/>
      <c r="AS2339" s="8"/>
      <c r="AT2339" s="4"/>
      <c r="BJ2339" s="1"/>
    </row>
    <row r="2340" spans="1:62" x14ac:dyDescent="0.3">
      <c r="A2340" s="33" t="s">
        <v>3060</v>
      </c>
      <c r="B2340" s="31">
        <v>24855</v>
      </c>
      <c r="C2340" s="1" t="s">
        <v>40</v>
      </c>
      <c r="D2340" s="1" t="s">
        <v>41</v>
      </c>
      <c r="E2340" s="1" t="s">
        <v>42</v>
      </c>
      <c r="F2340" s="1" t="s">
        <v>43</v>
      </c>
      <c r="G2340" s="1" t="s">
        <v>44</v>
      </c>
      <c r="H2340" s="1">
        <v>5</v>
      </c>
      <c r="I2340" s="1" t="s">
        <v>779</v>
      </c>
      <c r="J2340" s="4">
        <v>707</v>
      </c>
      <c r="K2340" s="4">
        <v>541</v>
      </c>
      <c r="L2340" s="4">
        <v>198</v>
      </c>
      <c r="R2340" s="1">
        <v>1</v>
      </c>
      <c r="AA2340" s="12" t="str">
        <f>_xlfn.XLOOKUP(HsgLista[[#This Row],[Lakó-népesség]],hsgméret[limit],hsgméret[név],,-1)</f>
        <v>apró</v>
      </c>
      <c r="AB2340" s="12" t="str">
        <f>IFERROR(_xlfn.XLOOKUP(HsgLista[[#This Row],[Vármegye]],Régiók[Vármegye],Régiók[Régió]),"")</f>
        <v>Dél-Dunántúl</v>
      </c>
      <c r="AC2340" s="12" t="str">
        <f>IFERROR(_xlfn.XLOOKUP(HsgLista[[#This Row],[Vármegye]],Régiók[Vármegye],Régiók[NUTS2]),"")</f>
        <v>HU23</v>
      </c>
      <c r="AD2340" s="12" t="str" cm="1">
        <f t="array" ref="AD2340">_xlfn.XLOOKUP(HsgLista[[#This Row],[Helység jogállása]],_xlfn.ANCHORARRAY($AG$12),$AH$12:$AH$18)</f>
        <v>1 község</v>
      </c>
      <c r="AE2340" s="4">
        <f>HsgLista[[#This Row],[Lakó-népesség]]*HsgLista[[#This Row],[Lakó-népesség]]</f>
        <v>292681</v>
      </c>
      <c r="AF2340" s="1"/>
      <c r="AG2340" s="4"/>
      <c r="AJ2340" s="8"/>
      <c r="AK2340" s="4"/>
      <c r="AS2340" s="8"/>
      <c r="AT2340" s="4"/>
      <c r="BJ2340" s="1"/>
    </row>
    <row r="2341" spans="1:62" x14ac:dyDescent="0.3">
      <c r="A2341" s="33" t="s">
        <v>3061</v>
      </c>
      <c r="B2341" s="32">
        <v>4516</v>
      </c>
      <c r="C2341" s="1" t="s">
        <v>40</v>
      </c>
      <c r="D2341" s="1" t="s">
        <v>41</v>
      </c>
      <c r="E2341" s="1" t="s">
        <v>208</v>
      </c>
      <c r="F2341" s="1" t="s">
        <v>209</v>
      </c>
      <c r="G2341" s="1" t="s">
        <v>210</v>
      </c>
      <c r="H2341" s="1">
        <v>5</v>
      </c>
      <c r="I2341" s="1" t="s">
        <v>661</v>
      </c>
      <c r="J2341" s="4">
        <v>1664</v>
      </c>
      <c r="K2341" s="4">
        <v>319</v>
      </c>
      <c r="L2341" s="4">
        <v>140</v>
      </c>
      <c r="T2341" s="1">
        <v>1</v>
      </c>
      <c r="AA2341" s="12" t="str">
        <f>_xlfn.XLOOKUP(HsgLista[[#This Row],[Lakó-népesség]],hsgméret[limit],hsgméret[név],,-1)</f>
        <v>mikro</v>
      </c>
      <c r="AB2341" s="12" t="str">
        <f>IFERROR(_xlfn.XLOOKUP(HsgLista[[#This Row],[Vármegye]],Régiók[Vármegye],Régiók[Régió]),"")</f>
        <v>Dél-Dunántúl</v>
      </c>
      <c r="AC2341" s="12" t="str">
        <f>IFERROR(_xlfn.XLOOKUP(HsgLista[[#This Row],[Vármegye]],Régiók[Vármegye],Régiók[NUTS2]),"")</f>
        <v>HU23</v>
      </c>
      <c r="AD2341" s="12" t="str" cm="1">
        <f t="array" ref="AD2341">_xlfn.XLOOKUP(HsgLista[[#This Row],[Helység jogállása]],_xlfn.ANCHORARRAY($AG$12),$AH$12:$AH$18)</f>
        <v>1 község</v>
      </c>
      <c r="AE2341" s="4">
        <f>HsgLista[[#This Row],[Lakó-népesség]]*HsgLista[[#This Row],[Lakó-népesség]]</f>
        <v>101761</v>
      </c>
      <c r="AF2341" s="1"/>
      <c r="AG2341" s="4"/>
      <c r="AJ2341" s="8"/>
      <c r="AK2341" s="4"/>
      <c r="AS2341" s="8"/>
      <c r="AT2341" s="4"/>
      <c r="BJ2341" s="1"/>
    </row>
    <row r="2342" spans="1:62" x14ac:dyDescent="0.3">
      <c r="A2342" s="33" t="s">
        <v>1136</v>
      </c>
      <c r="B2342" s="31">
        <v>17428</v>
      </c>
      <c r="C2342" s="1" t="s">
        <v>40</v>
      </c>
      <c r="D2342" s="1" t="s">
        <v>159</v>
      </c>
      <c r="E2342" s="1" t="s">
        <v>950</v>
      </c>
      <c r="F2342" s="1" t="s">
        <v>951</v>
      </c>
      <c r="G2342" s="1" t="s">
        <v>952</v>
      </c>
      <c r="H2342" s="1">
        <v>2</v>
      </c>
      <c r="I2342" s="1" t="s">
        <v>38</v>
      </c>
      <c r="J2342" s="4">
        <v>1486</v>
      </c>
      <c r="K2342" s="4">
        <v>594</v>
      </c>
      <c r="L2342" s="4">
        <v>253</v>
      </c>
      <c r="T2342" s="1">
        <v>1</v>
      </c>
      <c r="AA2342" s="12" t="str">
        <f>_xlfn.XLOOKUP(HsgLista[[#This Row],[Lakó-népesség]],hsgméret[limit],hsgméret[név],,-1)</f>
        <v>apró</v>
      </c>
      <c r="AB2342" s="12" t="str">
        <f>IFERROR(_xlfn.XLOOKUP(HsgLista[[#This Row],[Vármegye]],Régiók[Vármegye],Régiók[Régió]),"")</f>
        <v>Észak-Alföld</v>
      </c>
      <c r="AC2342" s="12" t="str">
        <f>IFERROR(_xlfn.XLOOKUP(HsgLista[[#This Row],[Vármegye]],Régiók[Vármegye],Régiók[NUTS2]),"")</f>
        <v>HU32</v>
      </c>
      <c r="AD2342" s="12" t="str" cm="1">
        <f t="array" ref="AD2342">_xlfn.XLOOKUP(HsgLista[[#This Row],[Helység jogállása]],_xlfn.ANCHORARRAY($AG$12),$AH$12:$AH$18)</f>
        <v>1 község</v>
      </c>
      <c r="AE2342" s="4">
        <f>HsgLista[[#This Row],[Lakó-népesség]]*HsgLista[[#This Row],[Lakó-népesség]]</f>
        <v>352836</v>
      </c>
      <c r="AF2342" s="1"/>
      <c r="AG2342" s="4"/>
      <c r="AJ2342" s="8"/>
      <c r="AK2342" s="4"/>
      <c r="AS2342" s="8"/>
      <c r="AT2342" s="4"/>
      <c r="BJ2342" s="1"/>
    </row>
    <row r="2343" spans="1:62" x14ac:dyDescent="0.3">
      <c r="A2343" s="33" t="s">
        <v>3062</v>
      </c>
      <c r="B2343" s="31">
        <v>27650</v>
      </c>
      <c r="C2343" s="1" t="s">
        <v>40</v>
      </c>
      <c r="D2343" s="1" t="s">
        <v>47</v>
      </c>
      <c r="E2343" s="1" t="s">
        <v>360</v>
      </c>
      <c r="F2343" s="1" t="s">
        <v>361</v>
      </c>
      <c r="G2343" s="1" t="s">
        <v>362</v>
      </c>
      <c r="H2343" s="1">
        <v>2</v>
      </c>
      <c r="I2343" s="1" t="s">
        <v>38</v>
      </c>
      <c r="J2343" s="4">
        <v>1631</v>
      </c>
      <c r="K2343" s="4">
        <v>1832</v>
      </c>
      <c r="L2343" s="4">
        <v>885</v>
      </c>
      <c r="AA2343" s="12" t="str">
        <f>_xlfn.XLOOKUP(HsgLista[[#This Row],[Lakó-népesség]],hsgméret[limit],hsgméret[név],,-1)</f>
        <v>apró</v>
      </c>
      <c r="AB2343" s="12" t="str">
        <f>IFERROR(_xlfn.XLOOKUP(HsgLista[[#This Row],[Vármegye]],Régiók[Vármegye],Régiók[Régió]),"")</f>
        <v>Észak-Magyarország</v>
      </c>
      <c r="AC2343" s="12" t="str">
        <f>IFERROR(_xlfn.XLOOKUP(HsgLista[[#This Row],[Vármegye]],Régiók[Vármegye],Régiók[NUTS2]),"")</f>
        <v>HU31</v>
      </c>
      <c r="AD2343" s="12" t="str" cm="1">
        <f t="array" ref="AD2343">_xlfn.XLOOKUP(HsgLista[[#This Row],[Helység jogállása]],_xlfn.ANCHORARRAY($AG$12),$AH$12:$AH$18)</f>
        <v>1 község</v>
      </c>
      <c r="AE2343" s="4">
        <f>HsgLista[[#This Row],[Lakó-népesség]]*HsgLista[[#This Row],[Lakó-népesség]]</f>
        <v>3356224</v>
      </c>
      <c r="AF2343" s="1"/>
      <c r="AG2343" s="4"/>
      <c r="AJ2343" s="8"/>
      <c r="AK2343" s="4"/>
      <c r="AS2343" s="8"/>
      <c r="AT2343" s="4"/>
      <c r="BJ2343" s="1"/>
    </row>
    <row r="2344" spans="1:62" x14ac:dyDescent="0.3">
      <c r="A2344" s="33" t="s">
        <v>3063</v>
      </c>
      <c r="B2344" s="31">
        <v>11068</v>
      </c>
      <c r="C2344" s="1" t="s">
        <v>40</v>
      </c>
      <c r="D2344" s="1" t="s">
        <v>66</v>
      </c>
      <c r="E2344" s="1" t="s">
        <v>145</v>
      </c>
      <c r="F2344" s="1" t="s">
        <v>146</v>
      </c>
      <c r="G2344" s="1" t="s">
        <v>147</v>
      </c>
      <c r="H2344" s="1">
        <v>5</v>
      </c>
      <c r="I2344" s="1" t="s">
        <v>1396</v>
      </c>
      <c r="J2344" s="4">
        <v>1586</v>
      </c>
      <c r="K2344" s="4">
        <v>475</v>
      </c>
      <c r="L2344" s="4">
        <v>206</v>
      </c>
      <c r="AA2344" s="12" t="str">
        <f>_xlfn.XLOOKUP(HsgLista[[#This Row],[Lakó-népesség]],hsgméret[limit],hsgméret[név],,-1)</f>
        <v>mikro</v>
      </c>
      <c r="AB2344" s="12" t="str">
        <f>IFERROR(_xlfn.XLOOKUP(HsgLista[[#This Row],[Vármegye]],Régiók[Vármegye],Régiók[Régió]),"")</f>
        <v>Nyugat-Dunántúl</v>
      </c>
      <c r="AC2344" s="12" t="str">
        <f>IFERROR(_xlfn.XLOOKUP(HsgLista[[#This Row],[Vármegye]],Régiók[Vármegye],Régiók[NUTS2]),"")</f>
        <v>HU22</v>
      </c>
      <c r="AD2344" s="12" t="str" cm="1">
        <f t="array" ref="AD2344">_xlfn.XLOOKUP(HsgLista[[#This Row],[Helység jogállása]],_xlfn.ANCHORARRAY($AG$12),$AH$12:$AH$18)</f>
        <v>1 község</v>
      </c>
      <c r="AE2344" s="4">
        <f>HsgLista[[#This Row],[Lakó-népesség]]*HsgLista[[#This Row],[Lakó-népesség]]</f>
        <v>225625</v>
      </c>
      <c r="AF2344" s="1"/>
      <c r="AG2344" s="4"/>
      <c r="AJ2344" s="8"/>
      <c r="AK2344" s="4"/>
      <c r="AS2344" s="8"/>
      <c r="AT2344" s="4"/>
      <c r="BJ2344" s="1"/>
    </row>
    <row r="2345" spans="1:62" x14ac:dyDescent="0.3">
      <c r="A2345" s="33" t="s">
        <v>3064</v>
      </c>
      <c r="B2345" s="31">
        <v>26806</v>
      </c>
      <c r="C2345" s="1" t="s">
        <v>40</v>
      </c>
      <c r="D2345" s="1" t="s">
        <v>95</v>
      </c>
      <c r="E2345" s="1" t="s">
        <v>294</v>
      </c>
      <c r="F2345" s="1" t="s">
        <v>295</v>
      </c>
      <c r="G2345" s="1" t="s">
        <v>296</v>
      </c>
      <c r="H2345" s="1">
        <v>5</v>
      </c>
      <c r="I2345" s="1" t="s">
        <v>1646</v>
      </c>
      <c r="J2345" s="4">
        <v>1722</v>
      </c>
      <c r="K2345" s="4">
        <v>341</v>
      </c>
      <c r="L2345" s="4">
        <v>159</v>
      </c>
      <c r="R2345" s="1">
        <v>1</v>
      </c>
      <c r="AA2345" s="12" t="str">
        <f>_xlfn.XLOOKUP(HsgLista[[#This Row],[Lakó-népesség]],hsgméret[limit],hsgméret[név],,-1)</f>
        <v>mikro</v>
      </c>
      <c r="AB2345" s="12" t="str">
        <f>IFERROR(_xlfn.XLOOKUP(HsgLista[[#This Row],[Vármegye]],Régiók[Vármegye],Régiók[Régió]),"")</f>
        <v>Nyugat-Dunántúl</v>
      </c>
      <c r="AC2345" s="12" t="str">
        <f>IFERROR(_xlfn.XLOOKUP(HsgLista[[#This Row],[Vármegye]],Régiók[Vármegye],Régiók[NUTS2]),"")</f>
        <v>HU22</v>
      </c>
      <c r="AD2345" s="12" t="str" cm="1">
        <f t="array" ref="AD2345">_xlfn.XLOOKUP(HsgLista[[#This Row],[Helység jogállása]],_xlfn.ANCHORARRAY($AG$12),$AH$12:$AH$18)</f>
        <v>1 község</v>
      </c>
      <c r="AE2345" s="4">
        <f>HsgLista[[#This Row],[Lakó-népesség]]*HsgLista[[#This Row],[Lakó-népesség]]</f>
        <v>116281</v>
      </c>
      <c r="AF2345" s="1"/>
      <c r="AG2345" s="4"/>
      <c r="AJ2345" s="8"/>
      <c r="AK2345" s="4"/>
      <c r="AS2345" s="8"/>
      <c r="AT2345" s="4"/>
      <c r="BJ2345" s="1"/>
    </row>
    <row r="2346" spans="1:62" x14ac:dyDescent="0.3">
      <c r="A2346" s="33" t="s">
        <v>3065</v>
      </c>
      <c r="B2346" s="31">
        <v>13161</v>
      </c>
      <c r="C2346" s="1" t="s">
        <v>40</v>
      </c>
      <c r="D2346" s="1" t="s">
        <v>197</v>
      </c>
      <c r="E2346" s="1" t="s">
        <v>198</v>
      </c>
      <c r="F2346" s="1" t="s">
        <v>199</v>
      </c>
      <c r="G2346" s="1" t="s">
        <v>200</v>
      </c>
      <c r="H2346" s="1">
        <v>1</v>
      </c>
      <c r="I2346" s="1" t="s">
        <v>32</v>
      </c>
      <c r="J2346" s="4">
        <v>3663</v>
      </c>
      <c r="K2346" s="4">
        <v>3362</v>
      </c>
      <c r="L2346" s="4">
        <v>1405</v>
      </c>
      <c r="AA2346" s="12" t="str">
        <f>_xlfn.XLOOKUP(HsgLista[[#This Row],[Lakó-népesség]],hsgméret[limit],hsgméret[név],,-1)</f>
        <v>kicsi</v>
      </c>
      <c r="AB2346" s="12" t="str">
        <f>IFERROR(_xlfn.XLOOKUP(HsgLista[[#This Row],[Vármegye]],Régiók[Vármegye],Régiók[Régió]),"")</f>
        <v>Dél-Alföld</v>
      </c>
      <c r="AC2346" s="12" t="str">
        <f>IFERROR(_xlfn.XLOOKUP(HsgLista[[#This Row],[Vármegye]],Régiók[Vármegye],Régiók[NUTS2]),"")</f>
        <v>HU33</v>
      </c>
      <c r="AD2346" s="12" t="str" cm="1">
        <f t="array" ref="AD2346">_xlfn.XLOOKUP(HsgLista[[#This Row],[Helység jogállása]],_xlfn.ANCHORARRAY($AG$12),$AH$12:$AH$18)</f>
        <v>1 község</v>
      </c>
      <c r="AE2346" s="4">
        <f>HsgLista[[#This Row],[Lakó-népesség]]*HsgLista[[#This Row],[Lakó-népesség]]</f>
        <v>11303044</v>
      </c>
      <c r="AF2346" s="1"/>
      <c r="AG2346" s="4"/>
      <c r="AJ2346" s="8"/>
      <c r="AK2346" s="4"/>
      <c r="AS2346" s="8"/>
      <c r="AT2346" s="4"/>
      <c r="BJ2346" s="1"/>
    </row>
    <row r="2347" spans="1:62" x14ac:dyDescent="0.3">
      <c r="A2347" s="33" t="s">
        <v>299</v>
      </c>
      <c r="B2347" s="31">
        <v>23029</v>
      </c>
      <c r="C2347" s="1" t="s">
        <v>27</v>
      </c>
      <c r="D2347" s="1" t="s">
        <v>52</v>
      </c>
      <c r="E2347" s="1" t="s">
        <v>173</v>
      </c>
      <c r="F2347" s="1" t="s">
        <v>174</v>
      </c>
      <c r="G2347" s="1" t="s">
        <v>175</v>
      </c>
      <c r="H2347" s="1">
        <v>2</v>
      </c>
      <c r="I2347" s="1" t="s">
        <v>38</v>
      </c>
      <c r="J2347" s="4">
        <v>1646</v>
      </c>
      <c r="K2347" s="4">
        <v>2273</v>
      </c>
      <c r="L2347" s="4">
        <v>1105</v>
      </c>
      <c r="R2347" s="1">
        <v>1</v>
      </c>
      <c r="T2347" s="1">
        <v>1</v>
      </c>
      <c r="AA2347" s="12" t="str">
        <f>_xlfn.XLOOKUP(HsgLista[[#This Row],[Lakó-népesség]],hsgméret[limit],hsgméret[név],,-1)</f>
        <v>kicsi</v>
      </c>
      <c r="AB2347" s="12" t="str">
        <f>IFERROR(_xlfn.XLOOKUP(HsgLista[[#This Row],[Vármegye]],Régiók[Vármegye],Régiók[Régió]),"")</f>
        <v>Észak-Magyarország</v>
      </c>
      <c r="AC2347" s="12" t="str">
        <f>IFERROR(_xlfn.XLOOKUP(HsgLista[[#This Row],[Vármegye]],Régiók[Vármegye],Régiók[NUTS2]),"")</f>
        <v>HU31</v>
      </c>
      <c r="AD2347" s="12" t="str" cm="1">
        <f t="array" ref="AD2347">_xlfn.XLOOKUP(HsgLista[[#This Row],[Helység jogállása]],_xlfn.ANCHORARRAY($AG$12),$AH$12:$AH$18)</f>
        <v>2 város</v>
      </c>
      <c r="AE2347" s="4">
        <f>HsgLista[[#This Row],[Lakó-népesség]]*HsgLista[[#This Row],[Lakó-népesség]]</f>
        <v>5166529</v>
      </c>
      <c r="AF2347" s="1"/>
      <c r="AG2347" s="4"/>
      <c r="AJ2347" s="8"/>
      <c r="AK2347" s="4"/>
      <c r="AS2347" s="8"/>
      <c r="AT2347" s="4"/>
      <c r="BJ2347" s="1"/>
    </row>
    <row r="2348" spans="1:62" x14ac:dyDescent="0.3">
      <c r="A2348" s="33" t="s">
        <v>3066</v>
      </c>
      <c r="B2348" s="31">
        <v>34120</v>
      </c>
      <c r="C2348" s="1" t="s">
        <v>40</v>
      </c>
      <c r="D2348" s="1" t="s">
        <v>52</v>
      </c>
      <c r="E2348" s="1" t="s">
        <v>173</v>
      </c>
      <c r="F2348" s="1" t="s">
        <v>174</v>
      </c>
      <c r="G2348" s="1" t="s">
        <v>175</v>
      </c>
      <c r="H2348" s="1">
        <v>5</v>
      </c>
      <c r="I2348" s="1" t="s">
        <v>176</v>
      </c>
      <c r="J2348" s="4">
        <v>439</v>
      </c>
      <c r="K2348" s="4">
        <v>676</v>
      </c>
      <c r="L2348" s="4">
        <v>301</v>
      </c>
      <c r="AA2348" s="12" t="str">
        <f>_xlfn.XLOOKUP(HsgLista[[#This Row],[Lakó-népesség]],hsgméret[limit],hsgméret[név],,-1)</f>
        <v>apró</v>
      </c>
      <c r="AB2348" s="12" t="str">
        <f>IFERROR(_xlfn.XLOOKUP(HsgLista[[#This Row],[Vármegye]],Régiók[Vármegye],Régiók[Régió]),"")</f>
        <v>Észak-Magyarország</v>
      </c>
      <c r="AC2348" s="12" t="str">
        <f>IFERROR(_xlfn.XLOOKUP(HsgLista[[#This Row],[Vármegye]],Régiók[Vármegye],Régiók[NUTS2]),"")</f>
        <v>HU31</v>
      </c>
      <c r="AD2348" s="12" t="str" cm="1">
        <f t="array" ref="AD2348">_xlfn.XLOOKUP(HsgLista[[#This Row],[Helység jogállása]],_xlfn.ANCHORARRAY($AG$12),$AH$12:$AH$18)</f>
        <v>1 község</v>
      </c>
      <c r="AE2348" s="4">
        <f>HsgLista[[#This Row],[Lakó-népesség]]*HsgLista[[#This Row],[Lakó-népesség]]</f>
        <v>456976</v>
      </c>
      <c r="AF2348" s="1"/>
      <c r="AG2348" s="4"/>
      <c r="AJ2348" s="8"/>
      <c r="AK2348" s="4"/>
      <c r="AS2348" s="8"/>
      <c r="AT2348" s="4"/>
      <c r="BJ2348" s="1"/>
    </row>
    <row r="2349" spans="1:62" x14ac:dyDescent="0.3">
      <c r="A2349" s="33" t="s">
        <v>3067</v>
      </c>
      <c r="B2349" s="31">
        <v>10597</v>
      </c>
      <c r="C2349" s="1" t="s">
        <v>40</v>
      </c>
      <c r="D2349" s="1" t="s">
        <v>95</v>
      </c>
      <c r="E2349" s="1" t="s">
        <v>96</v>
      </c>
      <c r="F2349" s="1" t="s">
        <v>97</v>
      </c>
      <c r="G2349" s="1" t="s">
        <v>98</v>
      </c>
      <c r="H2349" s="1">
        <v>5</v>
      </c>
      <c r="I2349" s="1" t="s">
        <v>1160</v>
      </c>
      <c r="J2349" s="4">
        <v>1685</v>
      </c>
      <c r="K2349" s="4">
        <v>1204</v>
      </c>
      <c r="L2349" s="4">
        <v>490</v>
      </c>
      <c r="AA2349" s="12" t="str">
        <f>_xlfn.XLOOKUP(HsgLista[[#This Row],[Lakó-népesség]],hsgméret[limit],hsgméret[név],,-1)</f>
        <v>apró</v>
      </c>
      <c r="AB2349" s="12" t="str">
        <f>IFERROR(_xlfn.XLOOKUP(HsgLista[[#This Row],[Vármegye]],Régiók[Vármegye],Régiók[Régió]),"")</f>
        <v>Nyugat-Dunántúl</v>
      </c>
      <c r="AC2349" s="12" t="str">
        <f>IFERROR(_xlfn.XLOOKUP(HsgLista[[#This Row],[Vármegye]],Régiók[Vármegye],Régiók[NUTS2]),"")</f>
        <v>HU22</v>
      </c>
      <c r="AD2349" s="12" t="str" cm="1">
        <f t="array" ref="AD2349">_xlfn.XLOOKUP(HsgLista[[#This Row],[Helység jogállása]],_xlfn.ANCHORARRAY($AG$12),$AH$12:$AH$18)</f>
        <v>1 község</v>
      </c>
      <c r="AE2349" s="4">
        <f>HsgLista[[#This Row],[Lakó-népesség]]*HsgLista[[#This Row],[Lakó-népesség]]</f>
        <v>1449616</v>
      </c>
      <c r="AF2349" s="1"/>
      <c r="AG2349" s="4"/>
      <c r="AJ2349" s="8"/>
      <c r="AK2349" s="4"/>
      <c r="AS2349" s="8"/>
      <c r="AT2349" s="4"/>
      <c r="BJ2349" s="1"/>
    </row>
    <row r="2350" spans="1:62" x14ac:dyDescent="0.3">
      <c r="A2350" s="33" t="s">
        <v>2842</v>
      </c>
      <c r="B2350" s="32">
        <v>3966</v>
      </c>
      <c r="C2350" s="1" t="s">
        <v>40</v>
      </c>
      <c r="D2350" s="1" t="s">
        <v>197</v>
      </c>
      <c r="E2350" s="1" t="s">
        <v>399</v>
      </c>
      <c r="F2350" s="1" t="s">
        <v>400</v>
      </c>
      <c r="G2350" s="1" t="s">
        <v>401</v>
      </c>
      <c r="H2350" s="1">
        <v>2</v>
      </c>
      <c r="I2350" s="1" t="s">
        <v>38</v>
      </c>
      <c r="J2350" s="4">
        <v>8468</v>
      </c>
      <c r="K2350" s="4">
        <v>2336</v>
      </c>
      <c r="L2350" s="4">
        <v>1274</v>
      </c>
      <c r="AA2350" s="12" t="str">
        <f>_xlfn.XLOOKUP(HsgLista[[#This Row],[Lakó-népesség]],hsgméret[limit],hsgméret[név],,-1)</f>
        <v>kicsi</v>
      </c>
      <c r="AB2350" s="12" t="str">
        <f>IFERROR(_xlfn.XLOOKUP(HsgLista[[#This Row],[Vármegye]],Régiók[Vármegye],Régiók[Régió]),"")</f>
        <v>Dél-Alföld</v>
      </c>
      <c r="AC2350" s="12" t="str">
        <f>IFERROR(_xlfn.XLOOKUP(HsgLista[[#This Row],[Vármegye]],Régiók[Vármegye],Régiók[NUTS2]),"")</f>
        <v>HU33</v>
      </c>
      <c r="AD2350" s="12" t="str" cm="1">
        <f t="array" ref="AD2350">_xlfn.XLOOKUP(HsgLista[[#This Row],[Helység jogállása]],_xlfn.ANCHORARRAY($AG$12),$AH$12:$AH$18)</f>
        <v>1 község</v>
      </c>
      <c r="AE2350" s="4">
        <f>HsgLista[[#This Row],[Lakó-népesség]]*HsgLista[[#This Row],[Lakó-népesség]]</f>
        <v>5456896</v>
      </c>
      <c r="AF2350" s="1"/>
      <c r="AG2350" s="4"/>
      <c r="AJ2350" s="8"/>
      <c r="AK2350" s="4"/>
      <c r="AS2350" s="8"/>
      <c r="AT2350" s="4"/>
      <c r="BJ2350" s="1"/>
    </row>
    <row r="2351" spans="1:62" x14ac:dyDescent="0.3">
      <c r="A2351" s="33" t="s">
        <v>2051</v>
      </c>
      <c r="B2351" s="31">
        <v>12520</v>
      </c>
      <c r="C2351" s="1" t="s">
        <v>40</v>
      </c>
      <c r="D2351" s="1" t="s">
        <v>272</v>
      </c>
      <c r="E2351" s="1" t="s">
        <v>653</v>
      </c>
      <c r="F2351" s="1" t="s">
        <v>654</v>
      </c>
      <c r="G2351" s="1" t="s">
        <v>655</v>
      </c>
      <c r="H2351" s="1">
        <v>2</v>
      </c>
      <c r="I2351" s="1" t="s">
        <v>38</v>
      </c>
      <c r="J2351" s="4">
        <v>1203</v>
      </c>
      <c r="K2351" s="4">
        <v>936</v>
      </c>
      <c r="L2351" s="4">
        <v>374</v>
      </c>
      <c r="T2351" s="1">
        <v>1</v>
      </c>
      <c r="AA2351" s="12" t="str">
        <f>_xlfn.XLOOKUP(HsgLista[[#This Row],[Lakó-népesség]],hsgméret[limit],hsgméret[név],,-1)</f>
        <v>apró</v>
      </c>
      <c r="AB2351" s="12" t="str">
        <f>IFERROR(_xlfn.XLOOKUP(HsgLista[[#This Row],[Vármegye]],Régiók[Vármegye],Régiók[Régió]),"")</f>
        <v>Észak-Magyarország</v>
      </c>
      <c r="AC2351" s="12" t="str">
        <f>IFERROR(_xlfn.XLOOKUP(HsgLista[[#This Row],[Vármegye]],Régiók[Vármegye],Régiók[NUTS2]),"")</f>
        <v>HU31</v>
      </c>
      <c r="AD2351" s="12" t="str" cm="1">
        <f t="array" ref="AD2351">_xlfn.XLOOKUP(HsgLista[[#This Row],[Helység jogállása]],_xlfn.ANCHORARRAY($AG$12),$AH$12:$AH$18)</f>
        <v>1 község</v>
      </c>
      <c r="AE2351" s="4">
        <f>HsgLista[[#This Row],[Lakó-népesség]]*HsgLista[[#This Row],[Lakó-népesség]]</f>
        <v>876096</v>
      </c>
      <c r="AF2351" s="1"/>
      <c r="AG2351" s="4"/>
      <c r="AJ2351" s="8"/>
      <c r="AK2351" s="4"/>
      <c r="AS2351" s="8"/>
      <c r="AT2351" s="4"/>
      <c r="BJ2351" s="1"/>
    </row>
    <row r="2352" spans="1:62" x14ac:dyDescent="0.3">
      <c r="A2352" s="33" t="s">
        <v>2744</v>
      </c>
      <c r="B2352" s="31">
        <v>14942</v>
      </c>
      <c r="C2352" s="1" t="s">
        <v>40</v>
      </c>
      <c r="D2352" s="1" t="s">
        <v>112</v>
      </c>
      <c r="E2352" s="1" t="s">
        <v>113</v>
      </c>
      <c r="F2352" s="1" t="s">
        <v>114</v>
      </c>
      <c r="G2352" s="1" t="s">
        <v>115</v>
      </c>
      <c r="H2352" s="1">
        <v>2</v>
      </c>
      <c r="I2352" s="1" t="s">
        <v>38</v>
      </c>
      <c r="J2352" s="4">
        <v>3844</v>
      </c>
      <c r="K2352" s="4">
        <v>1924</v>
      </c>
      <c r="L2352" s="4">
        <v>748</v>
      </c>
      <c r="AA2352" s="12" t="str">
        <f>_xlfn.XLOOKUP(HsgLista[[#This Row],[Lakó-népesség]],hsgméret[limit],hsgméret[név],,-1)</f>
        <v>apró</v>
      </c>
      <c r="AB2352" s="12" t="str">
        <f>IFERROR(_xlfn.XLOOKUP(HsgLista[[#This Row],[Vármegye]],Régiók[Vármegye],Régiók[Régió]),"")</f>
        <v>Dél-Dunántúl</v>
      </c>
      <c r="AC2352" s="12" t="str">
        <f>IFERROR(_xlfn.XLOOKUP(HsgLista[[#This Row],[Vármegye]],Régiók[Vármegye],Régiók[NUTS2]),"")</f>
        <v>HU23</v>
      </c>
      <c r="AD2352" s="12" t="str" cm="1">
        <f t="array" ref="AD2352">_xlfn.XLOOKUP(HsgLista[[#This Row],[Helység jogállása]],_xlfn.ANCHORARRAY($AG$12),$AH$12:$AH$18)</f>
        <v>1 község</v>
      </c>
      <c r="AE2352" s="4">
        <f>HsgLista[[#This Row],[Lakó-népesség]]*HsgLista[[#This Row],[Lakó-népesség]]</f>
        <v>3701776</v>
      </c>
      <c r="AF2352" s="1"/>
      <c r="AG2352" s="4"/>
      <c r="AJ2352" s="8"/>
      <c r="AK2352" s="4"/>
      <c r="AS2352" s="8"/>
      <c r="AT2352" s="4"/>
      <c r="BJ2352" s="1"/>
    </row>
    <row r="2353" spans="1:62" x14ac:dyDescent="0.3">
      <c r="A2353" s="33" t="s">
        <v>3068</v>
      </c>
      <c r="B2353" s="32">
        <v>3504</v>
      </c>
      <c r="C2353" s="1" t="s">
        <v>27</v>
      </c>
      <c r="D2353" s="1" t="s">
        <v>52</v>
      </c>
      <c r="E2353" s="1" t="s">
        <v>313</v>
      </c>
      <c r="F2353" s="1" t="s">
        <v>314</v>
      </c>
      <c r="G2353" s="1" t="s">
        <v>315</v>
      </c>
      <c r="H2353" s="1">
        <v>1</v>
      </c>
      <c r="I2353" s="1" t="s">
        <v>32</v>
      </c>
      <c r="J2353" s="4">
        <v>1343</v>
      </c>
      <c r="K2353" s="4">
        <v>2533</v>
      </c>
      <c r="L2353" s="4">
        <v>1082</v>
      </c>
      <c r="T2353" s="1">
        <v>1</v>
      </c>
      <c r="AA2353" s="12" t="str">
        <f>_xlfn.XLOOKUP(HsgLista[[#This Row],[Lakó-népesség]],hsgméret[limit],hsgméret[név],,-1)</f>
        <v>kicsi</v>
      </c>
      <c r="AB2353" s="12" t="str">
        <f>IFERROR(_xlfn.XLOOKUP(HsgLista[[#This Row],[Vármegye]],Régiók[Vármegye],Régiók[Régió]),"")</f>
        <v>Észak-Magyarország</v>
      </c>
      <c r="AC2353" s="12" t="str">
        <f>IFERROR(_xlfn.XLOOKUP(HsgLista[[#This Row],[Vármegye]],Régiók[Vármegye],Régiók[NUTS2]),"")</f>
        <v>HU31</v>
      </c>
      <c r="AD2353" s="12" t="str" cm="1">
        <f t="array" ref="AD2353">_xlfn.XLOOKUP(HsgLista[[#This Row],[Helység jogállása]],_xlfn.ANCHORARRAY($AG$12),$AH$12:$AH$18)</f>
        <v>2 város</v>
      </c>
      <c r="AE2353" s="4">
        <f>HsgLista[[#This Row],[Lakó-népesség]]*HsgLista[[#This Row],[Lakó-népesség]]</f>
        <v>6416089</v>
      </c>
      <c r="AF2353" s="1"/>
      <c r="AG2353" s="4"/>
      <c r="AJ2353" s="8"/>
      <c r="AK2353" s="4"/>
      <c r="AS2353" s="8"/>
      <c r="AT2353" s="4"/>
      <c r="BJ2353" s="1"/>
    </row>
    <row r="2354" spans="1:62" x14ac:dyDescent="0.3">
      <c r="A2354" s="33" t="s">
        <v>3069</v>
      </c>
      <c r="B2354" s="31">
        <v>27331</v>
      </c>
      <c r="C2354" s="1" t="s">
        <v>40</v>
      </c>
      <c r="D2354" s="1" t="s">
        <v>52</v>
      </c>
      <c r="E2354" s="1" t="s">
        <v>313</v>
      </c>
      <c r="F2354" s="1" t="s">
        <v>314</v>
      </c>
      <c r="G2354" s="1" t="s">
        <v>315</v>
      </c>
      <c r="H2354" s="1">
        <v>5</v>
      </c>
      <c r="I2354" s="1" t="s">
        <v>3070</v>
      </c>
      <c r="J2354" s="4">
        <v>794</v>
      </c>
      <c r="K2354" s="4">
        <v>971</v>
      </c>
      <c r="L2354" s="4">
        <v>427</v>
      </c>
      <c r="AA2354" s="12" t="str">
        <f>_xlfn.XLOOKUP(HsgLista[[#This Row],[Lakó-népesség]],hsgméret[limit],hsgméret[név],,-1)</f>
        <v>apró</v>
      </c>
      <c r="AB2354" s="12" t="str">
        <f>IFERROR(_xlfn.XLOOKUP(HsgLista[[#This Row],[Vármegye]],Régiók[Vármegye],Régiók[Régió]),"")</f>
        <v>Észak-Magyarország</v>
      </c>
      <c r="AC2354" s="12" t="str">
        <f>IFERROR(_xlfn.XLOOKUP(HsgLista[[#This Row],[Vármegye]],Régiók[Vármegye],Régiók[NUTS2]),"")</f>
        <v>HU31</v>
      </c>
      <c r="AD2354" s="12" t="str" cm="1">
        <f t="array" ref="AD2354">_xlfn.XLOOKUP(HsgLista[[#This Row],[Helység jogállása]],_xlfn.ANCHORARRAY($AG$12),$AH$12:$AH$18)</f>
        <v>1 község</v>
      </c>
      <c r="AE2354" s="4">
        <f>HsgLista[[#This Row],[Lakó-népesség]]*HsgLista[[#This Row],[Lakó-népesség]]</f>
        <v>942841</v>
      </c>
      <c r="AF2354" s="1"/>
      <c r="AG2354" s="4"/>
      <c r="AJ2354" s="8"/>
      <c r="AK2354" s="4"/>
      <c r="AS2354" s="8"/>
      <c r="AT2354" s="4"/>
      <c r="BJ2354" s="1"/>
    </row>
    <row r="2355" spans="1:62" x14ac:dyDescent="0.3">
      <c r="A2355" s="33" t="s">
        <v>3071</v>
      </c>
      <c r="B2355" s="31">
        <v>10171</v>
      </c>
      <c r="C2355" s="1" t="s">
        <v>40</v>
      </c>
      <c r="D2355" s="1" t="s">
        <v>52</v>
      </c>
      <c r="E2355" s="1" t="s">
        <v>173</v>
      </c>
      <c r="F2355" s="1" t="s">
        <v>174</v>
      </c>
      <c r="G2355" s="1" t="s">
        <v>175</v>
      </c>
      <c r="H2355" s="1">
        <v>5</v>
      </c>
      <c r="I2355" s="1" t="s">
        <v>1278</v>
      </c>
      <c r="J2355" s="4">
        <v>1006</v>
      </c>
      <c r="K2355" s="4">
        <v>308</v>
      </c>
      <c r="L2355" s="4">
        <v>135</v>
      </c>
      <c r="AA2355" s="12" t="str">
        <f>_xlfn.XLOOKUP(HsgLista[[#This Row],[Lakó-népesség]],hsgméret[limit],hsgméret[név],,-1)</f>
        <v>mikro</v>
      </c>
      <c r="AB2355" s="12" t="str">
        <f>IFERROR(_xlfn.XLOOKUP(HsgLista[[#This Row],[Vármegye]],Régiók[Vármegye],Régiók[Régió]),"")</f>
        <v>Észak-Magyarország</v>
      </c>
      <c r="AC2355" s="12" t="str">
        <f>IFERROR(_xlfn.XLOOKUP(HsgLista[[#This Row],[Vármegye]],Régiók[Vármegye],Régiók[NUTS2]),"")</f>
        <v>HU31</v>
      </c>
      <c r="AD2355" s="12" t="str" cm="1">
        <f t="array" ref="AD2355">_xlfn.XLOOKUP(HsgLista[[#This Row],[Helység jogállása]],_xlfn.ANCHORARRAY($AG$12),$AH$12:$AH$18)</f>
        <v>1 község</v>
      </c>
      <c r="AE2355" s="4">
        <f>HsgLista[[#This Row],[Lakó-népesség]]*HsgLista[[#This Row],[Lakó-népesség]]</f>
        <v>94864</v>
      </c>
      <c r="AF2355" s="1"/>
      <c r="AG2355" s="4"/>
      <c r="AJ2355" s="8"/>
      <c r="AK2355" s="4"/>
      <c r="AS2355" s="8"/>
      <c r="AT2355" s="4"/>
      <c r="BJ2355" s="1"/>
    </row>
    <row r="2356" spans="1:62" x14ac:dyDescent="0.3">
      <c r="A2356" s="33" t="s">
        <v>791</v>
      </c>
      <c r="B2356" s="32">
        <v>3081</v>
      </c>
      <c r="C2356" s="1" t="s">
        <v>40</v>
      </c>
      <c r="D2356" s="1" t="s">
        <v>52</v>
      </c>
      <c r="E2356" s="1" t="s">
        <v>313</v>
      </c>
      <c r="F2356" s="1" t="s">
        <v>314</v>
      </c>
      <c r="G2356" s="1" t="s">
        <v>315</v>
      </c>
      <c r="H2356" s="1">
        <v>2</v>
      </c>
      <c r="I2356" s="1" t="s">
        <v>38</v>
      </c>
      <c r="J2356" s="4">
        <v>1344</v>
      </c>
      <c r="K2356" s="4">
        <v>1026</v>
      </c>
      <c r="L2356" s="4">
        <v>314</v>
      </c>
      <c r="T2356" s="1">
        <v>1</v>
      </c>
      <c r="AA2356" s="12" t="str">
        <f>_xlfn.XLOOKUP(HsgLista[[#This Row],[Lakó-népesség]],hsgméret[limit],hsgméret[név],,-1)</f>
        <v>apró</v>
      </c>
      <c r="AB2356" s="12" t="str">
        <f>IFERROR(_xlfn.XLOOKUP(HsgLista[[#This Row],[Vármegye]],Régiók[Vármegye],Régiók[Régió]),"")</f>
        <v>Észak-Magyarország</v>
      </c>
      <c r="AC2356" s="12" t="str">
        <f>IFERROR(_xlfn.XLOOKUP(HsgLista[[#This Row],[Vármegye]],Régiók[Vármegye],Régiók[NUTS2]),"")</f>
        <v>HU31</v>
      </c>
      <c r="AD2356" s="12" t="str" cm="1">
        <f t="array" ref="AD2356">_xlfn.XLOOKUP(HsgLista[[#This Row],[Helység jogállása]],_xlfn.ANCHORARRAY($AG$12),$AH$12:$AH$18)</f>
        <v>1 község</v>
      </c>
      <c r="AE2356" s="4">
        <f>HsgLista[[#This Row],[Lakó-népesség]]*HsgLista[[#This Row],[Lakó-népesség]]</f>
        <v>1052676</v>
      </c>
      <c r="AF2356" s="1"/>
      <c r="AG2356" s="4"/>
      <c r="AJ2356" s="8"/>
      <c r="AK2356" s="4"/>
      <c r="AS2356" s="8"/>
      <c r="AT2356" s="4"/>
      <c r="BJ2356" s="1"/>
    </row>
    <row r="2357" spans="1:62" x14ac:dyDescent="0.3">
      <c r="A2357" s="33" t="s">
        <v>3072</v>
      </c>
      <c r="B2357" s="32">
        <v>3212</v>
      </c>
      <c r="C2357" s="1" t="s">
        <v>40</v>
      </c>
      <c r="D2357" s="1" t="s">
        <v>52</v>
      </c>
      <c r="E2357" s="1" t="s">
        <v>173</v>
      </c>
      <c r="F2357" s="1" t="s">
        <v>174</v>
      </c>
      <c r="G2357" s="1" t="s">
        <v>175</v>
      </c>
      <c r="H2357" s="1">
        <v>5</v>
      </c>
      <c r="I2357" s="1" t="s">
        <v>1278</v>
      </c>
      <c r="J2357" s="4">
        <v>1023</v>
      </c>
      <c r="K2357" s="4">
        <v>584</v>
      </c>
      <c r="L2357" s="4">
        <v>239</v>
      </c>
      <c r="T2357" s="1">
        <v>1</v>
      </c>
      <c r="AA2357" s="12" t="str">
        <f>_xlfn.XLOOKUP(HsgLista[[#This Row],[Lakó-népesség]],hsgméret[limit],hsgméret[név],,-1)</f>
        <v>apró</v>
      </c>
      <c r="AB2357" s="12" t="str">
        <f>IFERROR(_xlfn.XLOOKUP(HsgLista[[#This Row],[Vármegye]],Régiók[Vármegye],Régiók[Régió]),"")</f>
        <v>Észak-Magyarország</v>
      </c>
      <c r="AC2357" s="12" t="str">
        <f>IFERROR(_xlfn.XLOOKUP(HsgLista[[#This Row],[Vármegye]],Régiók[Vármegye],Régiók[NUTS2]),"")</f>
        <v>HU31</v>
      </c>
      <c r="AD2357" s="12" t="str" cm="1">
        <f t="array" ref="AD2357">_xlfn.XLOOKUP(HsgLista[[#This Row],[Helység jogállása]],_xlfn.ANCHORARRAY($AG$12),$AH$12:$AH$18)</f>
        <v>1 község</v>
      </c>
      <c r="AE2357" s="4">
        <f>HsgLista[[#This Row],[Lakó-népesség]]*HsgLista[[#This Row],[Lakó-népesség]]</f>
        <v>341056</v>
      </c>
      <c r="AF2357" s="1"/>
      <c r="AG2357" s="4"/>
      <c r="AJ2357" s="8"/>
      <c r="AK2357" s="4"/>
      <c r="AS2357" s="8"/>
      <c r="AT2357" s="4"/>
      <c r="BJ2357" s="1"/>
    </row>
    <row r="2358" spans="1:62" x14ac:dyDescent="0.3">
      <c r="A2358" s="33" t="s">
        <v>3073</v>
      </c>
      <c r="B2358" s="31">
        <v>21670</v>
      </c>
      <c r="C2358" s="1" t="s">
        <v>40</v>
      </c>
      <c r="D2358" s="1" t="s">
        <v>52</v>
      </c>
      <c r="E2358" s="1" t="s">
        <v>313</v>
      </c>
      <c r="F2358" s="1" t="s">
        <v>314</v>
      </c>
      <c r="G2358" s="1" t="s">
        <v>315</v>
      </c>
      <c r="H2358" s="1">
        <v>5</v>
      </c>
      <c r="I2358" s="1" t="s">
        <v>2877</v>
      </c>
      <c r="J2358" s="4">
        <v>1051</v>
      </c>
      <c r="K2358" s="4">
        <v>360</v>
      </c>
      <c r="L2358" s="4">
        <v>152</v>
      </c>
      <c r="AA2358" s="12" t="str">
        <f>_xlfn.XLOOKUP(HsgLista[[#This Row],[Lakó-népesség]],hsgméret[limit],hsgméret[név],,-1)</f>
        <v>mikro</v>
      </c>
      <c r="AB2358" s="12" t="str">
        <f>IFERROR(_xlfn.XLOOKUP(HsgLista[[#This Row],[Vármegye]],Régiók[Vármegye],Régiók[Régió]),"")</f>
        <v>Észak-Magyarország</v>
      </c>
      <c r="AC2358" s="12" t="str">
        <f>IFERROR(_xlfn.XLOOKUP(HsgLista[[#This Row],[Vármegye]],Régiók[Vármegye],Régiók[NUTS2]),"")</f>
        <v>HU31</v>
      </c>
      <c r="AD2358" s="12" t="str" cm="1">
        <f t="array" ref="AD2358">_xlfn.XLOOKUP(HsgLista[[#This Row],[Helység jogállása]],_xlfn.ANCHORARRAY($AG$12),$AH$12:$AH$18)</f>
        <v>1 község</v>
      </c>
      <c r="AE2358" s="4">
        <f>HsgLista[[#This Row],[Lakó-népesség]]*HsgLista[[#This Row],[Lakó-népesség]]</f>
        <v>129600</v>
      </c>
      <c r="AF2358" s="1"/>
      <c r="AG2358" s="4"/>
      <c r="AJ2358" s="8"/>
      <c r="AK2358" s="4"/>
      <c r="AS2358" s="8"/>
      <c r="AT2358" s="4"/>
      <c r="BJ2358" s="1"/>
    </row>
    <row r="2359" spans="1:62" x14ac:dyDescent="0.3">
      <c r="A2359" s="33" t="s">
        <v>3074</v>
      </c>
      <c r="B2359" s="31">
        <v>14313</v>
      </c>
      <c r="C2359" s="1" t="s">
        <v>40</v>
      </c>
      <c r="D2359" s="1" t="s">
        <v>52</v>
      </c>
      <c r="E2359" s="1" t="s">
        <v>173</v>
      </c>
      <c r="F2359" s="1" t="s">
        <v>174</v>
      </c>
      <c r="G2359" s="1" t="s">
        <v>175</v>
      </c>
      <c r="H2359" s="1">
        <v>1</v>
      </c>
      <c r="I2359" s="1" t="s">
        <v>32</v>
      </c>
      <c r="J2359" s="4">
        <v>3072</v>
      </c>
      <c r="K2359" s="4">
        <v>2991</v>
      </c>
      <c r="L2359" s="4">
        <v>955</v>
      </c>
      <c r="T2359" s="1">
        <v>1</v>
      </c>
      <c r="AA2359" s="12" t="str">
        <f>_xlfn.XLOOKUP(HsgLista[[#This Row],[Lakó-népesség]],hsgméret[limit],hsgméret[név],,-1)</f>
        <v>kicsi</v>
      </c>
      <c r="AB2359" s="12" t="str">
        <f>IFERROR(_xlfn.XLOOKUP(HsgLista[[#This Row],[Vármegye]],Régiók[Vármegye],Régiók[Régió]),"")</f>
        <v>Észak-Magyarország</v>
      </c>
      <c r="AC2359" s="12" t="str">
        <f>IFERROR(_xlfn.XLOOKUP(HsgLista[[#This Row],[Vármegye]],Régiók[Vármegye],Régiók[NUTS2]),"")</f>
        <v>HU31</v>
      </c>
      <c r="AD2359" s="12" t="str" cm="1">
        <f t="array" ref="AD2359">_xlfn.XLOOKUP(HsgLista[[#This Row],[Helység jogállása]],_xlfn.ANCHORARRAY($AG$12),$AH$12:$AH$18)</f>
        <v>1 község</v>
      </c>
      <c r="AE2359" s="4">
        <f>HsgLista[[#This Row],[Lakó-népesség]]*HsgLista[[#This Row],[Lakó-népesség]]</f>
        <v>8946081</v>
      </c>
      <c r="AF2359" s="1"/>
      <c r="AG2359" s="4"/>
      <c r="AJ2359" s="8"/>
      <c r="AK2359" s="4"/>
      <c r="AS2359" s="8"/>
      <c r="AT2359" s="4"/>
      <c r="BJ2359" s="1"/>
    </row>
    <row r="2360" spans="1:62" x14ac:dyDescent="0.3">
      <c r="A2360" s="33" t="s">
        <v>3070</v>
      </c>
      <c r="B2360" s="31">
        <v>26949</v>
      </c>
      <c r="C2360" s="1" t="s">
        <v>40</v>
      </c>
      <c r="D2360" s="1" t="s">
        <v>52</v>
      </c>
      <c r="E2360" s="1" t="s">
        <v>313</v>
      </c>
      <c r="F2360" s="1" t="s">
        <v>314</v>
      </c>
      <c r="G2360" s="1" t="s">
        <v>315</v>
      </c>
      <c r="H2360" s="1">
        <v>2</v>
      </c>
      <c r="I2360" s="1" t="s">
        <v>38</v>
      </c>
      <c r="J2360" s="4">
        <v>1640</v>
      </c>
      <c r="K2360" s="4">
        <v>1512</v>
      </c>
      <c r="L2360" s="4">
        <v>575</v>
      </c>
      <c r="AA2360" s="12" t="str">
        <f>_xlfn.XLOOKUP(HsgLista[[#This Row],[Lakó-népesség]],hsgméret[limit],hsgméret[név],,-1)</f>
        <v>apró</v>
      </c>
      <c r="AB2360" s="12" t="str">
        <f>IFERROR(_xlfn.XLOOKUP(HsgLista[[#This Row],[Vármegye]],Régiók[Vármegye],Régiók[Régió]),"")</f>
        <v>Észak-Magyarország</v>
      </c>
      <c r="AC2360" s="12" t="str">
        <f>IFERROR(_xlfn.XLOOKUP(HsgLista[[#This Row],[Vármegye]],Régiók[Vármegye],Régiók[NUTS2]),"")</f>
        <v>HU31</v>
      </c>
      <c r="AD2360" s="12" t="str" cm="1">
        <f t="array" ref="AD2360">_xlfn.XLOOKUP(HsgLista[[#This Row],[Helység jogállása]],_xlfn.ANCHORARRAY($AG$12),$AH$12:$AH$18)</f>
        <v>1 község</v>
      </c>
      <c r="AE2360" s="4">
        <f>HsgLista[[#This Row],[Lakó-népesség]]*HsgLista[[#This Row],[Lakó-népesség]]</f>
        <v>2286144</v>
      </c>
      <c r="AF2360" s="1"/>
      <c r="AG2360" s="4"/>
      <c r="AJ2360" s="8"/>
      <c r="AK2360" s="4"/>
      <c r="AS2360" s="8"/>
      <c r="AT2360" s="4"/>
      <c r="BJ2360" s="1"/>
    </row>
    <row r="2361" spans="1:62" x14ac:dyDescent="0.3">
      <c r="A2361" s="33" t="s">
        <v>3075</v>
      </c>
      <c r="B2361" s="31">
        <v>27173</v>
      </c>
      <c r="C2361" s="1" t="s">
        <v>40</v>
      </c>
      <c r="D2361" s="1" t="s">
        <v>52</v>
      </c>
      <c r="E2361" s="1" t="s">
        <v>313</v>
      </c>
      <c r="F2361" s="1" t="s">
        <v>314</v>
      </c>
      <c r="G2361" s="1" t="s">
        <v>315</v>
      </c>
      <c r="H2361" s="1">
        <v>1</v>
      </c>
      <c r="I2361" s="1" t="s">
        <v>32</v>
      </c>
      <c r="J2361" s="4">
        <v>1268</v>
      </c>
      <c r="K2361" s="4">
        <v>2864</v>
      </c>
      <c r="L2361" s="4">
        <v>968</v>
      </c>
      <c r="AA2361" s="12" t="str">
        <f>_xlfn.XLOOKUP(HsgLista[[#This Row],[Lakó-népesség]],hsgméret[limit],hsgméret[név],,-1)</f>
        <v>kicsi</v>
      </c>
      <c r="AB2361" s="12" t="str">
        <f>IFERROR(_xlfn.XLOOKUP(HsgLista[[#This Row],[Vármegye]],Régiók[Vármegye],Régiók[Régió]),"")</f>
        <v>Észak-Magyarország</v>
      </c>
      <c r="AC2361" s="12" t="str">
        <f>IFERROR(_xlfn.XLOOKUP(HsgLista[[#This Row],[Vármegye]],Régiók[Vármegye],Régiók[NUTS2]),"")</f>
        <v>HU31</v>
      </c>
      <c r="AD2361" s="12" t="str" cm="1">
        <f t="array" ref="AD2361">_xlfn.XLOOKUP(HsgLista[[#This Row],[Helység jogállása]],_xlfn.ANCHORARRAY($AG$12),$AH$12:$AH$18)</f>
        <v>1 község</v>
      </c>
      <c r="AE2361" s="4">
        <f>HsgLista[[#This Row],[Lakó-népesség]]*HsgLista[[#This Row],[Lakó-népesség]]</f>
        <v>8202496</v>
      </c>
      <c r="AF2361" s="1"/>
      <c r="AG2361" s="4"/>
      <c r="AJ2361" s="8"/>
      <c r="AK2361" s="4"/>
      <c r="AS2361" s="8"/>
      <c r="AT2361" s="4"/>
      <c r="BJ2361" s="1"/>
    </row>
    <row r="2362" spans="1:62" x14ac:dyDescent="0.3">
      <c r="A2362" s="33" t="s">
        <v>3076</v>
      </c>
      <c r="B2362" s="31">
        <v>22479</v>
      </c>
      <c r="C2362" s="1" t="s">
        <v>40</v>
      </c>
      <c r="D2362" s="1" t="s">
        <v>52</v>
      </c>
      <c r="E2362" s="1" t="s">
        <v>313</v>
      </c>
      <c r="F2362" s="1" t="s">
        <v>314</v>
      </c>
      <c r="G2362" s="1" t="s">
        <v>315</v>
      </c>
      <c r="H2362" s="1">
        <v>5</v>
      </c>
      <c r="I2362" s="1" t="s">
        <v>2271</v>
      </c>
      <c r="J2362" s="4">
        <v>662</v>
      </c>
      <c r="K2362" s="4">
        <v>436</v>
      </c>
      <c r="L2362" s="4">
        <v>148</v>
      </c>
      <c r="AA2362" s="12" t="str">
        <f>_xlfn.XLOOKUP(HsgLista[[#This Row],[Lakó-népesség]],hsgméret[limit],hsgméret[név],,-1)</f>
        <v>mikro</v>
      </c>
      <c r="AB2362" s="12" t="str">
        <f>IFERROR(_xlfn.XLOOKUP(HsgLista[[#This Row],[Vármegye]],Régiók[Vármegye],Régiók[Régió]),"")</f>
        <v>Észak-Magyarország</v>
      </c>
      <c r="AC2362" s="12" t="str">
        <f>IFERROR(_xlfn.XLOOKUP(HsgLista[[#This Row],[Vármegye]],Régiók[Vármegye],Régiók[NUTS2]),"")</f>
        <v>HU31</v>
      </c>
      <c r="AD2362" s="12" t="str" cm="1">
        <f t="array" ref="AD2362">_xlfn.XLOOKUP(HsgLista[[#This Row],[Helység jogállása]],_xlfn.ANCHORARRAY($AG$12),$AH$12:$AH$18)</f>
        <v>1 község</v>
      </c>
      <c r="AE2362" s="4">
        <f>HsgLista[[#This Row],[Lakó-népesség]]*HsgLista[[#This Row],[Lakó-népesség]]</f>
        <v>190096</v>
      </c>
      <c r="AF2362" s="1"/>
      <c r="AG2362" s="4"/>
      <c r="AJ2362" s="8"/>
      <c r="AK2362" s="4"/>
      <c r="AS2362" s="8"/>
      <c r="AT2362" s="4"/>
      <c r="BJ2362" s="1"/>
    </row>
    <row r="2363" spans="1:62" x14ac:dyDescent="0.3">
      <c r="A2363" s="33" t="s">
        <v>3077</v>
      </c>
      <c r="B2363" s="31">
        <v>15945</v>
      </c>
      <c r="C2363" s="1" t="s">
        <v>40</v>
      </c>
      <c r="D2363" s="1" t="s">
        <v>52</v>
      </c>
      <c r="E2363" s="1" t="s">
        <v>149</v>
      </c>
      <c r="F2363" s="1" t="s">
        <v>150</v>
      </c>
      <c r="G2363" s="1" t="s">
        <v>151</v>
      </c>
      <c r="H2363" s="1">
        <v>5</v>
      </c>
      <c r="I2363" s="1" t="s">
        <v>1696</v>
      </c>
      <c r="J2363" s="4">
        <v>1118</v>
      </c>
      <c r="K2363" s="4">
        <v>175</v>
      </c>
      <c r="L2363" s="4">
        <v>125</v>
      </c>
      <c r="AA2363" s="12" t="str">
        <f>_xlfn.XLOOKUP(HsgLista[[#This Row],[Lakó-népesség]],hsgméret[limit],hsgméret[név],,-1)</f>
        <v>mikro</v>
      </c>
      <c r="AB2363" s="12" t="str">
        <f>IFERROR(_xlfn.XLOOKUP(HsgLista[[#This Row],[Vármegye]],Régiók[Vármegye],Régiók[Régió]),"")</f>
        <v>Észak-Magyarország</v>
      </c>
      <c r="AC2363" s="12" t="str">
        <f>IFERROR(_xlfn.XLOOKUP(HsgLista[[#This Row],[Vármegye]],Régiók[Vármegye],Régiók[NUTS2]),"")</f>
        <v>HU31</v>
      </c>
      <c r="AD2363" s="12" t="str" cm="1">
        <f t="array" ref="AD2363">_xlfn.XLOOKUP(HsgLista[[#This Row],[Helység jogállása]],_xlfn.ANCHORARRAY($AG$12),$AH$12:$AH$18)</f>
        <v>1 község</v>
      </c>
      <c r="AE2363" s="4">
        <f>HsgLista[[#This Row],[Lakó-népesség]]*HsgLista[[#This Row],[Lakó-népesség]]</f>
        <v>30625</v>
      </c>
      <c r="AF2363" s="1"/>
      <c r="AG2363" s="4"/>
      <c r="AJ2363" s="8"/>
      <c r="AK2363" s="4"/>
      <c r="AS2363" s="8"/>
      <c r="AT2363" s="4"/>
      <c r="BJ2363" s="1"/>
    </row>
    <row r="2364" spans="1:62" x14ac:dyDescent="0.3">
      <c r="A2364" s="33" t="s">
        <v>3078</v>
      </c>
      <c r="B2364" s="31">
        <v>11332</v>
      </c>
      <c r="C2364" s="1" t="s">
        <v>40</v>
      </c>
      <c r="D2364" s="1" t="s">
        <v>52</v>
      </c>
      <c r="E2364" s="1" t="s">
        <v>149</v>
      </c>
      <c r="F2364" s="1" t="s">
        <v>150</v>
      </c>
      <c r="G2364" s="1" t="s">
        <v>151</v>
      </c>
      <c r="H2364" s="1">
        <v>5</v>
      </c>
      <c r="I2364" s="1" t="s">
        <v>1696</v>
      </c>
      <c r="J2364" s="4">
        <v>739</v>
      </c>
      <c r="K2364" s="4">
        <v>411</v>
      </c>
      <c r="L2364" s="4">
        <v>212</v>
      </c>
      <c r="T2364" s="1">
        <v>1</v>
      </c>
      <c r="AA2364" s="12" t="str">
        <f>_xlfn.XLOOKUP(HsgLista[[#This Row],[Lakó-népesség]],hsgméret[limit],hsgméret[név],,-1)</f>
        <v>mikro</v>
      </c>
      <c r="AB2364" s="12" t="str">
        <f>IFERROR(_xlfn.XLOOKUP(HsgLista[[#This Row],[Vármegye]],Régiók[Vármegye],Régiók[Régió]),"")</f>
        <v>Észak-Magyarország</v>
      </c>
      <c r="AC2364" s="12" t="str">
        <f>IFERROR(_xlfn.XLOOKUP(HsgLista[[#This Row],[Vármegye]],Régiók[Vármegye],Régiók[NUTS2]),"")</f>
        <v>HU31</v>
      </c>
      <c r="AD2364" s="12" t="str" cm="1">
        <f t="array" ref="AD2364">_xlfn.XLOOKUP(HsgLista[[#This Row],[Helység jogállása]],_xlfn.ANCHORARRAY($AG$12),$AH$12:$AH$18)</f>
        <v>1 község</v>
      </c>
      <c r="AE2364" s="4">
        <f>HsgLista[[#This Row],[Lakó-népesség]]*HsgLista[[#This Row],[Lakó-népesség]]</f>
        <v>168921</v>
      </c>
      <c r="AF2364" s="1"/>
      <c r="AG2364" s="4"/>
      <c r="AJ2364" s="8"/>
      <c r="AK2364" s="4"/>
      <c r="AS2364" s="8"/>
      <c r="AT2364" s="4"/>
      <c r="BJ2364" s="1"/>
    </row>
    <row r="2365" spans="1:62" x14ac:dyDescent="0.3">
      <c r="A2365" s="33" t="s">
        <v>2614</v>
      </c>
      <c r="B2365" s="32">
        <v>8129</v>
      </c>
      <c r="C2365" s="1" t="s">
        <v>40</v>
      </c>
      <c r="D2365" s="1" t="s">
        <v>52</v>
      </c>
      <c r="E2365" s="1" t="s">
        <v>1682</v>
      </c>
      <c r="F2365" s="1" t="s">
        <v>1683</v>
      </c>
      <c r="G2365" s="1" t="s">
        <v>1684</v>
      </c>
      <c r="H2365" s="1">
        <v>2</v>
      </c>
      <c r="I2365" s="1" t="s">
        <v>38</v>
      </c>
      <c r="J2365" s="4">
        <v>844</v>
      </c>
      <c r="K2365" s="4">
        <v>1500</v>
      </c>
      <c r="L2365" s="4">
        <v>581</v>
      </c>
      <c r="AA2365" s="12" t="str">
        <f>_xlfn.XLOOKUP(HsgLista[[#This Row],[Lakó-népesség]],hsgméret[limit],hsgméret[név],,-1)</f>
        <v>apró</v>
      </c>
      <c r="AB2365" s="12" t="str">
        <f>IFERROR(_xlfn.XLOOKUP(HsgLista[[#This Row],[Vármegye]],Régiók[Vármegye],Régiók[Régió]),"")</f>
        <v>Észak-Magyarország</v>
      </c>
      <c r="AC2365" s="12" t="str">
        <f>IFERROR(_xlfn.XLOOKUP(HsgLista[[#This Row],[Vármegye]],Régiók[Vármegye],Régiók[NUTS2]),"")</f>
        <v>HU31</v>
      </c>
      <c r="AD2365" s="12" t="str" cm="1">
        <f t="array" ref="AD2365">_xlfn.XLOOKUP(HsgLista[[#This Row],[Helység jogállása]],_xlfn.ANCHORARRAY($AG$12),$AH$12:$AH$18)</f>
        <v>1 község</v>
      </c>
      <c r="AE2365" s="4">
        <f>HsgLista[[#This Row],[Lakó-népesség]]*HsgLista[[#This Row],[Lakó-népesség]]</f>
        <v>2250000</v>
      </c>
      <c r="AF2365" s="1"/>
      <c r="AG2365" s="4"/>
      <c r="AJ2365" s="8"/>
      <c r="AK2365" s="4"/>
      <c r="AS2365" s="8"/>
      <c r="AT2365" s="4"/>
      <c r="BJ2365" s="1"/>
    </row>
    <row r="2366" spans="1:62" x14ac:dyDescent="0.3">
      <c r="A2366" s="33" t="s">
        <v>3079</v>
      </c>
      <c r="B2366" s="31">
        <v>18537</v>
      </c>
      <c r="C2366" s="1" t="s">
        <v>40</v>
      </c>
      <c r="D2366" s="1" t="s">
        <v>52</v>
      </c>
      <c r="E2366" s="1" t="s">
        <v>313</v>
      </c>
      <c r="F2366" s="1" t="s">
        <v>314</v>
      </c>
      <c r="G2366" s="1" t="s">
        <v>315</v>
      </c>
      <c r="H2366" s="1">
        <v>5</v>
      </c>
      <c r="I2366" s="1" t="s">
        <v>3080</v>
      </c>
      <c r="J2366" s="4">
        <v>711</v>
      </c>
      <c r="K2366" s="4">
        <v>706</v>
      </c>
      <c r="L2366" s="4">
        <v>290</v>
      </c>
      <c r="V2366" s="1">
        <v>1</v>
      </c>
      <c r="AA2366" s="12" t="str">
        <f>_xlfn.XLOOKUP(HsgLista[[#This Row],[Lakó-népesség]],hsgméret[limit],hsgméret[név],,-1)</f>
        <v>apró</v>
      </c>
      <c r="AB2366" s="12" t="str">
        <f>IFERROR(_xlfn.XLOOKUP(HsgLista[[#This Row],[Vármegye]],Régiók[Vármegye],Régiók[Régió]),"")</f>
        <v>Észak-Magyarország</v>
      </c>
      <c r="AC2366" s="12" t="str">
        <f>IFERROR(_xlfn.XLOOKUP(HsgLista[[#This Row],[Vármegye]],Régiók[Vármegye],Régiók[NUTS2]),"")</f>
        <v>HU31</v>
      </c>
      <c r="AD2366" s="12" t="str" cm="1">
        <f t="array" ref="AD2366">_xlfn.XLOOKUP(HsgLista[[#This Row],[Helység jogállása]],_xlfn.ANCHORARRAY($AG$12),$AH$12:$AH$18)</f>
        <v>1 község</v>
      </c>
      <c r="AE2366" s="4">
        <f>HsgLista[[#This Row],[Lakó-népesség]]*HsgLista[[#This Row],[Lakó-népesség]]</f>
        <v>498436</v>
      </c>
      <c r="AF2366" s="1"/>
      <c r="AG2366" s="4"/>
      <c r="AJ2366" s="8"/>
      <c r="AK2366" s="4"/>
      <c r="AS2366" s="8"/>
      <c r="AT2366" s="4"/>
      <c r="BJ2366" s="1"/>
    </row>
    <row r="2367" spans="1:62" x14ac:dyDescent="0.3">
      <c r="A2367" s="33" t="s">
        <v>3081</v>
      </c>
      <c r="B2367" s="31">
        <v>16638</v>
      </c>
      <c r="C2367" s="1" t="s">
        <v>40</v>
      </c>
      <c r="D2367" s="1" t="s">
        <v>52</v>
      </c>
      <c r="E2367" s="1" t="s">
        <v>313</v>
      </c>
      <c r="F2367" s="1" t="s">
        <v>314</v>
      </c>
      <c r="G2367" s="1" t="s">
        <v>315</v>
      </c>
      <c r="H2367" s="1">
        <v>5</v>
      </c>
      <c r="I2367" s="1" t="s">
        <v>2227</v>
      </c>
      <c r="J2367" s="4">
        <v>928</v>
      </c>
      <c r="K2367" s="4">
        <v>1443</v>
      </c>
      <c r="L2367" s="4">
        <v>481</v>
      </c>
      <c r="T2367" s="1">
        <v>1</v>
      </c>
      <c r="AA2367" s="12" t="str">
        <f>_xlfn.XLOOKUP(HsgLista[[#This Row],[Lakó-népesség]],hsgméret[limit],hsgméret[név],,-1)</f>
        <v>apró</v>
      </c>
      <c r="AB2367" s="12" t="str">
        <f>IFERROR(_xlfn.XLOOKUP(HsgLista[[#This Row],[Vármegye]],Régiók[Vármegye],Régiók[Régió]),"")</f>
        <v>Észak-Magyarország</v>
      </c>
      <c r="AC2367" s="12" t="str">
        <f>IFERROR(_xlfn.XLOOKUP(HsgLista[[#This Row],[Vármegye]],Régiók[Vármegye],Régiók[NUTS2]),"")</f>
        <v>HU31</v>
      </c>
      <c r="AD2367" s="12" t="str" cm="1">
        <f t="array" ref="AD2367">_xlfn.XLOOKUP(HsgLista[[#This Row],[Helység jogállása]],_xlfn.ANCHORARRAY($AG$12),$AH$12:$AH$18)</f>
        <v>1 község</v>
      </c>
      <c r="AE2367" s="4">
        <f>HsgLista[[#This Row],[Lakó-népesség]]*HsgLista[[#This Row],[Lakó-népesség]]</f>
        <v>2082249</v>
      </c>
      <c r="AF2367" s="1"/>
      <c r="AG2367" s="4"/>
      <c r="AJ2367" s="8"/>
      <c r="AK2367" s="4"/>
      <c r="AS2367" s="8"/>
      <c r="AT2367" s="4"/>
      <c r="BJ2367" s="1"/>
    </row>
    <row r="2368" spans="1:62" x14ac:dyDescent="0.3">
      <c r="A2368" s="33" t="s">
        <v>3082</v>
      </c>
      <c r="B2368" s="31">
        <v>23782</v>
      </c>
      <c r="C2368" s="1" t="s">
        <v>40</v>
      </c>
      <c r="D2368" s="1" t="s">
        <v>52</v>
      </c>
      <c r="E2368" s="1" t="s">
        <v>149</v>
      </c>
      <c r="F2368" s="1" t="s">
        <v>150</v>
      </c>
      <c r="G2368" s="1" t="s">
        <v>151</v>
      </c>
      <c r="H2368" s="1">
        <v>5</v>
      </c>
      <c r="I2368" s="1" t="s">
        <v>1696</v>
      </c>
      <c r="J2368" s="4">
        <v>945</v>
      </c>
      <c r="K2368" s="4">
        <v>465</v>
      </c>
      <c r="L2368" s="4">
        <v>196</v>
      </c>
      <c r="AA2368" s="12" t="str">
        <f>_xlfn.XLOOKUP(HsgLista[[#This Row],[Lakó-népesség]],hsgméret[limit],hsgméret[név],,-1)</f>
        <v>mikro</v>
      </c>
      <c r="AB2368" s="12" t="str">
        <f>IFERROR(_xlfn.XLOOKUP(HsgLista[[#This Row],[Vármegye]],Régiók[Vármegye],Régiók[Régió]),"")</f>
        <v>Észak-Magyarország</v>
      </c>
      <c r="AC2368" s="12" t="str">
        <f>IFERROR(_xlfn.XLOOKUP(HsgLista[[#This Row],[Vármegye]],Régiók[Vármegye],Régiók[NUTS2]),"")</f>
        <v>HU31</v>
      </c>
      <c r="AD2368" s="12" t="str" cm="1">
        <f t="array" ref="AD2368">_xlfn.XLOOKUP(HsgLista[[#This Row],[Helység jogállása]],_xlfn.ANCHORARRAY($AG$12),$AH$12:$AH$18)</f>
        <v>1 község</v>
      </c>
      <c r="AE2368" s="4">
        <f>HsgLista[[#This Row],[Lakó-népesség]]*HsgLista[[#This Row],[Lakó-népesség]]</f>
        <v>216225</v>
      </c>
      <c r="AF2368" s="1"/>
      <c r="AG2368" s="4"/>
      <c r="AJ2368" s="8"/>
      <c r="AK2368" s="4"/>
      <c r="AS2368" s="8"/>
      <c r="AT2368" s="4"/>
      <c r="BJ2368" s="1"/>
    </row>
    <row r="2369" spans="1:62" x14ac:dyDescent="0.3">
      <c r="A2369" s="33" t="s">
        <v>3083</v>
      </c>
      <c r="B2369" s="32">
        <v>8970</v>
      </c>
      <c r="C2369" s="1" t="s">
        <v>40</v>
      </c>
      <c r="D2369" s="1" t="s">
        <v>52</v>
      </c>
      <c r="E2369" s="1" t="s">
        <v>313</v>
      </c>
      <c r="F2369" s="1" t="s">
        <v>314</v>
      </c>
      <c r="G2369" s="1" t="s">
        <v>315</v>
      </c>
      <c r="H2369" s="1">
        <v>5</v>
      </c>
      <c r="I2369" s="1" t="s">
        <v>3070</v>
      </c>
      <c r="J2369" s="4">
        <v>847</v>
      </c>
      <c r="K2369" s="4">
        <v>409</v>
      </c>
      <c r="L2369" s="4">
        <v>143</v>
      </c>
      <c r="AA2369" s="12" t="str">
        <f>_xlfn.XLOOKUP(HsgLista[[#This Row],[Lakó-népesség]],hsgméret[limit],hsgméret[név],,-1)</f>
        <v>mikro</v>
      </c>
      <c r="AB2369" s="12" t="str">
        <f>IFERROR(_xlfn.XLOOKUP(HsgLista[[#This Row],[Vármegye]],Régiók[Vármegye],Régiók[Régió]),"")</f>
        <v>Észak-Magyarország</v>
      </c>
      <c r="AC2369" s="12" t="str">
        <f>IFERROR(_xlfn.XLOOKUP(HsgLista[[#This Row],[Vármegye]],Régiók[Vármegye],Régiók[NUTS2]),"")</f>
        <v>HU31</v>
      </c>
      <c r="AD2369" s="12" t="str" cm="1">
        <f t="array" ref="AD2369">_xlfn.XLOOKUP(HsgLista[[#This Row],[Helység jogállása]],_xlfn.ANCHORARRAY($AG$12),$AH$12:$AH$18)</f>
        <v>1 község</v>
      </c>
      <c r="AE2369" s="4">
        <f>HsgLista[[#This Row],[Lakó-népesség]]*HsgLista[[#This Row],[Lakó-népesség]]</f>
        <v>167281</v>
      </c>
      <c r="AF2369" s="1"/>
      <c r="AG2369" s="4"/>
      <c r="AJ2369" s="8"/>
      <c r="AK2369" s="4"/>
      <c r="AS2369" s="8"/>
      <c r="AT2369" s="4"/>
      <c r="BJ2369" s="1"/>
    </row>
    <row r="2370" spans="1:62" x14ac:dyDescent="0.3">
      <c r="A2370" s="33" t="s">
        <v>3084</v>
      </c>
      <c r="B2370" s="31">
        <v>16054</v>
      </c>
      <c r="C2370" s="1" t="s">
        <v>27</v>
      </c>
      <c r="D2370" s="1" t="s">
        <v>52</v>
      </c>
      <c r="E2370" s="1" t="s">
        <v>173</v>
      </c>
      <c r="F2370" s="1" t="s">
        <v>174</v>
      </c>
      <c r="G2370" s="1" t="s">
        <v>175</v>
      </c>
      <c r="H2370" s="1">
        <v>1</v>
      </c>
      <c r="I2370" s="1" t="s">
        <v>32</v>
      </c>
      <c r="J2370" s="4">
        <v>3485</v>
      </c>
      <c r="K2370" s="4">
        <v>11251</v>
      </c>
      <c r="L2370" s="4">
        <v>4445</v>
      </c>
      <c r="Q2370" s="1">
        <v>1</v>
      </c>
      <c r="R2370" s="1">
        <v>1</v>
      </c>
      <c r="T2370" s="1">
        <v>1</v>
      </c>
      <c r="AA2370" s="12" t="str">
        <f>_xlfn.XLOOKUP(HsgLista[[#This Row],[Lakó-népesség]],hsgméret[limit],hsgméret[név],,-1)</f>
        <v>közép</v>
      </c>
      <c r="AB2370" s="12" t="str">
        <f>IFERROR(_xlfn.XLOOKUP(HsgLista[[#This Row],[Vármegye]],Régiók[Vármegye],Régiók[Régió]),"")</f>
        <v>Észak-Magyarország</v>
      </c>
      <c r="AC2370" s="12" t="str">
        <f>IFERROR(_xlfn.XLOOKUP(HsgLista[[#This Row],[Vármegye]],Régiók[Vármegye],Régiók[NUTS2]),"")</f>
        <v>HU31</v>
      </c>
      <c r="AD2370" s="12" t="str" cm="1">
        <f t="array" ref="AD2370">_xlfn.XLOOKUP(HsgLista[[#This Row],[Helység jogállása]],_xlfn.ANCHORARRAY($AG$12),$AH$12:$AH$18)</f>
        <v>2 város</v>
      </c>
      <c r="AE2370" s="4">
        <f>HsgLista[[#This Row],[Lakó-népesség]]*HsgLista[[#This Row],[Lakó-népesség]]</f>
        <v>126585001</v>
      </c>
      <c r="AF2370" s="1"/>
      <c r="AG2370" s="4"/>
      <c r="AJ2370" s="8"/>
      <c r="AK2370" s="4"/>
      <c r="AS2370" s="8"/>
      <c r="AT2370" s="4"/>
      <c r="BJ2370" s="1"/>
    </row>
    <row r="2371" spans="1:62" x14ac:dyDescent="0.3">
      <c r="A2371" s="33" t="s">
        <v>3085</v>
      </c>
      <c r="B2371" s="31">
        <v>30340</v>
      </c>
      <c r="C2371" s="1" t="s">
        <v>40</v>
      </c>
      <c r="D2371" s="1" t="s">
        <v>52</v>
      </c>
      <c r="E2371" s="1" t="s">
        <v>1682</v>
      </c>
      <c r="F2371" s="1" t="s">
        <v>1683</v>
      </c>
      <c r="G2371" s="1" t="s">
        <v>1684</v>
      </c>
      <c r="H2371" s="1">
        <v>1</v>
      </c>
      <c r="I2371" s="1" t="s">
        <v>32</v>
      </c>
      <c r="J2371" s="4">
        <v>1362</v>
      </c>
      <c r="K2371" s="4">
        <v>2384</v>
      </c>
      <c r="L2371" s="4">
        <v>1007</v>
      </c>
      <c r="AA2371" s="12" t="str">
        <f>_xlfn.XLOOKUP(HsgLista[[#This Row],[Lakó-népesség]],hsgméret[limit],hsgméret[név],,-1)</f>
        <v>kicsi</v>
      </c>
      <c r="AB2371" s="12" t="str">
        <f>IFERROR(_xlfn.XLOOKUP(HsgLista[[#This Row],[Vármegye]],Régiók[Vármegye],Régiók[Régió]),"")</f>
        <v>Észak-Magyarország</v>
      </c>
      <c r="AC2371" s="12" t="str">
        <f>IFERROR(_xlfn.XLOOKUP(HsgLista[[#This Row],[Vármegye]],Régiók[Vármegye],Régiók[NUTS2]),"")</f>
        <v>HU31</v>
      </c>
      <c r="AD2371" s="12" t="str" cm="1">
        <f t="array" ref="AD2371">_xlfn.XLOOKUP(HsgLista[[#This Row],[Helység jogállása]],_xlfn.ANCHORARRAY($AG$12),$AH$12:$AH$18)</f>
        <v>1 község</v>
      </c>
      <c r="AE2371" s="4">
        <f>HsgLista[[#This Row],[Lakó-népesség]]*HsgLista[[#This Row],[Lakó-népesség]]</f>
        <v>5683456</v>
      </c>
      <c r="AF2371" s="1"/>
      <c r="AG2371" s="4"/>
      <c r="AJ2371" s="8"/>
      <c r="AK2371" s="4"/>
      <c r="AS2371" s="8"/>
      <c r="AT2371" s="4"/>
      <c r="BJ2371" s="1"/>
    </row>
    <row r="2372" spans="1:62" x14ac:dyDescent="0.3">
      <c r="A2372" s="33" t="s">
        <v>3080</v>
      </c>
      <c r="B2372" s="31">
        <v>20738</v>
      </c>
      <c r="C2372" s="1" t="s">
        <v>40</v>
      </c>
      <c r="D2372" s="1" t="s">
        <v>52</v>
      </c>
      <c r="E2372" s="1" t="s">
        <v>313</v>
      </c>
      <c r="F2372" s="1" t="s">
        <v>314</v>
      </c>
      <c r="G2372" s="1" t="s">
        <v>315</v>
      </c>
      <c r="H2372" s="1">
        <v>2</v>
      </c>
      <c r="I2372" s="1" t="s">
        <v>38</v>
      </c>
      <c r="J2372" s="4">
        <v>3122</v>
      </c>
      <c r="K2372" s="4">
        <v>1996</v>
      </c>
      <c r="L2372" s="4">
        <v>786</v>
      </c>
      <c r="AA2372" s="12" t="str">
        <f>_xlfn.XLOOKUP(HsgLista[[#This Row],[Lakó-népesség]],hsgméret[limit],hsgméret[név],,-1)</f>
        <v>apró</v>
      </c>
      <c r="AB2372" s="12" t="str">
        <f>IFERROR(_xlfn.XLOOKUP(HsgLista[[#This Row],[Vármegye]],Régiók[Vármegye],Régiók[Régió]),"")</f>
        <v>Észak-Magyarország</v>
      </c>
      <c r="AC2372" s="12" t="str">
        <f>IFERROR(_xlfn.XLOOKUP(HsgLista[[#This Row],[Vármegye]],Régiók[Vármegye],Régiók[NUTS2]),"")</f>
        <v>HU31</v>
      </c>
      <c r="AD2372" s="12" t="str" cm="1">
        <f t="array" ref="AD2372">_xlfn.XLOOKUP(HsgLista[[#This Row],[Helység jogállása]],_xlfn.ANCHORARRAY($AG$12),$AH$12:$AH$18)</f>
        <v>1 község</v>
      </c>
      <c r="AE2372" s="4">
        <f>HsgLista[[#This Row],[Lakó-népesség]]*HsgLista[[#This Row],[Lakó-népesség]]</f>
        <v>3984016</v>
      </c>
      <c r="AF2372" s="1"/>
      <c r="AG2372" s="4"/>
      <c r="AJ2372" s="8"/>
      <c r="AK2372" s="4"/>
      <c r="AS2372" s="8"/>
      <c r="AT2372" s="4"/>
      <c r="BJ2372" s="1"/>
    </row>
    <row r="2373" spans="1:62" x14ac:dyDescent="0.3">
      <c r="A2373" s="33" t="s">
        <v>3086</v>
      </c>
      <c r="B2373" s="31">
        <v>27757</v>
      </c>
      <c r="C2373" s="1" t="s">
        <v>40</v>
      </c>
      <c r="D2373" s="1" t="s">
        <v>52</v>
      </c>
      <c r="E2373" s="1" t="s">
        <v>149</v>
      </c>
      <c r="F2373" s="1" t="s">
        <v>150</v>
      </c>
      <c r="G2373" s="1" t="s">
        <v>151</v>
      </c>
      <c r="H2373" s="1">
        <v>5</v>
      </c>
      <c r="I2373" s="1" t="s">
        <v>625</v>
      </c>
      <c r="J2373" s="4">
        <v>2302</v>
      </c>
      <c r="K2373" s="4">
        <v>685</v>
      </c>
      <c r="L2373" s="4">
        <v>297</v>
      </c>
      <c r="T2373" s="1">
        <v>1</v>
      </c>
      <c r="AA2373" s="12" t="str">
        <f>_xlfn.XLOOKUP(HsgLista[[#This Row],[Lakó-népesség]],hsgméret[limit],hsgméret[név],,-1)</f>
        <v>apró</v>
      </c>
      <c r="AB2373" s="12" t="str">
        <f>IFERROR(_xlfn.XLOOKUP(HsgLista[[#This Row],[Vármegye]],Régiók[Vármegye],Régiók[Régió]),"")</f>
        <v>Észak-Magyarország</v>
      </c>
      <c r="AC2373" s="12" t="str">
        <f>IFERROR(_xlfn.XLOOKUP(HsgLista[[#This Row],[Vármegye]],Régiók[Vármegye],Régiók[NUTS2]),"")</f>
        <v>HU31</v>
      </c>
      <c r="AD2373" s="12" t="str" cm="1">
        <f t="array" ref="AD2373">_xlfn.XLOOKUP(HsgLista[[#This Row],[Helység jogállása]],_xlfn.ANCHORARRAY($AG$12),$AH$12:$AH$18)</f>
        <v>1 község</v>
      </c>
      <c r="AE2373" s="4">
        <f>HsgLista[[#This Row],[Lakó-népesség]]*HsgLista[[#This Row],[Lakó-népesség]]</f>
        <v>469225</v>
      </c>
      <c r="AF2373" s="1"/>
      <c r="AG2373" s="4"/>
      <c r="AJ2373" s="8"/>
      <c r="AK2373" s="4"/>
      <c r="AS2373" s="8"/>
      <c r="AT2373" s="4"/>
      <c r="BJ2373" s="1"/>
    </row>
    <row r="2374" spans="1:62" x14ac:dyDescent="0.3">
      <c r="A2374" s="33" t="s">
        <v>3087</v>
      </c>
      <c r="B2374" s="31">
        <v>10579</v>
      </c>
      <c r="C2374" s="1" t="s">
        <v>40</v>
      </c>
      <c r="D2374" s="1" t="s">
        <v>95</v>
      </c>
      <c r="E2374" s="1" t="s">
        <v>709</v>
      </c>
      <c r="F2374" s="1" t="s">
        <v>710</v>
      </c>
      <c r="G2374" s="1" t="s">
        <v>711</v>
      </c>
      <c r="H2374" s="1">
        <v>5</v>
      </c>
      <c r="I2374" s="1" t="s">
        <v>963</v>
      </c>
      <c r="J2374" s="4">
        <v>941</v>
      </c>
      <c r="K2374" s="4">
        <v>374</v>
      </c>
      <c r="L2374" s="4">
        <v>167</v>
      </c>
      <c r="AA2374" s="12" t="str">
        <f>_xlfn.XLOOKUP(HsgLista[[#This Row],[Lakó-népesség]],hsgméret[limit],hsgméret[név],,-1)</f>
        <v>mikro</v>
      </c>
      <c r="AB2374" s="12" t="str">
        <f>IFERROR(_xlfn.XLOOKUP(HsgLista[[#This Row],[Vármegye]],Régiók[Vármegye],Régiók[Régió]),"")</f>
        <v>Nyugat-Dunántúl</v>
      </c>
      <c r="AC2374" s="12" t="str">
        <f>IFERROR(_xlfn.XLOOKUP(HsgLista[[#This Row],[Vármegye]],Régiók[Vármegye],Régiók[NUTS2]),"")</f>
        <v>HU22</v>
      </c>
      <c r="AD2374" s="12" t="str" cm="1">
        <f t="array" ref="AD2374">_xlfn.XLOOKUP(HsgLista[[#This Row],[Helység jogállása]],_xlfn.ANCHORARRAY($AG$12),$AH$12:$AH$18)</f>
        <v>1 község</v>
      </c>
      <c r="AE2374" s="4">
        <f>HsgLista[[#This Row],[Lakó-népesség]]*HsgLista[[#This Row],[Lakó-népesség]]</f>
        <v>139876</v>
      </c>
      <c r="AF2374" s="1"/>
      <c r="AG2374" s="4"/>
      <c r="AJ2374" s="8"/>
      <c r="AK2374" s="4"/>
      <c r="AS2374" s="8"/>
      <c r="AT2374" s="4"/>
      <c r="BJ2374" s="1"/>
    </row>
    <row r="2375" spans="1:62" x14ac:dyDescent="0.3">
      <c r="A2375" s="33" t="s">
        <v>3088</v>
      </c>
      <c r="B2375" s="31">
        <v>30793</v>
      </c>
      <c r="C2375" s="1" t="s">
        <v>40</v>
      </c>
      <c r="D2375" s="1" t="s">
        <v>80</v>
      </c>
      <c r="E2375" s="1" t="s">
        <v>81</v>
      </c>
      <c r="F2375" s="1" t="s">
        <v>82</v>
      </c>
      <c r="G2375" s="1" t="s">
        <v>83</v>
      </c>
      <c r="H2375" s="1">
        <v>5</v>
      </c>
      <c r="I2375" s="1" t="s">
        <v>570</v>
      </c>
      <c r="J2375" s="4">
        <v>518</v>
      </c>
      <c r="K2375" s="4">
        <v>67</v>
      </c>
      <c r="L2375" s="4">
        <v>46</v>
      </c>
      <c r="AA2375" s="12" t="str">
        <f>_xlfn.XLOOKUP(HsgLista[[#This Row],[Lakó-népesség]],hsgméret[limit],hsgméret[név],,-1)</f>
        <v>mikro</v>
      </c>
      <c r="AB2375" s="12" t="str">
        <f>IFERROR(_xlfn.XLOOKUP(HsgLista[[#This Row],[Vármegye]],Régiók[Vármegye],Régiók[Régió]),"")</f>
        <v>Közép-Dunántúl</v>
      </c>
      <c r="AC2375" s="12" t="str">
        <f>IFERROR(_xlfn.XLOOKUP(HsgLista[[#This Row],[Vármegye]],Régiók[Vármegye],Régiók[NUTS2]),"")</f>
        <v>HU21</v>
      </c>
      <c r="AD2375" s="12" t="str" cm="1">
        <f t="array" ref="AD2375">_xlfn.XLOOKUP(HsgLista[[#This Row],[Helység jogállása]],_xlfn.ANCHORARRAY($AG$12),$AH$12:$AH$18)</f>
        <v>1 község</v>
      </c>
      <c r="AE2375" s="4">
        <f>HsgLista[[#This Row],[Lakó-népesség]]*HsgLista[[#This Row],[Lakó-népesség]]</f>
        <v>4489</v>
      </c>
      <c r="AF2375" s="1"/>
      <c r="AG2375" s="4"/>
      <c r="AJ2375" s="8"/>
      <c r="AK2375" s="4"/>
      <c r="AS2375" s="8"/>
      <c r="AT2375" s="4"/>
      <c r="BJ2375" s="1"/>
    </row>
    <row r="2376" spans="1:62" x14ac:dyDescent="0.3">
      <c r="A2376" s="33" t="s">
        <v>655</v>
      </c>
      <c r="B2376" s="31">
        <v>25788</v>
      </c>
      <c r="C2376" s="1" t="s">
        <v>719</v>
      </c>
      <c r="D2376" s="1" t="s">
        <v>272</v>
      </c>
      <c r="E2376" s="1" t="s">
        <v>3089</v>
      </c>
      <c r="F2376" s="1" t="s">
        <v>654</v>
      </c>
      <c r="G2376" s="1" t="s">
        <v>655</v>
      </c>
      <c r="H2376" s="1">
        <v>1</v>
      </c>
      <c r="I2376" s="1" t="s">
        <v>32</v>
      </c>
      <c r="J2376" s="4">
        <v>9300</v>
      </c>
      <c r="K2376" s="4">
        <v>30910</v>
      </c>
      <c r="L2376" s="4">
        <v>18054</v>
      </c>
      <c r="T2376" s="1">
        <v>1</v>
      </c>
      <c r="X2376" s="1">
        <v>1</v>
      </c>
      <c r="AA2376" s="12" t="str">
        <f>_xlfn.XLOOKUP(HsgLista[[#This Row],[Lakó-népesség]],hsgméret[limit],hsgméret[név],,-1)</f>
        <v>közép</v>
      </c>
      <c r="AB2376" s="12" t="str">
        <f>IFERROR(_xlfn.XLOOKUP(HsgLista[[#This Row],[Vármegye]],Régiók[Vármegye],Régiók[Régió]),"")</f>
        <v>Észak-Magyarország</v>
      </c>
      <c r="AC2376" s="12" t="str">
        <f>IFERROR(_xlfn.XLOOKUP(HsgLista[[#This Row],[Vármegye]],Régiók[Vármegye],Régiók[NUTS2]),"")</f>
        <v>HU31</v>
      </c>
      <c r="AD2376" s="12" t="str" cm="1">
        <f t="array" ref="AD2376">_xlfn.XLOOKUP(HsgLista[[#This Row],[Helység jogállása]],_xlfn.ANCHORARRAY($AG$12),$AH$12:$AH$18)</f>
        <v>3 m.j.város</v>
      </c>
      <c r="AE2376" s="4">
        <f>HsgLista[[#This Row],[Lakó-népesség]]*HsgLista[[#This Row],[Lakó-népesség]]</f>
        <v>955428100</v>
      </c>
      <c r="AF2376" s="1"/>
      <c r="AG2376" s="4"/>
      <c r="AJ2376" s="8"/>
      <c r="AK2376" s="4"/>
      <c r="AS2376" s="8"/>
      <c r="AT2376" s="4"/>
      <c r="BJ2376" s="1"/>
    </row>
    <row r="2377" spans="1:62" x14ac:dyDescent="0.3">
      <c r="A2377" s="33" t="s">
        <v>3090</v>
      </c>
      <c r="B2377" s="31">
        <v>18883</v>
      </c>
      <c r="C2377" s="1" t="s">
        <v>40</v>
      </c>
      <c r="D2377" s="1" t="s">
        <v>95</v>
      </c>
      <c r="E2377" s="1" t="s">
        <v>96</v>
      </c>
      <c r="F2377" s="1" t="s">
        <v>97</v>
      </c>
      <c r="G2377" s="1" t="s">
        <v>98</v>
      </c>
      <c r="H2377" s="1">
        <v>5</v>
      </c>
      <c r="I2377" s="1" t="s">
        <v>3091</v>
      </c>
      <c r="J2377" s="4">
        <v>1320</v>
      </c>
      <c r="K2377" s="4">
        <v>446</v>
      </c>
      <c r="L2377" s="4">
        <v>196</v>
      </c>
      <c r="AA2377" s="12" t="str">
        <f>_xlfn.XLOOKUP(HsgLista[[#This Row],[Lakó-népesség]],hsgméret[limit],hsgméret[név],,-1)</f>
        <v>mikro</v>
      </c>
      <c r="AB2377" s="12" t="str">
        <f>IFERROR(_xlfn.XLOOKUP(HsgLista[[#This Row],[Vármegye]],Régiók[Vármegye],Régiók[Régió]),"")</f>
        <v>Nyugat-Dunántúl</v>
      </c>
      <c r="AC2377" s="12" t="str">
        <f>IFERROR(_xlfn.XLOOKUP(HsgLista[[#This Row],[Vármegye]],Régiók[Vármegye],Régiók[NUTS2]),"")</f>
        <v>HU22</v>
      </c>
      <c r="AD2377" s="12" t="str" cm="1">
        <f t="array" ref="AD2377">_xlfn.XLOOKUP(HsgLista[[#This Row],[Helység jogállása]],_xlfn.ANCHORARRAY($AG$12),$AH$12:$AH$18)</f>
        <v>1 község</v>
      </c>
      <c r="AE2377" s="4">
        <f>HsgLista[[#This Row],[Lakó-népesség]]*HsgLista[[#This Row],[Lakó-népesség]]</f>
        <v>198916</v>
      </c>
      <c r="AF2377" s="1"/>
      <c r="AG2377" s="4"/>
      <c r="AJ2377" s="8"/>
      <c r="AK2377" s="4"/>
      <c r="AS2377" s="8"/>
      <c r="AT2377" s="4"/>
      <c r="BJ2377" s="1"/>
    </row>
    <row r="2378" spans="1:62" x14ac:dyDescent="0.3">
      <c r="A2378" s="33" t="s">
        <v>3092</v>
      </c>
      <c r="B2378" s="31">
        <v>27720</v>
      </c>
      <c r="C2378" s="1" t="s">
        <v>40</v>
      </c>
      <c r="D2378" s="1" t="s">
        <v>202</v>
      </c>
      <c r="E2378" s="1" t="s">
        <v>203</v>
      </c>
      <c r="F2378" s="1" t="s">
        <v>204</v>
      </c>
      <c r="G2378" s="1" t="s">
        <v>205</v>
      </c>
      <c r="H2378" s="1">
        <v>5</v>
      </c>
      <c r="I2378" s="1" t="s">
        <v>924</v>
      </c>
      <c r="J2378" s="4">
        <v>1611</v>
      </c>
      <c r="K2378" s="4">
        <v>559</v>
      </c>
      <c r="L2378" s="4">
        <v>243</v>
      </c>
      <c r="AA2378" s="12" t="str">
        <f>_xlfn.XLOOKUP(HsgLista[[#This Row],[Lakó-népesség]],hsgméret[limit],hsgméret[név],,-1)</f>
        <v>apró</v>
      </c>
      <c r="AB2378" s="12" t="str">
        <f>IFERROR(_xlfn.XLOOKUP(HsgLista[[#This Row],[Vármegye]],Régiók[Vármegye],Régiók[Régió]),"")</f>
        <v>Nyugat-Dunántúl</v>
      </c>
      <c r="AC2378" s="12" t="str">
        <f>IFERROR(_xlfn.XLOOKUP(HsgLista[[#This Row],[Vármegye]],Régiók[Vármegye],Régiók[NUTS2]),"")</f>
        <v>HU22</v>
      </c>
      <c r="AD2378" s="12" t="str" cm="1">
        <f t="array" ref="AD2378">_xlfn.XLOOKUP(HsgLista[[#This Row],[Helység jogállása]],_xlfn.ANCHORARRAY($AG$12),$AH$12:$AH$18)</f>
        <v>1 község</v>
      </c>
      <c r="AE2378" s="4">
        <f>HsgLista[[#This Row],[Lakó-népesség]]*HsgLista[[#This Row],[Lakó-népesség]]</f>
        <v>312481</v>
      </c>
      <c r="AF2378" s="1"/>
      <c r="AG2378" s="4"/>
      <c r="AJ2378" s="8"/>
      <c r="AK2378" s="4"/>
      <c r="AS2378" s="8"/>
      <c r="AT2378" s="4"/>
      <c r="BJ2378" s="1"/>
    </row>
    <row r="2379" spans="1:62" x14ac:dyDescent="0.3">
      <c r="A2379" s="33" t="s">
        <v>3093</v>
      </c>
      <c r="B2379" s="32">
        <v>4729</v>
      </c>
      <c r="C2379" s="1" t="s">
        <v>40</v>
      </c>
      <c r="D2379" s="1" t="s">
        <v>52</v>
      </c>
      <c r="E2379" s="1" t="s">
        <v>895</v>
      </c>
      <c r="F2379" s="1" t="s">
        <v>896</v>
      </c>
      <c r="G2379" s="1" t="s">
        <v>897</v>
      </c>
      <c r="H2379" s="1">
        <v>5</v>
      </c>
      <c r="I2379" s="1" t="s">
        <v>3094</v>
      </c>
      <c r="J2379" s="4">
        <v>2557</v>
      </c>
      <c r="K2379" s="4">
        <v>1521</v>
      </c>
      <c r="L2379" s="4">
        <v>648</v>
      </c>
      <c r="T2379" s="1">
        <v>1</v>
      </c>
      <c r="AA2379" s="12" t="str">
        <f>_xlfn.XLOOKUP(HsgLista[[#This Row],[Lakó-népesség]],hsgméret[limit],hsgméret[név],,-1)</f>
        <v>apró</v>
      </c>
      <c r="AB2379" s="12" t="str">
        <f>IFERROR(_xlfn.XLOOKUP(HsgLista[[#This Row],[Vármegye]],Régiók[Vármegye],Régiók[Régió]),"")</f>
        <v>Észak-Magyarország</v>
      </c>
      <c r="AC2379" s="12" t="str">
        <f>IFERROR(_xlfn.XLOOKUP(HsgLista[[#This Row],[Vármegye]],Régiók[Vármegye],Régiók[NUTS2]),"")</f>
        <v>HU31</v>
      </c>
      <c r="AD2379" s="12" t="str" cm="1">
        <f t="array" ref="AD2379">_xlfn.XLOOKUP(HsgLista[[#This Row],[Helység jogállása]],_xlfn.ANCHORARRAY($AG$12),$AH$12:$AH$18)</f>
        <v>1 község</v>
      </c>
      <c r="AE2379" s="4">
        <f>HsgLista[[#This Row],[Lakó-népesség]]*HsgLista[[#This Row],[Lakó-népesség]]</f>
        <v>2313441</v>
      </c>
      <c r="AF2379" s="1"/>
      <c r="AG2379" s="4"/>
      <c r="AJ2379" s="8"/>
      <c r="AK2379" s="4"/>
      <c r="AS2379" s="8"/>
      <c r="AT2379" s="4"/>
      <c r="BJ2379" s="1"/>
    </row>
    <row r="2380" spans="1:62" x14ac:dyDescent="0.3">
      <c r="A2380" s="33" t="s">
        <v>3095</v>
      </c>
      <c r="B2380" s="31">
        <v>18050</v>
      </c>
      <c r="C2380" s="1" t="s">
        <v>40</v>
      </c>
      <c r="D2380" s="1" t="s">
        <v>41</v>
      </c>
      <c r="E2380" s="1" t="s">
        <v>130</v>
      </c>
      <c r="F2380" s="1" t="s">
        <v>131</v>
      </c>
      <c r="G2380" s="1" t="s">
        <v>132</v>
      </c>
      <c r="H2380" s="1">
        <v>5</v>
      </c>
      <c r="I2380" s="1" t="s">
        <v>133</v>
      </c>
      <c r="J2380" s="4">
        <v>620</v>
      </c>
      <c r="K2380" s="4">
        <v>193</v>
      </c>
      <c r="L2380" s="4">
        <v>78</v>
      </c>
      <c r="T2380" s="1">
        <v>1</v>
      </c>
      <c r="AA2380" s="12" t="str">
        <f>_xlfn.XLOOKUP(HsgLista[[#This Row],[Lakó-népesség]],hsgméret[limit],hsgméret[név],,-1)</f>
        <v>mikro</v>
      </c>
      <c r="AB2380" s="12" t="str">
        <f>IFERROR(_xlfn.XLOOKUP(HsgLista[[#This Row],[Vármegye]],Régiók[Vármegye],Régiók[Régió]),"")</f>
        <v>Dél-Dunántúl</v>
      </c>
      <c r="AC2380" s="12" t="str">
        <f>IFERROR(_xlfn.XLOOKUP(HsgLista[[#This Row],[Vármegye]],Régiók[Vármegye],Régiók[NUTS2]),"")</f>
        <v>HU23</v>
      </c>
      <c r="AD2380" s="12" t="str" cm="1">
        <f t="array" ref="AD2380">_xlfn.XLOOKUP(HsgLista[[#This Row],[Helység jogállása]],_xlfn.ANCHORARRAY($AG$12),$AH$12:$AH$18)</f>
        <v>1 község</v>
      </c>
      <c r="AE2380" s="4">
        <f>HsgLista[[#This Row],[Lakó-népesség]]*HsgLista[[#This Row],[Lakó-népesség]]</f>
        <v>37249</v>
      </c>
      <c r="AF2380" s="1"/>
      <c r="AG2380" s="4"/>
      <c r="AJ2380" s="8"/>
      <c r="AK2380" s="4"/>
      <c r="AS2380" s="8"/>
      <c r="AT2380" s="4"/>
      <c r="BJ2380" s="1"/>
    </row>
    <row r="2381" spans="1:62" x14ac:dyDescent="0.3">
      <c r="A2381" s="33" t="s">
        <v>3096</v>
      </c>
      <c r="B2381" s="31">
        <v>24572</v>
      </c>
      <c r="C2381" s="1" t="s">
        <v>40</v>
      </c>
      <c r="D2381" s="1" t="s">
        <v>272</v>
      </c>
      <c r="E2381" s="1" t="s">
        <v>653</v>
      </c>
      <c r="F2381" s="1" t="s">
        <v>654</v>
      </c>
      <c r="G2381" s="1" t="s">
        <v>655</v>
      </c>
      <c r="H2381" s="1">
        <v>5</v>
      </c>
      <c r="I2381" s="1" t="s">
        <v>2155</v>
      </c>
      <c r="J2381" s="4">
        <v>1271</v>
      </c>
      <c r="K2381" s="4">
        <v>244</v>
      </c>
      <c r="L2381" s="4">
        <v>152</v>
      </c>
      <c r="T2381" s="1">
        <v>1</v>
      </c>
      <c r="X2381" s="1">
        <v>1</v>
      </c>
      <c r="AA2381" s="12" t="str">
        <f>_xlfn.XLOOKUP(HsgLista[[#This Row],[Lakó-népesség]],hsgméret[limit],hsgméret[név],,-1)</f>
        <v>mikro</v>
      </c>
      <c r="AB2381" s="12" t="str">
        <f>IFERROR(_xlfn.XLOOKUP(HsgLista[[#This Row],[Vármegye]],Régiók[Vármegye],Régiók[Régió]),"")</f>
        <v>Észak-Magyarország</v>
      </c>
      <c r="AC2381" s="12" t="str">
        <f>IFERROR(_xlfn.XLOOKUP(HsgLista[[#This Row],[Vármegye]],Régiók[Vármegye],Régiók[NUTS2]),"")</f>
        <v>HU31</v>
      </c>
      <c r="AD2381" s="12" t="str" cm="1">
        <f t="array" ref="AD2381">_xlfn.XLOOKUP(HsgLista[[#This Row],[Helység jogállása]],_xlfn.ANCHORARRAY($AG$12),$AH$12:$AH$18)</f>
        <v>1 község</v>
      </c>
      <c r="AE2381" s="4">
        <f>HsgLista[[#This Row],[Lakó-népesség]]*HsgLista[[#This Row],[Lakó-népesség]]</f>
        <v>59536</v>
      </c>
      <c r="AF2381" s="1"/>
      <c r="AG2381" s="4"/>
      <c r="AJ2381" s="8"/>
      <c r="AK2381" s="4"/>
      <c r="AS2381" s="8"/>
      <c r="AT2381" s="4"/>
      <c r="BJ2381" s="1"/>
    </row>
    <row r="2382" spans="1:62" x14ac:dyDescent="0.3">
      <c r="A2382" s="33" t="s">
        <v>3097</v>
      </c>
      <c r="B2382" s="31">
        <v>15556</v>
      </c>
      <c r="C2382" s="1" t="s">
        <v>40</v>
      </c>
      <c r="D2382" s="1" t="s">
        <v>202</v>
      </c>
      <c r="E2382" s="1" t="s">
        <v>278</v>
      </c>
      <c r="F2382" s="1" t="s">
        <v>279</v>
      </c>
      <c r="G2382" s="1" t="s">
        <v>280</v>
      </c>
      <c r="H2382" s="1">
        <v>5</v>
      </c>
      <c r="I2382" s="1" t="s">
        <v>1624</v>
      </c>
      <c r="J2382" s="4">
        <v>748</v>
      </c>
      <c r="K2382" s="4">
        <v>346</v>
      </c>
      <c r="L2382" s="4">
        <v>193</v>
      </c>
      <c r="AA2382" s="12" t="str">
        <f>_xlfn.XLOOKUP(HsgLista[[#This Row],[Lakó-népesség]],hsgméret[limit],hsgméret[név],,-1)</f>
        <v>mikro</v>
      </c>
      <c r="AB2382" s="12" t="str">
        <f>IFERROR(_xlfn.XLOOKUP(HsgLista[[#This Row],[Vármegye]],Régiók[Vármegye],Régiók[Régió]),"")</f>
        <v>Nyugat-Dunántúl</v>
      </c>
      <c r="AC2382" s="12" t="str">
        <f>IFERROR(_xlfn.XLOOKUP(HsgLista[[#This Row],[Vármegye]],Régiók[Vármegye],Régiók[NUTS2]),"")</f>
        <v>HU22</v>
      </c>
      <c r="AD2382" s="12" t="str" cm="1">
        <f t="array" ref="AD2382">_xlfn.XLOOKUP(HsgLista[[#This Row],[Helység jogállása]],_xlfn.ANCHORARRAY($AG$12),$AH$12:$AH$18)</f>
        <v>1 község</v>
      </c>
      <c r="AE2382" s="4">
        <f>HsgLista[[#This Row],[Lakó-népesség]]*HsgLista[[#This Row],[Lakó-népesség]]</f>
        <v>119716</v>
      </c>
      <c r="AF2382" s="1"/>
      <c r="AG2382" s="4"/>
      <c r="AJ2382" s="8"/>
      <c r="AK2382" s="4"/>
      <c r="AS2382" s="8"/>
      <c r="AT2382" s="4"/>
      <c r="BJ2382" s="1"/>
    </row>
    <row r="2383" spans="1:62" x14ac:dyDescent="0.3">
      <c r="A2383" s="33" t="s">
        <v>1317</v>
      </c>
      <c r="B2383" s="31">
        <v>31705</v>
      </c>
      <c r="C2383" s="1" t="s">
        <v>27</v>
      </c>
      <c r="D2383" s="1" t="s">
        <v>197</v>
      </c>
      <c r="E2383" s="1" t="s">
        <v>198</v>
      </c>
      <c r="F2383" s="1" t="s">
        <v>199</v>
      </c>
      <c r="G2383" s="1" t="s">
        <v>200</v>
      </c>
      <c r="H2383" s="1">
        <v>2</v>
      </c>
      <c r="I2383" s="1" t="s">
        <v>38</v>
      </c>
      <c r="J2383" s="4">
        <v>5577</v>
      </c>
      <c r="K2383" s="4">
        <v>8146</v>
      </c>
      <c r="L2383" s="4">
        <v>3503</v>
      </c>
      <c r="AA2383" s="12" t="str">
        <f>_xlfn.XLOOKUP(HsgLista[[#This Row],[Lakó-népesség]],hsgméret[limit],hsgméret[név],,-1)</f>
        <v>kicsi</v>
      </c>
      <c r="AB2383" s="12" t="str">
        <f>IFERROR(_xlfn.XLOOKUP(HsgLista[[#This Row],[Vármegye]],Régiók[Vármegye],Régiók[Régió]),"")</f>
        <v>Dél-Alföld</v>
      </c>
      <c r="AC2383" s="12" t="str">
        <f>IFERROR(_xlfn.XLOOKUP(HsgLista[[#This Row],[Vármegye]],Régiók[Vármegye],Régiók[NUTS2]),"")</f>
        <v>HU33</v>
      </c>
      <c r="AD2383" s="12" t="str" cm="1">
        <f t="array" ref="AD2383">_xlfn.XLOOKUP(HsgLista[[#This Row],[Helység jogállása]],_xlfn.ANCHORARRAY($AG$12),$AH$12:$AH$18)</f>
        <v>2 város</v>
      </c>
      <c r="AE2383" s="4">
        <f>HsgLista[[#This Row],[Lakó-népesség]]*HsgLista[[#This Row],[Lakó-népesség]]</f>
        <v>66357316</v>
      </c>
      <c r="AF2383" s="1"/>
      <c r="AG2383" s="4"/>
      <c r="AJ2383" s="8"/>
      <c r="AK2383" s="4"/>
      <c r="AS2383" s="8"/>
      <c r="AT2383" s="4"/>
      <c r="BJ2383" s="1"/>
    </row>
    <row r="2384" spans="1:62" x14ac:dyDescent="0.3">
      <c r="A2384" s="33" t="s">
        <v>3098</v>
      </c>
      <c r="B2384" s="31">
        <v>31121</v>
      </c>
      <c r="C2384" s="1" t="s">
        <v>40</v>
      </c>
      <c r="D2384" s="1" t="s">
        <v>112</v>
      </c>
      <c r="E2384" s="1" t="s">
        <v>234</v>
      </c>
      <c r="F2384" s="1" t="s">
        <v>235</v>
      </c>
      <c r="G2384" s="1" t="s">
        <v>236</v>
      </c>
      <c r="H2384" s="1">
        <v>5</v>
      </c>
      <c r="I2384" s="1" t="s">
        <v>649</v>
      </c>
      <c r="J2384" s="4">
        <v>1138</v>
      </c>
      <c r="K2384" s="4">
        <v>463</v>
      </c>
      <c r="L2384" s="4">
        <v>188</v>
      </c>
      <c r="AA2384" s="12" t="str">
        <f>_xlfn.XLOOKUP(HsgLista[[#This Row],[Lakó-népesség]],hsgméret[limit],hsgméret[név],,-1)</f>
        <v>mikro</v>
      </c>
      <c r="AB2384" s="12" t="str">
        <f>IFERROR(_xlfn.XLOOKUP(HsgLista[[#This Row],[Vármegye]],Régiók[Vármegye],Régiók[Régió]),"")</f>
        <v>Dél-Dunántúl</v>
      </c>
      <c r="AC2384" s="12" t="str">
        <f>IFERROR(_xlfn.XLOOKUP(HsgLista[[#This Row],[Vármegye]],Régiók[Vármegye],Régiók[NUTS2]),"")</f>
        <v>HU23</v>
      </c>
      <c r="AD2384" s="12" t="str" cm="1">
        <f t="array" ref="AD2384">_xlfn.XLOOKUP(HsgLista[[#This Row],[Helység jogállása]],_xlfn.ANCHORARRAY($AG$12),$AH$12:$AH$18)</f>
        <v>1 község</v>
      </c>
      <c r="AE2384" s="4">
        <f>HsgLista[[#This Row],[Lakó-népesség]]*HsgLista[[#This Row],[Lakó-népesség]]</f>
        <v>214369</v>
      </c>
      <c r="AF2384" s="1"/>
      <c r="AG2384" s="4"/>
      <c r="AJ2384" s="8"/>
      <c r="AK2384" s="4"/>
      <c r="AS2384" s="8"/>
      <c r="AT2384" s="4"/>
      <c r="BJ2384" s="1"/>
    </row>
    <row r="2385" spans="1:62" x14ac:dyDescent="0.3">
      <c r="A2385" s="33" t="s">
        <v>3099</v>
      </c>
      <c r="B2385" s="31">
        <v>26116</v>
      </c>
      <c r="C2385" s="1" t="s">
        <v>40</v>
      </c>
      <c r="D2385" s="1" t="s">
        <v>224</v>
      </c>
      <c r="E2385" s="1" t="s">
        <v>639</v>
      </c>
      <c r="F2385" s="1" t="s">
        <v>640</v>
      </c>
      <c r="G2385" s="1" t="s">
        <v>641</v>
      </c>
      <c r="H2385" s="1">
        <v>5</v>
      </c>
      <c r="I2385" s="1" t="s">
        <v>829</v>
      </c>
      <c r="J2385" s="4">
        <v>1922</v>
      </c>
      <c r="K2385" s="4">
        <v>770</v>
      </c>
      <c r="L2385" s="4">
        <v>351</v>
      </c>
      <c r="T2385" s="1">
        <v>1</v>
      </c>
      <c r="AA2385" s="12" t="str">
        <f>_xlfn.XLOOKUP(HsgLista[[#This Row],[Lakó-népesség]],hsgméret[limit],hsgméret[név],,-1)</f>
        <v>apró</v>
      </c>
      <c r="AB2385" s="12" t="str">
        <f>IFERROR(_xlfn.XLOOKUP(HsgLista[[#This Row],[Vármegye]],Régiók[Vármegye],Régiók[Régió]),"")</f>
        <v>Észak-Alföld</v>
      </c>
      <c r="AC2385" s="12" t="str">
        <f>IFERROR(_xlfn.XLOOKUP(HsgLista[[#This Row],[Vármegye]],Régiók[Vármegye],Régiók[NUTS2]),"")</f>
        <v>HU32</v>
      </c>
      <c r="AD2385" s="12" t="str" cm="1">
        <f t="array" ref="AD2385">_xlfn.XLOOKUP(HsgLista[[#This Row],[Helység jogállása]],_xlfn.ANCHORARRAY($AG$12),$AH$12:$AH$18)</f>
        <v>1 község</v>
      </c>
      <c r="AE2385" s="4">
        <f>HsgLista[[#This Row],[Lakó-népesség]]*HsgLista[[#This Row],[Lakó-népesség]]</f>
        <v>592900</v>
      </c>
      <c r="AF2385" s="1"/>
      <c r="AG2385" s="4"/>
      <c r="AJ2385" s="8"/>
      <c r="AK2385" s="4"/>
      <c r="AS2385" s="8"/>
      <c r="AT2385" s="4"/>
      <c r="BJ2385" s="1"/>
    </row>
    <row r="2386" spans="1:62" x14ac:dyDescent="0.3">
      <c r="A2386" s="33" t="s">
        <v>3100</v>
      </c>
      <c r="B2386" s="31">
        <v>25007</v>
      </c>
      <c r="C2386" s="1" t="s">
        <v>40</v>
      </c>
      <c r="D2386" s="1" t="s">
        <v>224</v>
      </c>
      <c r="E2386" s="1" t="s">
        <v>1483</v>
      </c>
      <c r="F2386" s="1" t="s">
        <v>1295</v>
      </c>
      <c r="G2386" s="1" t="s">
        <v>1293</v>
      </c>
      <c r="H2386" s="1">
        <v>1</v>
      </c>
      <c r="I2386" s="1" t="s">
        <v>32</v>
      </c>
      <c r="J2386" s="4">
        <v>2268</v>
      </c>
      <c r="K2386" s="4">
        <v>2115</v>
      </c>
      <c r="L2386" s="4">
        <v>848</v>
      </c>
      <c r="T2386" s="1">
        <v>1</v>
      </c>
      <c r="AA2386" s="12" t="str">
        <f>_xlfn.XLOOKUP(HsgLista[[#This Row],[Lakó-népesség]],hsgméret[limit],hsgméret[név],,-1)</f>
        <v>kicsi</v>
      </c>
      <c r="AB2386" s="12" t="str">
        <f>IFERROR(_xlfn.XLOOKUP(HsgLista[[#This Row],[Vármegye]],Régiók[Vármegye],Régiók[Régió]),"")</f>
        <v>Észak-Alföld</v>
      </c>
      <c r="AC2386" s="12" t="str">
        <f>IFERROR(_xlfn.XLOOKUP(HsgLista[[#This Row],[Vármegye]],Régiók[Vármegye],Régiók[NUTS2]),"")</f>
        <v>HU32</v>
      </c>
      <c r="AD2386" s="12" t="str" cm="1">
        <f t="array" ref="AD2386">_xlfn.XLOOKUP(HsgLista[[#This Row],[Helység jogállása]],_xlfn.ANCHORARRAY($AG$12),$AH$12:$AH$18)</f>
        <v>1 község</v>
      </c>
      <c r="AE2386" s="4">
        <f>HsgLista[[#This Row],[Lakó-népesség]]*HsgLista[[#This Row],[Lakó-népesség]]</f>
        <v>4473225</v>
      </c>
      <c r="AF2386" s="1"/>
      <c r="AG2386" s="4"/>
      <c r="AJ2386" s="8"/>
      <c r="AK2386" s="4"/>
      <c r="AS2386" s="8"/>
      <c r="AT2386" s="4"/>
      <c r="BJ2386" s="1"/>
    </row>
    <row r="2387" spans="1:62" x14ac:dyDescent="0.3">
      <c r="A2387" s="33" t="s">
        <v>3101</v>
      </c>
      <c r="B2387" s="31">
        <v>20516</v>
      </c>
      <c r="C2387" s="1" t="s">
        <v>40</v>
      </c>
      <c r="D2387" s="1" t="s">
        <v>52</v>
      </c>
      <c r="E2387" s="1" t="s">
        <v>888</v>
      </c>
      <c r="F2387" s="1" t="s">
        <v>889</v>
      </c>
      <c r="G2387" s="1" t="s">
        <v>890</v>
      </c>
      <c r="H2387" s="1">
        <v>5</v>
      </c>
      <c r="I2387" s="1" t="s">
        <v>887</v>
      </c>
      <c r="J2387" s="4">
        <v>1531</v>
      </c>
      <c r="K2387" s="4">
        <v>236</v>
      </c>
      <c r="L2387" s="4">
        <v>179</v>
      </c>
      <c r="AA2387" s="12" t="str">
        <f>_xlfn.XLOOKUP(HsgLista[[#This Row],[Lakó-népesség]],hsgméret[limit],hsgméret[név],,-1)</f>
        <v>mikro</v>
      </c>
      <c r="AB2387" s="12" t="str">
        <f>IFERROR(_xlfn.XLOOKUP(HsgLista[[#This Row],[Vármegye]],Régiók[Vármegye],Régiók[Régió]),"")</f>
        <v>Észak-Magyarország</v>
      </c>
      <c r="AC2387" s="12" t="str">
        <f>IFERROR(_xlfn.XLOOKUP(HsgLista[[#This Row],[Vármegye]],Régiók[Vármegye],Régiók[NUTS2]),"")</f>
        <v>HU31</v>
      </c>
      <c r="AD2387" s="12" t="str" cm="1">
        <f t="array" ref="AD2387">_xlfn.XLOOKUP(HsgLista[[#This Row],[Helység jogállása]],_xlfn.ANCHORARRAY($AG$12),$AH$12:$AH$18)</f>
        <v>1 község</v>
      </c>
      <c r="AE2387" s="4">
        <f>HsgLista[[#This Row],[Lakó-népesség]]*HsgLista[[#This Row],[Lakó-népesség]]</f>
        <v>55696</v>
      </c>
      <c r="AF2387" s="1"/>
      <c r="AG2387" s="4"/>
      <c r="AJ2387" s="8"/>
      <c r="AK2387" s="4"/>
      <c r="AS2387" s="8"/>
      <c r="AT2387" s="4"/>
      <c r="BJ2387" s="1"/>
    </row>
    <row r="2388" spans="1:62" x14ac:dyDescent="0.3">
      <c r="A2388" s="33" t="s">
        <v>180</v>
      </c>
      <c r="B2388" s="31">
        <v>23694</v>
      </c>
      <c r="C2388" s="1" t="s">
        <v>27</v>
      </c>
      <c r="D2388" s="1" t="s">
        <v>28</v>
      </c>
      <c r="E2388" s="1" t="s">
        <v>3102</v>
      </c>
      <c r="F2388" s="1" t="s">
        <v>179</v>
      </c>
      <c r="G2388" s="1" t="s">
        <v>180</v>
      </c>
      <c r="H2388" s="1">
        <v>1</v>
      </c>
      <c r="I2388" s="1" t="s">
        <v>32</v>
      </c>
      <c r="J2388" s="4">
        <v>18933</v>
      </c>
      <c r="K2388" s="4">
        <v>11518</v>
      </c>
      <c r="L2388" s="4">
        <v>4998</v>
      </c>
      <c r="AA2388" s="12" t="str">
        <f>_xlfn.XLOOKUP(HsgLista[[#This Row],[Lakó-népesség]],hsgméret[limit],hsgméret[név],,-1)</f>
        <v>közép</v>
      </c>
      <c r="AB2388" s="12" t="str">
        <f>IFERROR(_xlfn.XLOOKUP(HsgLista[[#This Row],[Vármegye]],Régiók[Vármegye],Régiók[Régió]),"")</f>
        <v>Közép-Dunántúl</v>
      </c>
      <c r="AC2388" s="12" t="str">
        <f>IFERROR(_xlfn.XLOOKUP(HsgLista[[#This Row],[Vármegye]],Régiók[Vármegye],Régiók[NUTS2]),"")</f>
        <v>HU21</v>
      </c>
      <c r="AD2388" s="12" t="str" cm="1">
        <f t="array" ref="AD2388">_xlfn.XLOOKUP(HsgLista[[#This Row],[Helység jogállása]],_xlfn.ANCHORARRAY($AG$12),$AH$12:$AH$18)</f>
        <v>2 város</v>
      </c>
      <c r="AE2388" s="4">
        <f>HsgLista[[#This Row],[Lakó-népesség]]*HsgLista[[#This Row],[Lakó-népesség]]</f>
        <v>132664324</v>
      </c>
      <c r="AF2388" s="1"/>
      <c r="AG2388" s="4"/>
      <c r="AJ2388" s="8"/>
      <c r="AK2388" s="4"/>
      <c r="AS2388" s="8"/>
      <c r="AT2388" s="4"/>
      <c r="BJ2388" s="1"/>
    </row>
    <row r="2389" spans="1:62" x14ac:dyDescent="0.3">
      <c r="A2389" s="33" t="s">
        <v>3103</v>
      </c>
      <c r="B2389" s="32">
        <v>2723</v>
      </c>
      <c r="C2389" s="1" t="s">
        <v>40</v>
      </c>
      <c r="D2389" s="1" t="s">
        <v>28</v>
      </c>
      <c r="E2389" s="1" t="s">
        <v>178</v>
      </c>
      <c r="F2389" s="1" t="s">
        <v>179</v>
      </c>
      <c r="G2389" s="1" t="s">
        <v>180</v>
      </c>
      <c r="H2389" s="1">
        <v>5</v>
      </c>
      <c r="I2389" s="1" t="s">
        <v>1919</v>
      </c>
      <c r="J2389" s="4">
        <v>2616</v>
      </c>
      <c r="K2389" s="4">
        <v>677</v>
      </c>
      <c r="L2389" s="4">
        <v>332</v>
      </c>
      <c r="AA2389" s="12" t="str">
        <f>_xlfn.XLOOKUP(HsgLista[[#This Row],[Lakó-népesség]],hsgméret[limit],hsgméret[név],,-1)</f>
        <v>apró</v>
      </c>
      <c r="AB2389" s="12" t="str">
        <f>IFERROR(_xlfn.XLOOKUP(HsgLista[[#This Row],[Vármegye]],Régiók[Vármegye],Régiók[Régió]),"")</f>
        <v>Közép-Dunántúl</v>
      </c>
      <c r="AC2389" s="12" t="str">
        <f>IFERROR(_xlfn.XLOOKUP(HsgLista[[#This Row],[Vármegye]],Régiók[Vármegye],Régiók[NUTS2]),"")</f>
        <v>HU21</v>
      </c>
      <c r="AD2389" s="12" t="str" cm="1">
        <f t="array" ref="AD2389">_xlfn.XLOOKUP(HsgLista[[#This Row],[Helység jogállása]],_xlfn.ANCHORARRAY($AG$12),$AH$12:$AH$18)</f>
        <v>1 község</v>
      </c>
      <c r="AE2389" s="4">
        <f>HsgLista[[#This Row],[Lakó-népesség]]*HsgLista[[#This Row],[Lakó-népesség]]</f>
        <v>458329</v>
      </c>
      <c r="AF2389" s="1"/>
      <c r="AG2389" s="4"/>
      <c r="AJ2389" s="8"/>
      <c r="AK2389" s="4"/>
      <c r="AS2389" s="8"/>
      <c r="AT2389" s="4"/>
      <c r="BJ2389" s="1"/>
    </row>
    <row r="2390" spans="1:62" x14ac:dyDescent="0.3">
      <c r="A2390" s="33" t="s">
        <v>3104</v>
      </c>
      <c r="B2390" s="32">
        <v>9788</v>
      </c>
      <c r="C2390" s="1" t="s">
        <v>40</v>
      </c>
      <c r="D2390" s="1" t="s">
        <v>95</v>
      </c>
      <c r="E2390" s="1" t="s">
        <v>306</v>
      </c>
      <c r="F2390" s="1" t="s">
        <v>307</v>
      </c>
      <c r="G2390" s="1" t="s">
        <v>308</v>
      </c>
      <c r="H2390" s="1">
        <v>5</v>
      </c>
      <c r="I2390" s="1" t="s">
        <v>309</v>
      </c>
      <c r="J2390" s="4">
        <v>746</v>
      </c>
      <c r="K2390" s="4">
        <v>85</v>
      </c>
      <c r="L2390" s="4">
        <v>58</v>
      </c>
      <c r="AA2390" s="12" t="str">
        <f>_xlfn.XLOOKUP(HsgLista[[#This Row],[Lakó-népesség]],hsgméret[limit],hsgméret[név],,-1)</f>
        <v>mikro</v>
      </c>
      <c r="AB2390" s="12" t="str">
        <f>IFERROR(_xlfn.XLOOKUP(HsgLista[[#This Row],[Vármegye]],Régiók[Vármegye],Régiók[Régió]),"")</f>
        <v>Nyugat-Dunántúl</v>
      </c>
      <c r="AC2390" s="12" t="str">
        <f>IFERROR(_xlfn.XLOOKUP(HsgLista[[#This Row],[Vármegye]],Régiók[Vármegye],Régiók[NUTS2]),"")</f>
        <v>HU22</v>
      </c>
      <c r="AD2390" s="12" t="str" cm="1">
        <f t="array" ref="AD2390">_xlfn.XLOOKUP(HsgLista[[#This Row],[Helység jogállása]],_xlfn.ANCHORARRAY($AG$12),$AH$12:$AH$18)</f>
        <v>1 község</v>
      </c>
      <c r="AE2390" s="4">
        <f>HsgLista[[#This Row],[Lakó-népesség]]*HsgLista[[#This Row],[Lakó-népesség]]</f>
        <v>7225</v>
      </c>
      <c r="AF2390" s="1"/>
      <c r="AG2390" s="4"/>
      <c r="AJ2390" s="8"/>
      <c r="AK2390" s="4"/>
      <c r="AS2390" s="8"/>
      <c r="AT2390" s="4"/>
      <c r="BJ2390" s="1"/>
    </row>
    <row r="2391" spans="1:62" x14ac:dyDescent="0.3">
      <c r="A2391" s="33" t="s">
        <v>3105</v>
      </c>
      <c r="B2391" s="32">
        <v>8101</v>
      </c>
      <c r="C2391" s="1" t="s">
        <v>40</v>
      </c>
      <c r="D2391" s="1" t="s">
        <v>202</v>
      </c>
      <c r="E2391" s="1" t="s">
        <v>203</v>
      </c>
      <c r="F2391" s="1" t="s">
        <v>204</v>
      </c>
      <c r="G2391" s="1" t="s">
        <v>205</v>
      </c>
      <c r="H2391" s="1">
        <v>5</v>
      </c>
      <c r="I2391" s="1" t="s">
        <v>531</v>
      </c>
      <c r="J2391" s="4">
        <v>509</v>
      </c>
      <c r="K2391" s="4">
        <v>709</v>
      </c>
      <c r="L2391" s="4">
        <v>261</v>
      </c>
      <c r="AA2391" s="12" t="str">
        <f>_xlfn.XLOOKUP(HsgLista[[#This Row],[Lakó-népesség]],hsgméret[limit],hsgméret[név],,-1)</f>
        <v>apró</v>
      </c>
      <c r="AB2391" s="12" t="str">
        <f>IFERROR(_xlfn.XLOOKUP(HsgLista[[#This Row],[Vármegye]],Régiók[Vármegye],Régiók[Régió]),"")</f>
        <v>Nyugat-Dunántúl</v>
      </c>
      <c r="AC2391" s="12" t="str">
        <f>IFERROR(_xlfn.XLOOKUP(HsgLista[[#This Row],[Vármegye]],Régiók[Vármegye],Régiók[NUTS2]),"")</f>
        <v>HU22</v>
      </c>
      <c r="AD2391" s="12" t="str" cm="1">
        <f t="array" ref="AD2391">_xlfn.XLOOKUP(HsgLista[[#This Row],[Helység jogállása]],_xlfn.ANCHORARRAY($AG$12),$AH$12:$AH$18)</f>
        <v>1 község</v>
      </c>
      <c r="AE2391" s="4">
        <f>HsgLista[[#This Row],[Lakó-népesség]]*HsgLista[[#This Row],[Lakó-népesség]]</f>
        <v>502681</v>
      </c>
      <c r="AF2391" s="1"/>
      <c r="AG2391" s="4"/>
      <c r="AJ2391" s="8"/>
      <c r="AK2391" s="4"/>
      <c r="AS2391" s="8"/>
      <c r="AT2391" s="4"/>
      <c r="BJ2391" s="1"/>
    </row>
    <row r="2392" spans="1:62" x14ac:dyDescent="0.3">
      <c r="A2392" s="33" t="s">
        <v>3106</v>
      </c>
      <c r="B2392" s="31">
        <v>26903</v>
      </c>
      <c r="C2392" s="1" t="s">
        <v>40</v>
      </c>
      <c r="D2392" s="1" t="s">
        <v>86</v>
      </c>
      <c r="E2392" s="1" t="s">
        <v>334</v>
      </c>
      <c r="F2392" s="1" t="s">
        <v>335</v>
      </c>
      <c r="G2392" s="1" t="s">
        <v>336</v>
      </c>
      <c r="H2392" s="1">
        <v>1</v>
      </c>
      <c r="I2392" s="1" t="s">
        <v>32</v>
      </c>
      <c r="J2392" s="4">
        <v>1422</v>
      </c>
      <c r="K2392" s="4">
        <v>2783</v>
      </c>
      <c r="L2392" s="4">
        <v>1103</v>
      </c>
      <c r="R2392" s="1">
        <v>1</v>
      </c>
      <c r="X2392" s="1">
        <v>1</v>
      </c>
      <c r="AA2392" s="12" t="str">
        <f>_xlfn.XLOOKUP(HsgLista[[#This Row],[Lakó-népesség]],hsgméret[limit],hsgméret[név],,-1)</f>
        <v>kicsi</v>
      </c>
      <c r="AB2392" s="12" t="str">
        <f>IFERROR(_xlfn.XLOOKUP(HsgLista[[#This Row],[Vármegye]],Régiók[Vármegye],Régiók[Régió]),"")</f>
        <v>Közép-Dunántúl</v>
      </c>
      <c r="AC2392" s="12" t="str">
        <f>IFERROR(_xlfn.XLOOKUP(HsgLista[[#This Row],[Vármegye]],Régiók[Vármegye],Régiók[NUTS2]),"")</f>
        <v>HU21</v>
      </c>
      <c r="AD2392" s="12" t="str" cm="1">
        <f t="array" ref="AD2392">_xlfn.XLOOKUP(HsgLista[[#This Row],[Helység jogállása]],_xlfn.ANCHORARRAY($AG$12),$AH$12:$AH$18)</f>
        <v>1 község</v>
      </c>
      <c r="AE2392" s="4">
        <f>HsgLista[[#This Row],[Lakó-népesség]]*HsgLista[[#This Row],[Lakó-népesség]]</f>
        <v>7745089</v>
      </c>
      <c r="AF2392" s="1"/>
      <c r="AG2392" s="4"/>
      <c r="AJ2392" s="8"/>
      <c r="AK2392" s="4"/>
      <c r="AS2392" s="8"/>
      <c r="AT2392" s="4"/>
      <c r="BJ2392" s="1"/>
    </row>
    <row r="2393" spans="1:62" x14ac:dyDescent="0.3">
      <c r="A2393" s="33" t="s">
        <v>833</v>
      </c>
      <c r="B2393" s="31">
        <v>28565</v>
      </c>
      <c r="C2393" s="1" t="s">
        <v>27</v>
      </c>
      <c r="D2393" s="1" t="s">
        <v>216</v>
      </c>
      <c r="E2393" s="1" t="s">
        <v>3107</v>
      </c>
      <c r="F2393" s="1" t="s">
        <v>832</v>
      </c>
      <c r="G2393" s="1" t="s">
        <v>833</v>
      </c>
      <c r="H2393" s="1">
        <v>1</v>
      </c>
      <c r="I2393" s="1" t="s">
        <v>32</v>
      </c>
      <c r="J2393" s="4">
        <v>12557</v>
      </c>
      <c r="K2393" s="4">
        <v>9093</v>
      </c>
      <c r="L2393" s="4">
        <v>4292</v>
      </c>
      <c r="T2393" s="1">
        <v>1</v>
      </c>
      <c r="U2393" s="1">
        <v>1</v>
      </c>
      <c r="AA2393" s="12" t="str">
        <f>_xlfn.XLOOKUP(HsgLista[[#This Row],[Lakó-népesség]],hsgméret[limit],hsgméret[név],,-1)</f>
        <v>kicsi</v>
      </c>
      <c r="AB2393" s="12" t="str">
        <f>IFERROR(_xlfn.XLOOKUP(HsgLista[[#This Row],[Vármegye]],Régiók[Vármegye],Régiók[Régió]),"")</f>
        <v>Dél-Alföld</v>
      </c>
      <c r="AC2393" s="12" t="str">
        <f>IFERROR(_xlfn.XLOOKUP(HsgLista[[#This Row],[Vármegye]],Régiók[Vármegye],Régiók[NUTS2]),"")</f>
        <v>HU33</v>
      </c>
      <c r="AD2393" s="12" t="str" cm="1">
        <f t="array" ref="AD2393">_xlfn.XLOOKUP(HsgLista[[#This Row],[Helység jogállása]],_xlfn.ANCHORARRAY($AG$12),$AH$12:$AH$18)</f>
        <v>2 város</v>
      </c>
      <c r="AE2393" s="4">
        <f>HsgLista[[#This Row],[Lakó-népesség]]*HsgLista[[#This Row],[Lakó-népesség]]</f>
        <v>82682649</v>
      </c>
      <c r="AF2393" s="1"/>
      <c r="AG2393" s="4"/>
      <c r="AJ2393" s="8"/>
      <c r="AK2393" s="4"/>
      <c r="AS2393" s="8"/>
      <c r="AT2393" s="4"/>
      <c r="BJ2393" s="1"/>
    </row>
    <row r="2394" spans="1:62" x14ac:dyDescent="0.3">
      <c r="A2394" s="33" t="s">
        <v>3108</v>
      </c>
      <c r="B2394" s="31">
        <v>25168</v>
      </c>
      <c r="C2394" s="1" t="s">
        <v>40</v>
      </c>
      <c r="D2394" s="1" t="s">
        <v>216</v>
      </c>
      <c r="E2394" s="1" t="s">
        <v>831</v>
      </c>
      <c r="F2394" s="1" t="s">
        <v>832</v>
      </c>
      <c r="G2394" s="1" t="s">
        <v>833</v>
      </c>
      <c r="H2394" s="1">
        <v>5</v>
      </c>
      <c r="I2394" s="1" t="s">
        <v>3109</v>
      </c>
      <c r="J2394" s="4">
        <v>3530</v>
      </c>
      <c r="K2394" s="4">
        <v>1323</v>
      </c>
      <c r="L2394" s="4">
        <v>761</v>
      </c>
      <c r="U2394" s="1">
        <v>1</v>
      </c>
      <c r="AA2394" s="12" t="str">
        <f>_xlfn.XLOOKUP(HsgLista[[#This Row],[Lakó-népesség]],hsgméret[limit],hsgméret[név],,-1)</f>
        <v>apró</v>
      </c>
      <c r="AB2394" s="12" t="str">
        <f>IFERROR(_xlfn.XLOOKUP(HsgLista[[#This Row],[Vármegye]],Régiók[Vármegye],Régiók[Régió]),"")</f>
        <v>Dél-Alföld</v>
      </c>
      <c r="AC2394" s="12" t="str">
        <f>IFERROR(_xlfn.XLOOKUP(HsgLista[[#This Row],[Vármegye]],Régiók[Vármegye],Régiók[NUTS2]),"")</f>
        <v>HU33</v>
      </c>
      <c r="AD2394" s="12" t="str" cm="1">
        <f t="array" ref="AD2394">_xlfn.XLOOKUP(HsgLista[[#This Row],[Helység jogállása]],_xlfn.ANCHORARRAY($AG$12),$AH$12:$AH$18)</f>
        <v>1 község</v>
      </c>
      <c r="AE2394" s="4">
        <f>HsgLista[[#This Row],[Lakó-népesség]]*HsgLista[[#This Row],[Lakó-népesség]]</f>
        <v>1750329</v>
      </c>
      <c r="AF2394" s="1"/>
      <c r="AG2394" s="4"/>
      <c r="AJ2394" s="8"/>
      <c r="AK2394" s="4"/>
      <c r="AS2394" s="8"/>
      <c r="AT2394" s="4"/>
      <c r="BJ2394" s="1"/>
    </row>
    <row r="2395" spans="1:62" x14ac:dyDescent="0.3">
      <c r="A2395" s="33" t="s">
        <v>2561</v>
      </c>
      <c r="B2395" s="31">
        <v>31802</v>
      </c>
      <c r="C2395" s="1" t="s">
        <v>40</v>
      </c>
      <c r="D2395" s="1" t="s">
        <v>28</v>
      </c>
      <c r="E2395" s="1" t="s">
        <v>29</v>
      </c>
      <c r="F2395" s="1" t="s">
        <v>30</v>
      </c>
      <c r="G2395" s="1" t="s">
        <v>31</v>
      </c>
      <c r="H2395" s="1">
        <v>2</v>
      </c>
      <c r="I2395" s="1" t="s">
        <v>38</v>
      </c>
      <c r="J2395" s="4">
        <v>2327</v>
      </c>
      <c r="K2395" s="4">
        <v>1489</v>
      </c>
      <c r="L2395" s="4">
        <v>588</v>
      </c>
      <c r="AA2395" s="12" t="str">
        <f>_xlfn.XLOOKUP(HsgLista[[#This Row],[Lakó-népesség]],hsgméret[limit],hsgméret[név],,-1)</f>
        <v>apró</v>
      </c>
      <c r="AB2395" s="12" t="str">
        <f>IFERROR(_xlfn.XLOOKUP(HsgLista[[#This Row],[Vármegye]],Régiók[Vármegye],Régiók[Régió]),"")</f>
        <v>Közép-Dunántúl</v>
      </c>
      <c r="AC2395" s="12" t="str">
        <f>IFERROR(_xlfn.XLOOKUP(HsgLista[[#This Row],[Vármegye]],Régiók[Vármegye],Régiók[NUTS2]),"")</f>
        <v>HU21</v>
      </c>
      <c r="AD2395" s="12" t="str" cm="1">
        <f t="array" ref="AD2395">_xlfn.XLOOKUP(HsgLista[[#This Row],[Helység jogállása]],_xlfn.ANCHORARRAY($AG$12),$AH$12:$AH$18)</f>
        <v>1 község</v>
      </c>
      <c r="AE2395" s="4">
        <f>HsgLista[[#This Row],[Lakó-népesség]]*HsgLista[[#This Row],[Lakó-népesség]]</f>
        <v>2217121</v>
      </c>
      <c r="AF2395" s="1"/>
      <c r="AG2395" s="4"/>
      <c r="AJ2395" s="8"/>
      <c r="AK2395" s="4"/>
      <c r="AS2395" s="8"/>
      <c r="AT2395" s="4"/>
      <c r="BJ2395" s="1"/>
    </row>
    <row r="2396" spans="1:62" x14ac:dyDescent="0.3">
      <c r="A2396" s="33" t="s">
        <v>3110</v>
      </c>
      <c r="B2396" s="31">
        <v>25344</v>
      </c>
      <c r="C2396" s="1" t="s">
        <v>40</v>
      </c>
      <c r="D2396" s="1" t="s">
        <v>28</v>
      </c>
      <c r="E2396" s="1" t="s">
        <v>178</v>
      </c>
      <c r="F2396" s="1" t="s">
        <v>179</v>
      </c>
      <c r="G2396" s="1" t="s">
        <v>180</v>
      </c>
      <c r="H2396" s="1">
        <v>1</v>
      </c>
      <c r="I2396" s="1" t="s">
        <v>32</v>
      </c>
      <c r="J2396" s="4">
        <v>4675</v>
      </c>
      <c r="K2396" s="4">
        <v>2496</v>
      </c>
      <c r="L2396" s="4">
        <v>716</v>
      </c>
      <c r="T2396" s="1">
        <v>1</v>
      </c>
      <c r="AA2396" s="12" t="str">
        <f>_xlfn.XLOOKUP(HsgLista[[#This Row],[Lakó-népesség]],hsgméret[limit],hsgméret[név],,-1)</f>
        <v>kicsi</v>
      </c>
      <c r="AB2396" s="12" t="str">
        <f>IFERROR(_xlfn.XLOOKUP(HsgLista[[#This Row],[Vármegye]],Régiók[Vármegye],Régiók[Régió]),"")</f>
        <v>Közép-Dunántúl</v>
      </c>
      <c r="AC2396" s="12" t="str">
        <f>IFERROR(_xlfn.XLOOKUP(HsgLista[[#This Row],[Vármegye]],Régiók[Vármegye],Régiók[NUTS2]),"")</f>
        <v>HU21</v>
      </c>
      <c r="AD2396" s="12" t="str" cm="1">
        <f t="array" ref="AD2396">_xlfn.XLOOKUP(HsgLista[[#This Row],[Helység jogállása]],_xlfn.ANCHORARRAY($AG$12),$AH$12:$AH$18)</f>
        <v>1 község</v>
      </c>
      <c r="AE2396" s="4">
        <f>HsgLista[[#This Row],[Lakó-népesség]]*HsgLista[[#This Row],[Lakó-népesség]]</f>
        <v>6230016</v>
      </c>
      <c r="AF2396" s="1"/>
      <c r="AG2396" s="4"/>
      <c r="AJ2396" s="8"/>
      <c r="AK2396" s="4"/>
      <c r="AS2396" s="8"/>
      <c r="AT2396" s="4"/>
      <c r="BJ2396" s="1"/>
    </row>
    <row r="2397" spans="1:62" x14ac:dyDescent="0.3">
      <c r="A2397" s="33" t="s">
        <v>3111</v>
      </c>
      <c r="B2397" s="32">
        <v>2699</v>
      </c>
      <c r="C2397" s="1" t="s">
        <v>40</v>
      </c>
      <c r="D2397" s="1" t="s">
        <v>28</v>
      </c>
      <c r="E2397" s="1" t="s">
        <v>29</v>
      </c>
      <c r="F2397" s="1" t="s">
        <v>30</v>
      </c>
      <c r="G2397" s="1" t="s">
        <v>31</v>
      </c>
      <c r="H2397" s="1">
        <v>5</v>
      </c>
      <c r="I2397" s="1" t="s">
        <v>2595</v>
      </c>
      <c r="J2397" s="4">
        <v>1479</v>
      </c>
      <c r="K2397" s="4">
        <v>538</v>
      </c>
      <c r="L2397" s="4">
        <v>211</v>
      </c>
      <c r="AA2397" s="12" t="str">
        <f>_xlfn.XLOOKUP(HsgLista[[#This Row],[Lakó-népesség]],hsgméret[limit],hsgméret[név],,-1)</f>
        <v>apró</v>
      </c>
      <c r="AB2397" s="12" t="str">
        <f>IFERROR(_xlfn.XLOOKUP(HsgLista[[#This Row],[Vármegye]],Régiók[Vármegye],Régiók[Régió]),"")</f>
        <v>Közép-Dunántúl</v>
      </c>
      <c r="AC2397" s="12" t="str">
        <f>IFERROR(_xlfn.XLOOKUP(HsgLista[[#This Row],[Vármegye]],Régiók[Vármegye],Régiók[NUTS2]),"")</f>
        <v>HU21</v>
      </c>
      <c r="AD2397" s="12" t="str" cm="1">
        <f t="array" ref="AD2397">_xlfn.XLOOKUP(HsgLista[[#This Row],[Helység jogállása]],_xlfn.ANCHORARRAY($AG$12),$AH$12:$AH$18)</f>
        <v>1 község</v>
      </c>
      <c r="AE2397" s="4">
        <f>HsgLista[[#This Row],[Lakó-népesség]]*HsgLista[[#This Row],[Lakó-népesség]]</f>
        <v>289444</v>
      </c>
      <c r="AF2397" s="1"/>
      <c r="AG2397" s="4"/>
      <c r="AJ2397" s="8"/>
      <c r="AK2397" s="4"/>
      <c r="AS2397" s="8"/>
      <c r="AT2397" s="4"/>
      <c r="BJ2397" s="1"/>
    </row>
    <row r="2398" spans="1:62" x14ac:dyDescent="0.3">
      <c r="A2398" s="33" t="s">
        <v>3112</v>
      </c>
      <c r="B2398" s="31">
        <v>14906</v>
      </c>
      <c r="C2398" s="1" t="s">
        <v>40</v>
      </c>
      <c r="D2398" s="1" t="s">
        <v>202</v>
      </c>
      <c r="E2398" s="1" t="s">
        <v>268</v>
      </c>
      <c r="F2398" s="1" t="s">
        <v>269</v>
      </c>
      <c r="G2398" s="1" t="s">
        <v>270</v>
      </c>
      <c r="H2398" s="1">
        <v>2</v>
      </c>
      <c r="I2398" s="1" t="s">
        <v>38</v>
      </c>
      <c r="J2398" s="4">
        <v>3537</v>
      </c>
      <c r="K2398" s="4">
        <v>1749</v>
      </c>
      <c r="L2398" s="4">
        <v>780</v>
      </c>
      <c r="T2398" s="1">
        <v>1</v>
      </c>
      <c r="AA2398" s="12" t="str">
        <f>_xlfn.XLOOKUP(HsgLista[[#This Row],[Lakó-népesség]],hsgméret[limit],hsgméret[név],,-1)</f>
        <v>apró</v>
      </c>
      <c r="AB2398" s="12" t="str">
        <f>IFERROR(_xlfn.XLOOKUP(HsgLista[[#This Row],[Vármegye]],Régiók[Vármegye],Régiók[Régió]),"")</f>
        <v>Nyugat-Dunántúl</v>
      </c>
      <c r="AC2398" s="12" t="str">
        <f>IFERROR(_xlfn.XLOOKUP(HsgLista[[#This Row],[Vármegye]],Régiók[Vármegye],Régiók[NUTS2]),"")</f>
        <v>HU22</v>
      </c>
      <c r="AD2398" s="12" t="str" cm="1">
        <f t="array" ref="AD2398">_xlfn.XLOOKUP(HsgLista[[#This Row],[Helység jogállása]],_xlfn.ANCHORARRAY($AG$12),$AH$12:$AH$18)</f>
        <v>1 község</v>
      </c>
      <c r="AE2398" s="4">
        <f>HsgLista[[#This Row],[Lakó-népesség]]*HsgLista[[#This Row],[Lakó-népesség]]</f>
        <v>3059001</v>
      </c>
      <c r="AF2398" s="1"/>
      <c r="AG2398" s="4"/>
      <c r="AJ2398" s="8"/>
      <c r="AK2398" s="4"/>
      <c r="AS2398" s="8"/>
      <c r="AT2398" s="4"/>
      <c r="BJ2398" s="1"/>
    </row>
    <row r="2399" spans="1:62" x14ac:dyDescent="0.3">
      <c r="A2399" s="33" t="s">
        <v>3113</v>
      </c>
      <c r="B2399" s="31">
        <v>20862</v>
      </c>
      <c r="C2399" s="1" t="s">
        <v>40</v>
      </c>
      <c r="D2399" s="1" t="s">
        <v>41</v>
      </c>
      <c r="E2399" s="1" t="s">
        <v>627</v>
      </c>
      <c r="F2399" s="1" t="s">
        <v>628</v>
      </c>
      <c r="G2399" s="1" t="s">
        <v>629</v>
      </c>
      <c r="H2399" s="1">
        <v>5</v>
      </c>
      <c r="I2399" s="1" t="s">
        <v>811</v>
      </c>
      <c r="J2399" s="4">
        <v>462</v>
      </c>
      <c r="K2399" s="4">
        <v>93</v>
      </c>
      <c r="L2399" s="4">
        <v>59</v>
      </c>
      <c r="R2399" s="1">
        <v>1</v>
      </c>
      <c r="AA2399" s="12" t="str">
        <f>_xlfn.XLOOKUP(HsgLista[[#This Row],[Lakó-népesség]],hsgméret[limit],hsgméret[név],,-1)</f>
        <v>mikro</v>
      </c>
      <c r="AB2399" s="12" t="str">
        <f>IFERROR(_xlfn.XLOOKUP(HsgLista[[#This Row],[Vármegye]],Régiók[Vármegye],Régiók[Régió]),"")</f>
        <v>Dél-Dunántúl</v>
      </c>
      <c r="AC2399" s="12" t="str">
        <f>IFERROR(_xlfn.XLOOKUP(HsgLista[[#This Row],[Vármegye]],Régiók[Vármegye],Régiók[NUTS2]),"")</f>
        <v>HU23</v>
      </c>
      <c r="AD2399" s="12" t="str" cm="1">
        <f t="array" ref="AD2399">_xlfn.XLOOKUP(HsgLista[[#This Row],[Helység jogállása]],_xlfn.ANCHORARRAY($AG$12),$AH$12:$AH$18)</f>
        <v>1 község</v>
      </c>
      <c r="AE2399" s="4">
        <f>HsgLista[[#This Row],[Lakó-népesség]]*HsgLista[[#This Row],[Lakó-népesség]]</f>
        <v>8649</v>
      </c>
      <c r="AF2399" s="1"/>
      <c r="AG2399" s="4"/>
      <c r="AJ2399" s="8"/>
      <c r="AK2399" s="4"/>
      <c r="AS2399" s="8"/>
      <c r="AT2399" s="4"/>
      <c r="BJ2399" s="1"/>
    </row>
    <row r="2400" spans="1:62" x14ac:dyDescent="0.3">
      <c r="A2400" s="33" t="s">
        <v>3114</v>
      </c>
      <c r="B2400" s="31">
        <v>25140</v>
      </c>
      <c r="C2400" s="1" t="s">
        <v>196</v>
      </c>
      <c r="D2400" s="1" t="s">
        <v>28</v>
      </c>
      <c r="E2400" s="1" t="s">
        <v>29</v>
      </c>
      <c r="F2400" s="1" t="s">
        <v>30</v>
      </c>
      <c r="G2400" s="1" t="s">
        <v>31</v>
      </c>
      <c r="H2400" s="1">
        <v>1</v>
      </c>
      <c r="I2400" s="1" t="s">
        <v>32</v>
      </c>
      <c r="J2400" s="4">
        <v>4812</v>
      </c>
      <c r="K2400" s="4">
        <v>3064</v>
      </c>
      <c r="L2400" s="4">
        <v>1150</v>
      </c>
      <c r="T2400" s="1">
        <v>1</v>
      </c>
      <c r="AA2400" s="12" t="str">
        <f>_xlfn.XLOOKUP(HsgLista[[#This Row],[Lakó-népesség]],hsgméret[limit],hsgméret[név],,-1)</f>
        <v>kicsi</v>
      </c>
      <c r="AB2400" s="12" t="str">
        <f>IFERROR(_xlfn.XLOOKUP(HsgLista[[#This Row],[Vármegye]],Régiók[Vármegye],Régiók[Régió]),"")</f>
        <v>Közép-Dunántúl</v>
      </c>
      <c r="AC2400" s="12" t="str">
        <f>IFERROR(_xlfn.XLOOKUP(HsgLista[[#This Row],[Vármegye]],Régiók[Vármegye],Régiók[NUTS2]),"")</f>
        <v>HU21</v>
      </c>
      <c r="AD2400" s="12" t="str" cm="1">
        <f t="array" ref="AD2400">_xlfn.XLOOKUP(HsgLista[[#This Row],[Helység jogállása]],_xlfn.ANCHORARRAY($AG$12),$AH$12:$AH$18)</f>
        <v>1 község</v>
      </c>
      <c r="AE2400" s="4">
        <f>HsgLista[[#This Row],[Lakó-népesség]]*HsgLista[[#This Row],[Lakó-népesség]]</f>
        <v>9388096</v>
      </c>
      <c r="AF2400" s="1"/>
      <c r="AG2400" s="4"/>
      <c r="AJ2400" s="8"/>
      <c r="AK2400" s="4"/>
      <c r="AS2400" s="8"/>
      <c r="AT2400" s="4"/>
      <c r="BJ2400" s="1"/>
    </row>
    <row r="2401" spans="1:62" x14ac:dyDescent="0.3">
      <c r="A2401" s="33" t="s">
        <v>890</v>
      </c>
      <c r="B2401" s="31">
        <v>27474</v>
      </c>
      <c r="C2401" s="1" t="s">
        <v>27</v>
      </c>
      <c r="D2401" s="1" t="s">
        <v>52</v>
      </c>
      <c r="E2401" s="1" t="s">
        <v>3115</v>
      </c>
      <c r="F2401" s="1" t="s">
        <v>889</v>
      </c>
      <c r="G2401" s="1" t="s">
        <v>890</v>
      </c>
      <c r="H2401" s="1">
        <v>1</v>
      </c>
      <c r="I2401" s="1" t="s">
        <v>32</v>
      </c>
      <c r="J2401" s="4">
        <v>13909</v>
      </c>
      <c r="K2401" s="4">
        <v>10583</v>
      </c>
      <c r="L2401" s="4">
        <v>5289</v>
      </c>
      <c r="R2401" s="1">
        <v>1</v>
      </c>
      <c r="T2401" s="1">
        <v>1</v>
      </c>
      <c r="V2401" s="1">
        <v>1</v>
      </c>
      <c r="AA2401" s="12" t="str">
        <f>_xlfn.XLOOKUP(HsgLista[[#This Row],[Lakó-népesség]],hsgméret[limit],hsgméret[név],,-1)</f>
        <v>közép</v>
      </c>
      <c r="AB2401" s="12" t="str">
        <f>IFERROR(_xlfn.XLOOKUP(HsgLista[[#This Row],[Vármegye]],Régiók[Vármegye],Régiók[Régió]),"")</f>
        <v>Észak-Magyarország</v>
      </c>
      <c r="AC2401" s="12" t="str">
        <f>IFERROR(_xlfn.XLOOKUP(HsgLista[[#This Row],[Vármegye]],Régiók[Vármegye],Régiók[NUTS2]),"")</f>
        <v>HU31</v>
      </c>
      <c r="AD2401" s="12" t="str" cm="1">
        <f t="array" ref="AD2401">_xlfn.XLOOKUP(HsgLista[[#This Row],[Helység jogállása]],_xlfn.ANCHORARRAY($AG$12),$AH$12:$AH$18)</f>
        <v>2 város</v>
      </c>
      <c r="AE2401" s="4">
        <f>HsgLista[[#This Row],[Lakó-népesség]]*HsgLista[[#This Row],[Lakó-népesség]]</f>
        <v>111999889</v>
      </c>
      <c r="AF2401" s="1"/>
      <c r="AG2401" s="4"/>
      <c r="AJ2401" s="8"/>
      <c r="AK2401" s="4"/>
      <c r="AS2401" s="8"/>
      <c r="AT2401" s="4"/>
      <c r="BJ2401" s="1"/>
    </row>
    <row r="2402" spans="1:62" x14ac:dyDescent="0.3">
      <c r="A2402" s="33" t="s">
        <v>3116</v>
      </c>
      <c r="B2402" s="32">
        <v>4747</v>
      </c>
      <c r="C2402" s="1" t="s">
        <v>40</v>
      </c>
      <c r="D2402" s="1" t="s">
        <v>251</v>
      </c>
      <c r="E2402" s="1" t="s">
        <v>252</v>
      </c>
      <c r="F2402" s="1" t="s">
        <v>253</v>
      </c>
      <c r="G2402" s="1" t="s">
        <v>254</v>
      </c>
      <c r="H2402" s="1">
        <v>5</v>
      </c>
      <c r="I2402" s="1" t="s">
        <v>255</v>
      </c>
      <c r="J2402" s="4">
        <v>2170</v>
      </c>
      <c r="K2402" s="4">
        <v>564</v>
      </c>
      <c r="L2402" s="4">
        <v>209</v>
      </c>
      <c r="T2402" s="1">
        <v>1</v>
      </c>
      <c r="AA2402" s="12" t="str">
        <f>_xlfn.XLOOKUP(HsgLista[[#This Row],[Lakó-népesség]],hsgméret[limit],hsgméret[név],,-1)</f>
        <v>apró</v>
      </c>
      <c r="AB2402" s="12" t="str">
        <f>IFERROR(_xlfn.XLOOKUP(HsgLista[[#This Row],[Vármegye]],Régiók[Vármegye],Régiók[Régió]),"")</f>
        <v>Dél-Dunántúl</v>
      </c>
      <c r="AC2402" s="12" t="str">
        <f>IFERROR(_xlfn.XLOOKUP(HsgLista[[#This Row],[Vármegye]],Régiók[Vármegye],Régiók[NUTS2]),"")</f>
        <v>HU23</v>
      </c>
      <c r="AD2402" s="12" t="str" cm="1">
        <f t="array" ref="AD2402">_xlfn.XLOOKUP(HsgLista[[#This Row],[Helység jogállása]],_xlfn.ANCHORARRAY($AG$12),$AH$12:$AH$18)</f>
        <v>1 község</v>
      </c>
      <c r="AE2402" s="4">
        <f>HsgLista[[#This Row],[Lakó-népesség]]*HsgLista[[#This Row],[Lakó-népesség]]</f>
        <v>318096</v>
      </c>
      <c r="AF2402" s="1"/>
      <c r="AG2402" s="4"/>
      <c r="AJ2402" s="8"/>
      <c r="AK2402" s="4"/>
      <c r="AS2402" s="8"/>
      <c r="AT2402" s="4"/>
      <c r="BJ2402" s="1"/>
    </row>
    <row r="2403" spans="1:62" x14ac:dyDescent="0.3">
      <c r="A2403" s="33" t="s">
        <v>3117</v>
      </c>
      <c r="B2403" s="31">
        <v>23940</v>
      </c>
      <c r="C2403" s="1" t="s">
        <v>196</v>
      </c>
      <c r="D2403" s="1" t="s">
        <v>224</v>
      </c>
      <c r="E2403" s="1" t="s">
        <v>639</v>
      </c>
      <c r="F2403" s="1" t="s">
        <v>640</v>
      </c>
      <c r="G2403" s="1" t="s">
        <v>641</v>
      </c>
      <c r="H2403" s="1">
        <v>1</v>
      </c>
      <c r="I2403" s="1" t="s">
        <v>32</v>
      </c>
      <c r="J2403" s="4">
        <v>5442</v>
      </c>
      <c r="K2403" s="4">
        <v>2659</v>
      </c>
      <c r="L2403" s="4">
        <v>1195</v>
      </c>
      <c r="T2403" s="1">
        <v>1</v>
      </c>
      <c r="AA2403" s="12" t="str">
        <f>_xlfn.XLOOKUP(HsgLista[[#This Row],[Lakó-népesség]],hsgméret[limit],hsgméret[név],,-1)</f>
        <v>kicsi</v>
      </c>
      <c r="AB2403" s="12" t="str">
        <f>IFERROR(_xlfn.XLOOKUP(HsgLista[[#This Row],[Vármegye]],Régiók[Vármegye],Régiók[Régió]),"")</f>
        <v>Észak-Alföld</v>
      </c>
      <c r="AC2403" s="12" t="str">
        <f>IFERROR(_xlfn.XLOOKUP(HsgLista[[#This Row],[Vármegye]],Régiók[Vármegye],Régiók[NUTS2]),"")</f>
        <v>HU32</v>
      </c>
      <c r="AD2403" s="12" t="str" cm="1">
        <f t="array" ref="AD2403">_xlfn.XLOOKUP(HsgLista[[#This Row],[Helység jogállása]],_xlfn.ANCHORARRAY($AG$12),$AH$12:$AH$18)</f>
        <v>1 község</v>
      </c>
      <c r="AE2403" s="4">
        <f>HsgLista[[#This Row],[Lakó-népesség]]*HsgLista[[#This Row],[Lakó-népesség]]</f>
        <v>7070281</v>
      </c>
      <c r="AF2403" s="1"/>
      <c r="AG2403" s="4"/>
      <c r="AJ2403" s="8"/>
      <c r="AK2403" s="4"/>
      <c r="AS2403" s="8"/>
      <c r="AT2403" s="4"/>
      <c r="BJ2403" s="1"/>
    </row>
    <row r="2404" spans="1:62" x14ac:dyDescent="0.3">
      <c r="A2404" s="33" t="s">
        <v>3118</v>
      </c>
      <c r="B2404" s="31">
        <v>30021</v>
      </c>
      <c r="C2404" s="1" t="s">
        <v>40</v>
      </c>
      <c r="D2404" s="1" t="s">
        <v>66</v>
      </c>
      <c r="E2404" s="1" t="s">
        <v>145</v>
      </c>
      <c r="F2404" s="1" t="s">
        <v>146</v>
      </c>
      <c r="G2404" s="1" t="s">
        <v>147</v>
      </c>
      <c r="H2404" s="1">
        <v>5</v>
      </c>
      <c r="I2404" s="1" t="s">
        <v>1571</v>
      </c>
      <c r="J2404" s="4">
        <v>4006</v>
      </c>
      <c r="K2404" s="4">
        <v>1059</v>
      </c>
      <c r="L2404" s="4">
        <v>489</v>
      </c>
      <c r="AA2404" s="12" t="str">
        <f>_xlfn.XLOOKUP(HsgLista[[#This Row],[Lakó-népesség]],hsgméret[limit],hsgméret[név],,-1)</f>
        <v>apró</v>
      </c>
      <c r="AB2404" s="12" t="str">
        <f>IFERROR(_xlfn.XLOOKUP(HsgLista[[#This Row],[Vármegye]],Régiók[Vármegye],Régiók[Régió]),"")</f>
        <v>Nyugat-Dunántúl</v>
      </c>
      <c r="AC2404" s="12" t="str">
        <f>IFERROR(_xlfn.XLOOKUP(HsgLista[[#This Row],[Vármegye]],Régiók[Vármegye],Régiók[NUTS2]),"")</f>
        <v>HU22</v>
      </c>
      <c r="AD2404" s="12" t="str" cm="1">
        <f t="array" ref="AD2404">_xlfn.XLOOKUP(HsgLista[[#This Row],[Helység jogállása]],_xlfn.ANCHORARRAY($AG$12),$AH$12:$AH$18)</f>
        <v>1 község</v>
      </c>
      <c r="AE2404" s="4">
        <f>HsgLista[[#This Row],[Lakó-népesség]]*HsgLista[[#This Row],[Lakó-népesség]]</f>
        <v>1121481</v>
      </c>
      <c r="AF2404" s="1"/>
      <c r="AG2404" s="4"/>
      <c r="AJ2404" s="8"/>
      <c r="AK2404" s="4"/>
      <c r="AS2404" s="8"/>
      <c r="AT2404" s="4"/>
      <c r="BJ2404" s="1"/>
    </row>
    <row r="2405" spans="1:62" x14ac:dyDescent="0.3">
      <c r="A2405" s="33" t="s">
        <v>3119</v>
      </c>
      <c r="B2405" s="31">
        <v>31538</v>
      </c>
      <c r="C2405" s="1" t="s">
        <v>40</v>
      </c>
      <c r="D2405" s="1" t="s">
        <v>28</v>
      </c>
      <c r="E2405" s="1" t="s">
        <v>178</v>
      </c>
      <c r="F2405" s="1" t="s">
        <v>179</v>
      </c>
      <c r="G2405" s="1" t="s">
        <v>180</v>
      </c>
      <c r="H2405" s="1">
        <v>5</v>
      </c>
      <c r="I2405" s="1" t="s">
        <v>177</v>
      </c>
      <c r="J2405" s="4">
        <v>4550</v>
      </c>
      <c r="K2405" s="4">
        <v>1308</v>
      </c>
      <c r="L2405" s="4">
        <v>509</v>
      </c>
      <c r="AA2405" s="12" t="str">
        <f>_xlfn.XLOOKUP(HsgLista[[#This Row],[Lakó-népesség]],hsgméret[limit],hsgméret[név],,-1)</f>
        <v>apró</v>
      </c>
      <c r="AB2405" s="12" t="str">
        <f>IFERROR(_xlfn.XLOOKUP(HsgLista[[#This Row],[Vármegye]],Régiók[Vármegye],Régiók[Régió]),"")</f>
        <v>Közép-Dunántúl</v>
      </c>
      <c r="AC2405" s="12" t="str">
        <f>IFERROR(_xlfn.XLOOKUP(HsgLista[[#This Row],[Vármegye]],Régiók[Vármegye],Régiók[NUTS2]),"")</f>
        <v>HU21</v>
      </c>
      <c r="AD2405" s="12" t="str" cm="1">
        <f t="array" ref="AD2405">_xlfn.XLOOKUP(HsgLista[[#This Row],[Helység jogállása]],_xlfn.ANCHORARRAY($AG$12),$AH$12:$AH$18)</f>
        <v>1 község</v>
      </c>
      <c r="AE2405" s="4">
        <f>HsgLista[[#This Row],[Lakó-népesség]]*HsgLista[[#This Row],[Lakó-népesség]]</f>
        <v>1710864</v>
      </c>
      <c r="AF2405" s="1"/>
      <c r="AG2405" s="4"/>
      <c r="AJ2405" s="8"/>
      <c r="AK2405" s="4"/>
      <c r="AS2405" s="8"/>
      <c r="AT2405" s="4"/>
      <c r="BJ2405" s="1"/>
    </row>
    <row r="2406" spans="1:62" x14ac:dyDescent="0.3">
      <c r="A2406" s="33" t="s">
        <v>3120</v>
      </c>
      <c r="B2406" s="31">
        <v>20817</v>
      </c>
      <c r="C2406" s="1" t="s">
        <v>40</v>
      </c>
      <c r="D2406" s="1" t="s">
        <v>251</v>
      </c>
      <c r="E2406" s="1" t="s">
        <v>836</v>
      </c>
      <c r="F2406" s="1" t="s">
        <v>837</v>
      </c>
      <c r="G2406" s="1" t="s">
        <v>838</v>
      </c>
      <c r="H2406" s="1">
        <v>5</v>
      </c>
      <c r="I2406" s="1" t="s">
        <v>839</v>
      </c>
      <c r="J2406" s="4">
        <v>4669</v>
      </c>
      <c r="K2406" s="4">
        <v>967</v>
      </c>
      <c r="L2406" s="4">
        <v>475</v>
      </c>
      <c r="T2406" s="1">
        <v>1</v>
      </c>
      <c r="AA2406" s="12" t="str">
        <f>_xlfn.XLOOKUP(HsgLista[[#This Row],[Lakó-népesség]],hsgméret[limit],hsgméret[név],,-1)</f>
        <v>apró</v>
      </c>
      <c r="AB2406" s="12" t="str">
        <f>IFERROR(_xlfn.XLOOKUP(HsgLista[[#This Row],[Vármegye]],Régiók[Vármegye],Régiók[Régió]),"")</f>
        <v>Dél-Dunántúl</v>
      </c>
      <c r="AC2406" s="12" t="str">
        <f>IFERROR(_xlfn.XLOOKUP(HsgLista[[#This Row],[Vármegye]],Régiók[Vármegye],Régiók[NUTS2]),"")</f>
        <v>HU23</v>
      </c>
      <c r="AD2406" s="12" t="str" cm="1">
        <f t="array" ref="AD2406">_xlfn.XLOOKUP(HsgLista[[#This Row],[Helység jogállása]],_xlfn.ANCHORARRAY($AG$12),$AH$12:$AH$18)</f>
        <v>1 község</v>
      </c>
      <c r="AE2406" s="4">
        <f>HsgLista[[#This Row],[Lakó-népesség]]*HsgLista[[#This Row],[Lakó-népesség]]</f>
        <v>935089</v>
      </c>
      <c r="AF2406" s="1"/>
      <c r="AG2406" s="4"/>
      <c r="AJ2406" s="8"/>
      <c r="AK2406" s="4"/>
      <c r="AS2406" s="8"/>
      <c r="AT2406" s="4"/>
      <c r="BJ2406" s="1"/>
    </row>
    <row r="2407" spans="1:62" x14ac:dyDescent="0.3">
      <c r="A2407" s="33" t="s">
        <v>3121</v>
      </c>
      <c r="B2407" s="31">
        <v>11776</v>
      </c>
      <c r="C2407" s="1" t="s">
        <v>40</v>
      </c>
      <c r="D2407" s="1" t="s">
        <v>28</v>
      </c>
      <c r="E2407" s="1" t="s">
        <v>29</v>
      </c>
      <c r="F2407" s="1" t="s">
        <v>30</v>
      </c>
      <c r="G2407" s="1" t="s">
        <v>31</v>
      </c>
      <c r="H2407" s="1">
        <v>1</v>
      </c>
      <c r="I2407" s="1" t="s">
        <v>32</v>
      </c>
      <c r="J2407" s="4">
        <v>3740</v>
      </c>
      <c r="K2407" s="4">
        <v>3029</v>
      </c>
      <c r="L2407" s="4">
        <v>1167</v>
      </c>
      <c r="AA2407" s="12" t="str">
        <f>_xlfn.XLOOKUP(HsgLista[[#This Row],[Lakó-népesség]],hsgméret[limit],hsgméret[név],,-1)</f>
        <v>kicsi</v>
      </c>
      <c r="AB2407" s="12" t="str">
        <f>IFERROR(_xlfn.XLOOKUP(HsgLista[[#This Row],[Vármegye]],Régiók[Vármegye],Régiók[Régió]),"")</f>
        <v>Közép-Dunántúl</v>
      </c>
      <c r="AC2407" s="12" t="str">
        <f>IFERROR(_xlfn.XLOOKUP(HsgLista[[#This Row],[Vármegye]],Régiók[Vármegye],Régiók[NUTS2]),"")</f>
        <v>HU21</v>
      </c>
      <c r="AD2407" s="12" t="str" cm="1">
        <f t="array" ref="AD2407">_xlfn.XLOOKUP(HsgLista[[#This Row],[Helység jogállása]],_xlfn.ANCHORARRAY($AG$12),$AH$12:$AH$18)</f>
        <v>1 község</v>
      </c>
      <c r="AE2407" s="4">
        <f>HsgLista[[#This Row],[Lakó-népesség]]*HsgLista[[#This Row],[Lakó-népesség]]</f>
        <v>9174841</v>
      </c>
      <c r="AF2407" s="1"/>
      <c r="AG2407" s="4"/>
      <c r="AJ2407" s="8"/>
      <c r="AK2407" s="4"/>
      <c r="AS2407" s="8"/>
      <c r="AT2407" s="4"/>
      <c r="BJ2407" s="1"/>
    </row>
    <row r="2408" spans="1:62" x14ac:dyDescent="0.3">
      <c r="A2408" s="33" t="s">
        <v>3122</v>
      </c>
      <c r="B2408" s="32">
        <v>7180</v>
      </c>
      <c r="C2408" s="1" t="s">
        <v>40</v>
      </c>
      <c r="D2408" s="1" t="s">
        <v>47</v>
      </c>
      <c r="E2408" s="1" t="s">
        <v>191</v>
      </c>
      <c r="F2408" s="1" t="s">
        <v>192</v>
      </c>
      <c r="G2408" s="1" t="s">
        <v>193</v>
      </c>
      <c r="H2408" s="1">
        <v>5</v>
      </c>
      <c r="I2408" s="1" t="s">
        <v>2960</v>
      </c>
      <c r="J2408" s="4">
        <v>5162</v>
      </c>
      <c r="K2408" s="4">
        <v>967</v>
      </c>
      <c r="L2408" s="4">
        <v>598</v>
      </c>
      <c r="T2408" s="1">
        <v>1</v>
      </c>
      <c r="AA2408" s="12" t="str">
        <f>_xlfn.XLOOKUP(HsgLista[[#This Row],[Lakó-népesség]],hsgméret[limit],hsgméret[név],,-1)</f>
        <v>apró</v>
      </c>
      <c r="AB2408" s="12" t="str">
        <f>IFERROR(_xlfn.XLOOKUP(HsgLista[[#This Row],[Vármegye]],Régiók[Vármegye],Régiók[Régió]),"")</f>
        <v>Észak-Magyarország</v>
      </c>
      <c r="AC2408" s="12" t="str">
        <f>IFERROR(_xlfn.XLOOKUP(HsgLista[[#This Row],[Vármegye]],Régiók[Vármegye],Régiók[NUTS2]),"")</f>
        <v>HU31</v>
      </c>
      <c r="AD2408" s="12" t="str" cm="1">
        <f t="array" ref="AD2408">_xlfn.XLOOKUP(HsgLista[[#This Row],[Helység jogállása]],_xlfn.ANCHORARRAY($AG$12),$AH$12:$AH$18)</f>
        <v>1 község</v>
      </c>
      <c r="AE2408" s="4">
        <f>HsgLista[[#This Row],[Lakó-népesség]]*HsgLista[[#This Row],[Lakó-népesség]]</f>
        <v>935089</v>
      </c>
      <c r="AF2408" s="1"/>
      <c r="AG2408" s="4"/>
      <c r="AJ2408" s="8"/>
      <c r="AK2408" s="4"/>
      <c r="AS2408" s="8"/>
      <c r="AT2408" s="4"/>
      <c r="BJ2408" s="1"/>
    </row>
    <row r="2409" spans="1:62" x14ac:dyDescent="0.3">
      <c r="A2409" s="33" t="s">
        <v>711</v>
      </c>
      <c r="B2409" s="31">
        <v>21306</v>
      </c>
      <c r="C2409" s="1" t="s">
        <v>27</v>
      </c>
      <c r="D2409" s="1" t="s">
        <v>95</v>
      </c>
      <c r="E2409" s="1" t="s">
        <v>3123</v>
      </c>
      <c r="F2409" s="1" t="s">
        <v>710</v>
      </c>
      <c r="G2409" s="1" t="s">
        <v>711</v>
      </c>
      <c r="H2409" s="1">
        <v>2</v>
      </c>
      <c r="I2409" s="1" t="s">
        <v>38</v>
      </c>
      <c r="J2409" s="4">
        <v>6465</v>
      </c>
      <c r="K2409" s="4">
        <v>14200</v>
      </c>
      <c r="L2409" s="4">
        <v>6963</v>
      </c>
      <c r="T2409" s="1">
        <v>1</v>
      </c>
      <c r="AA2409" s="12" t="str">
        <f>_xlfn.XLOOKUP(HsgLista[[#This Row],[Lakó-népesség]],hsgméret[limit],hsgméret[név],,-1)</f>
        <v>közép</v>
      </c>
      <c r="AB2409" s="12" t="str">
        <f>IFERROR(_xlfn.XLOOKUP(HsgLista[[#This Row],[Vármegye]],Régiók[Vármegye],Régiók[Régió]),"")</f>
        <v>Nyugat-Dunántúl</v>
      </c>
      <c r="AC2409" s="12" t="str">
        <f>IFERROR(_xlfn.XLOOKUP(HsgLista[[#This Row],[Vármegye]],Régiók[Vármegye],Régiók[NUTS2]),"")</f>
        <v>HU22</v>
      </c>
      <c r="AD2409" s="12" t="str" cm="1">
        <f t="array" ref="AD2409">_xlfn.XLOOKUP(HsgLista[[#This Row],[Helység jogállása]],_xlfn.ANCHORARRAY($AG$12),$AH$12:$AH$18)</f>
        <v>2 város</v>
      </c>
      <c r="AE2409" s="4">
        <f>HsgLista[[#This Row],[Lakó-népesség]]*HsgLista[[#This Row],[Lakó-népesség]]</f>
        <v>201640000</v>
      </c>
      <c r="AF2409" s="1"/>
      <c r="AG2409" s="4"/>
      <c r="AJ2409" s="8"/>
      <c r="AK2409" s="4"/>
      <c r="AS2409" s="8"/>
      <c r="AT2409" s="4"/>
      <c r="BJ2409" s="1"/>
    </row>
    <row r="2410" spans="1:62" x14ac:dyDescent="0.3">
      <c r="A2410" s="33" t="s">
        <v>137</v>
      </c>
      <c r="B2410" s="31">
        <v>32160</v>
      </c>
      <c r="C2410" s="1" t="s">
        <v>27</v>
      </c>
      <c r="D2410" s="1" t="s">
        <v>41</v>
      </c>
      <c r="E2410" s="1" t="s">
        <v>3124</v>
      </c>
      <c r="F2410" s="1" t="s">
        <v>136</v>
      </c>
      <c r="G2410" s="1" t="s">
        <v>137</v>
      </c>
      <c r="H2410" s="1">
        <v>2</v>
      </c>
      <c r="I2410" s="1" t="s">
        <v>38</v>
      </c>
      <c r="J2410" s="4">
        <v>1488</v>
      </c>
      <c r="K2410" s="4">
        <v>2810</v>
      </c>
      <c r="L2410" s="4">
        <v>1350</v>
      </c>
      <c r="R2410" s="1">
        <v>1</v>
      </c>
      <c r="T2410" s="1">
        <v>1</v>
      </c>
      <c r="AA2410" s="12" t="str">
        <f>_xlfn.XLOOKUP(HsgLista[[#This Row],[Lakó-népesség]],hsgméret[limit],hsgméret[név],,-1)</f>
        <v>kicsi</v>
      </c>
      <c r="AB2410" s="12" t="str">
        <f>IFERROR(_xlfn.XLOOKUP(HsgLista[[#This Row],[Vármegye]],Régiók[Vármegye],Régiók[Régió]),"")</f>
        <v>Dél-Dunántúl</v>
      </c>
      <c r="AC2410" s="12" t="str">
        <f>IFERROR(_xlfn.XLOOKUP(HsgLista[[#This Row],[Vármegye]],Régiók[Vármegye],Régiók[NUTS2]),"")</f>
        <v>HU23</v>
      </c>
      <c r="AD2410" s="12" t="str" cm="1">
        <f t="array" ref="AD2410">_xlfn.XLOOKUP(HsgLista[[#This Row],[Helység jogállása]],_xlfn.ANCHORARRAY($AG$12),$AH$12:$AH$18)</f>
        <v>2 város</v>
      </c>
      <c r="AE2410" s="4">
        <f>HsgLista[[#This Row],[Lakó-népesség]]*HsgLista[[#This Row],[Lakó-népesség]]</f>
        <v>7896100</v>
      </c>
      <c r="AF2410" s="1"/>
      <c r="AG2410" s="4"/>
      <c r="AJ2410" s="8"/>
      <c r="AK2410" s="4"/>
      <c r="AS2410" s="8"/>
      <c r="AT2410" s="4"/>
      <c r="BJ2410" s="1"/>
    </row>
    <row r="2411" spans="1:62" x14ac:dyDescent="0.3">
      <c r="A2411" s="33" t="s">
        <v>3125</v>
      </c>
      <c r="B2411" s="31">
        <v>13772</v>
      </c>
      <c r="C2411" s="1" t="s">
        <v>40</v>
      </c>
      <c r="D2411" s="1" t="s">
        <v>80</v>
      </c>
      <c r="E2411" s="1" t="s">
        <v>81</v>
      </c>
      <c r="F2411" s="1" t="s">
        <v>82</v>
      </c>
      <c r="G2411" s="1" t="s">
        <v>83</v>
      </c>
      <c r="H2411" s="1">
        <v>5</v>
      </c>
      <c r="I2411" s="1" t="s">
        <v>1816</v>
      </c>
      <c r="J2411" s="4">
        <v>3746</v>
      </c>
      <c r="K2411" s="4">
        <v>246</v>
      </c>
      <c r="L2411" s="4">
        <v>129</v>
      </c>
      <c r="AA2411" s="12" t="str">
        <f>_xlfn.XLOOKUP(HsgLista[[#This Row],[Lakó-népesség]],hsgméret[limit],hsgméret[név],,-1)</f>
        <v>mikro</v>
      </c>
      <c r="AB2411" s="12" t="str">
        <f>IFERROR(_xlfn.XLOOKUP(HsgLista[[#This Row],[Vármegye]],Régiók[Vármegye],Régiók[Régió]),"")</f>
        <v>Közép-Dunántúl</v>
      </c>
      <c r="AC2411" s="12" t="str">
        <f>IFERROR(_xlfn.XLOOKUP(HsgLista[[#This Row],[Vármegye]],Régiók[Vármegye],Régiók[NUTS2]),"")</f>
        <v>HU21</v>
      </c>
      <c r="AD2411" s="12" t="str" cm="1">
        <f t="array" ref="AD2411">_xlfn.XLOOKUP(HsgLista[[#This Row],[Helység jogállása]],_xlfn.ANCHORARRAY($AG$12),$AH$12:$AH$18)</f>
        <v>1 község</v>
      </c>
      <c r="AE2411" s="4">
        <f>HsgLista[[#This Row],[Lakó-népesség]]*HsgLista[[#This Row],[Lakó-népesség]]</f>
        <v>60516</v>
      </c>
      <c r="AF2411" s="1"/>
      <c r="AG2411" s="4"/>
      <c r="AJ2411" s="8"/>
      <c r="AK2411" s="4"/>
      <c r="AS2411" s="8"/>
      <c r="AT2411" s="4"/>
      <c r="BJ2411" s="1"/>
    </row>
    <row r="2412" spans="1:62" x14ac:dyDescent="0.3">
      <c r="A2412" s="33" t="s">
        <v>3126</v>
      </c>
      <c r="B2412" s="32">
        <v>2875</v>
      </c>
      <c r="C2412" s="1" t="s">
        <v>40</v>
      </c>
      <c r="D2412" s="1" t="s">
        <v>52</v>
      </c>
      <c r="E2412" s="1" t="s">
        <v>375</v>
      </c>
      <c r="F2412" s="1" t="s">
        <v>376</v>
      </c>
      <c r="G2412" s="1" t="s">
        <v>377</v>
      </c>
      <c r="H2412" s="1">
        <v>5</v>
      </c>
      <c r="I2412" s="1" t="s">
        <v>937</v>
      </c>
      <c r="J2412" s="4">
        <v>1646</v>
      </c>
      <c r="K2412" s="4">
        <v>1063</v>
      </c>
      <c r="L2412" s="4">
        <v>479</v>
      </c>
      <c r="T2412" s="1">
        <v>1</v>
      </c>
      <c r="AA2412" s="12" t="str">
        <f>_xlfn.XLOOKUP(HsgLista[[#This Row],[Lakó-népesség]],hsgméret[limit],hsgméret[név],,-1)</f>
        <v>apró</v>
      </c>
      <c r="AB2412" s="12" t="str">
        <f>IFERROR(_xlfn.XLOOKUP(HsgLista[[#This Row],[Vármegye]],Régiók[Vármegye],Régiók[Régió]),"")</f>
        <v>Észak-Magyarország</v>
      </c>
      <c r="AC2412" s="12" t="str">
        <f>IFERROR(_xlfn.XLOOKUP(HsgLista[[#This Row],[Vármegye]],Régiók[Vármegye],Régiók[NUTS2]),"")</f>
        <v>HU31</v>
      </c>
      <c r="AD2412" s="12" t="str" cm="1">
        <f t="array" ref="AD2412">_xlfn.XLOOKUP(HsgLista[[#This Row],[Helység jogállása]],_xlfn.ANCHORARRAY($AG$12),$AH$12:$AH$18)</f>
        <v>1 község</v>
      </c>
      <c r="AE2412" s="4">
        <f>HsgLista[[#This Row],[Lakó-népesség]]*HsgLista[[#This Row],[Lakó-népesség]]</f>
        <v>1129969</v>
      </c>
      <c r="AF2412" s="1"/>
      <c r="AG2412" s="4"/>
      <c r="AJ2412" s="8"/>
      <c r="AK2412" s="4"/>
      <c r="AS2412" s="8"/>
      <c r="AT2412" s="4"/>
      <c r="BJ2412" s="1"/>
    </row>
    <row r="2413" spans="1:62" x14ac:dyDescent="0.3">
      <c r="A2413" s="33" t="s">
        <v>231</v>
      </c>
      <c r="B2413" s="32">
        <v>5120</v>
      </c>
      <c r="C2413" s="1" t="s">
        <v>27</v>
      </c>
      <c r="D2413" s="1" t="s">
        <v>52</v>
      </c>
      <c r="E2413" s="1" t="s">
        <v>3127</v>
      </c>
      <c r="F2413" s="1" t="s">
        <v>230</v>
      </c>
      <c r="G2413" s="1" t="s">
        <v>231</v>
      </c>
      <c r="H2413" s="1">
        <v>1</v>
      </c>
      <c r="I2413" s="1" t="s">
        <v>32</v>
      </c>
      <c r="J2413" s="4">
        <v>7345</v>
      </c>
      <c r="K2413" s="4">
        <v>12973</v>
      </c>
      <c r="L2413" s="4">
        <v>6548</v>
      </c>
      <c r="R2413" s="1">
        <v>1</v>
      </c>
      <c r="T2413" s="1">
        <v>1</v>
      </c>
      <c r="X2413" s="1">
        <v>1</v>
      </c>
      <c r="AA2413" s="12" t="str">
        <f>_xlfn.XLOOKUP(HsgLista[[#This Row],[Lakó-népesség]],hsgméret[limit],hsgméret[név],,-1)</f>
        <v>közép</v>
      </c>
      <c r="AB2413" s="12" t="str">
        <f>IFERROR(_xlfn.XLOOKUP(HsgLista[[#This Row],[Vármegye]],Régiók[Vármegye],Régiók[Régió]),"")</f>
        <v>Észak-Magyarország</v>
      </c>
      <c r="AC2413" s="12" t="str">
        <f>IFERROR(_xlfn.XLOOKUP(HsgLista[[#This Row],[Vármegye]],Régiók[Vármegye],Régiók[NUTS2]),"")</f>
        <v>HU31</v>
      </c>
      <c r="AD2413" s="12" t="str" cm="1">
        <f t="array" ref="AD2413">_xlfn.XLOOKUP(HsgLista[[#This Row],[Helység jogállása]],_xlfn.ANCHORARRAY($AG$12),$AH$12:$AH$18)</f>
        <v>2 város</v>
      </c>
      <c r="AE2413" s="4">
        <f>HsgLista[[#This Row],[Lakó-népesség]]*HsgLista[[#This Row],[Lakó-népesség]]</f>
        <v>168298729</v>
      </c>
      <c r="AF2413" s="1"/>
      <c r="AG2413" s="4"/>
      <c r="AJ2413" s="8"/>
      <c r="AK2413" s="4"/>
      <c r="AS2413" s="8"/>
      <c r="AT2413" s="4"/>
      <c r="BJ2413" s="1"/>
    </row>
    <row r="2414" spans="1:62" x14ac:dyDescent="0.3">
      <c r="A2414" s="33" t="s">
        <v>3128</v>
      </c>
      <c r="B2414" s="31">
        <v>33482</v>
      </c>
      <c r="C2414" s="1" t="s">
        <v>40</v>
      </c>
      <c r="D2414" s="1" t="s">
        <v>41</v>
      </c>
      <c r="E2414" s="1" t="s">
        <v>627</v>
      </c>
      <c r="F2414" s="1" t="s">
        <v>628</v>
      </c>
      <c r="G2414" s="1" t="s">
        <v>629</v>
      </c>
      <c r="H2414" s="1">
        <v>5</v>
      </c>
      <c r="I2414" s="1" t="s">
        <v>811</v>
      </c>
      <c r="J2414" s="4">
        <v>1760</v>
      </c>
      <c r="K2414" s="4">
        <v>589</v>
      </c>
      <c r="L2414" s="4">
        <v>244</v>
      </c>
      <c r="AA2414" s="12" t="str">
        <f>_xlfn.XLOOKUP(HsgLista[[#This Row],[Lakó-népesség]],hsgméret[limit],hsgméret[név],,-1)</f>
        <v>apró</v>
      </c>
      <c r="AB2414" s="12" t="str">
        <f>IFERROR(_xlfn.XLOOKUP(HsgLista[[#This Row],[Vármegye]],Régiók[Vármegye],Régiók[Régió]),"")</f>
        <v>Dél-Dunántúl</v>
      </c>
      <c r="AC2414" s="12" t="str">
        <f>IFERROR(_xlfn.XLOOKUP(HsgLista[[#This Row],[Vármegye]],Régiók[Vármegye],Régiók[NUTS2]),"")</f>
        <v>HU23</v>
      </c>
      <c r="AD2414" s="12" t="str" cm="1">
        <f t="array" ref="AD2414">_xlfn.XLOOKUP(HsgLista[[#This Row],[Helység jogállása]],_xlfn.ANCHORARRAY($AG$12),$AH$12:$AH$18)</f>
        <v>1 község</v>
      </c>
      <c r="AE2414" s="4">
        <f>HsgLista[[#This Row],[Lakó-népesség]]*HsgLista[[#This Row],[Lakó-népesség]]</f>
        <v>346921</v>
      </c>
      <c r="AF2414" s="1"/>
      <c r="AG2414" s="4"/>
      <c r="AJ2414" s="8"/>
      <c r="AK2414" s="4"/>
      <c r="AS2414" s="8"/>
      <c r="AT2414" s="4"/>
      <c r="BJ2414" s="1"/>
    </row>
    <row r="2415" spans="1:62" x14ac:dyDescent="0.3">
      <c r="A2415" s="33" t="s">
        <v>3129</v>
      </c>
      <c r="B2415" s="32">
        <v>2051</v>
      </c>
      <c r="C2415" s="1" t="s">
        <v>40</v>
      </c>
      <c r="D2415" s="1" t="s">
        <v>112</v>
      </c>
      <c r="E2415" s="1" t="s">
        <v>550</v>
      </c>
      <c r="F2415" s="1" t="s">
        <v>551</v>
      </c>
      <c r="G2415" s="1" t="s">
        <v>551</v>
      </c>
      <c r="H2415" s="1">
        <v>5</v>
      </c>
      <c r="I2415" s="1" t="s">
        <v>551</v>
      </c>
      <c r="J2415" s="4">
        <v>2684</v>
      </c>
      <c r="K2415" s="4">
        <v>437</v>
      </c>
      <c r="L2415" s="4">
        <v>223</v>
      </c>
      <c r="AA2415" s="12" t="str">
        <f>_xlfn.XLOOKUP(HsgLista[[#This Row],[Lakó-népesség]],hsgméret[limit],hsgméret[név],,-1)</f>
        <v>mikro</v>
      </c>
      <c r="AB2415" s="12" t="str">
        <f>IFERROR(_xlfn.XLOOKUP(HsgLista[[#This Row],[Vármegye]],Régiók[Vármegye],Régiók[Régió]),"")</f>
        <v>Dél-Dunántúl</v>
      </c>
      <c r="AC2415" s="12" t="str">
        <f>IFERROR(_xlfn.XLOOKUP(HsgLista[[#This Row],[Vármegye]],Régiók[Vármegye],Régiók[NUTS2]),"")</f>
        <v>HU23</v>
      </c>
      <c r="AD2415" s="12" t="str" cm="1">
        <f t="array" ref="AD2415">_xlfn.XLOOKUP(HsgLista[[#This Row],[Helység jogállása]],_xlfn.ANCHORARRAY($AG$12),$AH$12:$AH$18)</f>
        <v>1 község</v>
      </c>
      <c r="AE2415" s="4">
        <f>HsgLista[[#This Row],[Lakó-népesség]]*HsgLista[[#This Row],[Lakó-népesség]]</f>
        <v>190969</v>
      </c>
      <c r="AF2415" s="1"/>
      <c r="AG2415" s="4"/>
      <c r="AJ2415" s="8"/>
      <c r="AK2415" s="4"/>
      <c r="AS2415" s="8"/>
      <c r="AT2415" s="4"/>
      <c r="BJ2415" s="1"/>
    </row>
    <row r="2416" spans="1:62" x14ac:dyDescent="0.3">
      <c r="A2416" s="33" t="s">
        <v>982</v>
      </c>
      <c r="B2416" s="31">
        <v>10278</v>
      </c>
      <c r="C2416" s="1" t="s">
        <v>40</v>
      </c>
      <c r="D2416" s="1" t="s">
        <v>95</v>
      </c>
      <c r="E2416" s="1" t="s">
        <v>96</v>
      </c>
      <c r="F2416" s="1" t="s">
        <v>97</v>
      </c>
      <c r="G2416" s="1" t="s">
        <v>98</v>
      </c>
      <c r="H2416" s="1">
        <v>2</v>
      </c>
      <c r="I2416" s="1" t="s">
        <v>38</v>
      </c>
      <c r="J2416" s="4">
        <v>603</v>
      </c>
      <c r="K2416" s="4">
        <v>1312</v>
      </c>
      <c r="L2416" s="4">
        <v>505</v>
      </c>
      <c r="AA2416" s="12" t="str">
        <f>_xlfn.XLOOKUP(HsgLista[[#This Row],[Lakó-népesség]],hsgméret[limit],hsgméret[név],,-1)</f>
        <v>apró</v>
      </c>
      <c r="AB2416" s="12" t="str">
        <f>IFERROR(_xlfn.XLOOKUP(HsgLista[[#This Row],[Vármegye]],Régiók[Vármegye],Régiók[Régió]),"")</f>
        <v>Nyugat-Dunántúl</v>
      </c>
      <c r="AC2416" s="12" t="str">
        <f>IFERROR(_xlfn.XLOOKUP(HsgLista[[#This Row],[Vármegye]],Régiók[Vármegye],Régiók[NUTS2]),"")</f>
        <v>HU22</v>
      </c>
      <c r="AD2416" s="12" t="str" cm="1">
        <f t="array" ref="AD2416">_xlfn.XLOOKUP(HsgLista[[#This Row],[Helység jogállása]],_xlfn.ANCHORARRAY($AG$12),$AH$12:$AH$18)</f>
        <v>1 község</v>
      </c>
      <c r="AE2416" s="4">
        <f>HsgLista[[#This Row],[Lakó-népesség]]*HsgLista[[#This Row],[Lakó-népesség]]</f>
        <v>1721344</v>
      </c>
      <c r="AF2416" s="1"/>
      <c r="AG2416" s="4"/>
      <c r="AJ2416" s="8"/>
      <c r="AK2416" s="4"/>
      <c r="AS2416" s="8"/>
      <c r="AT2416" s="4"/>
      <c r="BJ2416" s="1"/>
    </row>
    <row r="2417" spans="1:62" x14ac:dyDescent="0.3">
      <c r="A2417" s="33" t="s">
        <v>739</v>
      </c>
      <c r="B2417" s="31">
        <v>27368</v>
      </c>
      <c r="C2417" s="1" t="s">
        <v>40</v>
      </c>
      <c r="D2417" s="1" t="s">
        <v>112</v>
      </c>
      <c r="E2417" s="1" t="s">
        <v>479</v>
      </c>
      <c r="F2417" s="1" t="s">
        <v>480</v>
      </c>
      <c r="G2417" s="1" t="s">
        <v>481</v>
      </c>
      <c r="H2417" s="1">
        <v>2</v>
      </c>
      <c r="I2417" s="1" t="s">
        <v>38</v>
      </c>
      <c r="J2417" s="4">
        <v>7309</v>
      </c>
      <c r="K2417" s="4">
        <v>2176</v>
      </c>
      <c r="L2417" s="4">
        <v>861</v>
      </c>
      <c r="T2417" s="1">
        <v>1</v>
      </c>
      <c r="AA2417" s="12" t="str">
        <f>_xlfn.XLOOKUP(HsgLista[[#This Row],[Lakó-népesség]],hsgméret[limit],hsgméret[név],,-1)</f>
        <v>kicsi</v>
      </c>
      <c r="AB2417" s="12" t="str">
        <f>IFERROR(_xlfn.XLOOKUP(HsgLista[[#This Row],[Vármegye]],Régiók[Vármegye],Régiók[Régió]),"")</f>
        <v>Dél-Dunántúl</v>
      </c>
      <c r="AC2417" s="12" t="str">
        <f>IFERROR(_xlfn.XLOOKUP(HsgLista[[#This Row],[Vármegye]],Régiók[Vármegye],Régiók[NUTS2]),"")</f>
        <v>HU23</v>
      </c>
      <c r="AD2417" s="12" t="str" cm="1">
        <f t="array" ref="AD2417">_xlfn.XLOOKUP(HsgLista[[#This Row],[Helység jogállása]],_xlfn.ANCHORARRAY($AG$12),$AH$12:$AH$18)</f>
        <v>1 község</v>
      </c>
      <c r="AE2417" s="4">
        <f>HsgLista[[#This Row],[Lakó-népesség]]*HsgLista[[#This Row],[Lakó-népesség]]</f>
        <v>4734976</v>
      </c>
      <c r="AF2417" s="1"/>
      <c r="AG2417" s="4"/>
      <c r="AJ2417" s="8"/>
      <c r="AK2417" s="4"/>
      <c r="AS2417" s="8"/>
      <c r="AT2417" s="4"/>
      <c r="BJ2417" s="1"/>
    </row>
    <row r="2418" spans="1:62" x14ac:dyDescent="0.3">
      <c r="A2418" s="33" t="s">
        <v>61</v>
      </c>
      <c r="B2418" s="31">
        <v>25380</v>
      </c>
      <c r="C2418" s="1" t="s">
        <v>40</v>
      </c>
      <c r="D2418" s="1" t="s">
        <v>52</v>
      </c>
      <c r="E2418" s="1" t="s">
        <v>58</v>
      </c>
      <c r="F2418" s="1" t="s">
        <v>59</v>
      </c>
      <c r="G2418" s="1" t="s">
        <v>60</v>
      </c>
      <c r="H2418" s="1">
        <v>2</v>
      </c>
      <c r="I2418" s="1" t="s">
        <v>38</v>
      </c>
      <c r="J2418" s="4">
        <v>1664</v>
      </c>
      <c r="K2418" s="4">
        <v>550</v>
      </c>
      <c r="L2418" s="4">
        <v>163</v>
      </c>
      <c r="T2418" s="1">
        <v>1</v>
      </c>
      <c r="AA2418" s="12" t="str">
        <f>_xlfn.XLOOKUP(HsgLista[[#This Row],[Lakó-népesség]],hsgméret[limit],hsgméret[név],,-1)</f>
        <v>apró</v>
      </c>
      <c r="AB2418" s="12" t="str">
        <f>IFERROR(_xlfn.XLOOKUP(HsgLista[[#This Row],[Vármegye]],Régiók[Vármegye],Régiók[Régió]),"")</f>
        <v>Észak-Magyarország</v>
      </c>
      <c r="AC2418" s="12" t="str">
        <f>IFERROR(_xlfn.XLOOKUP(HsgLista[[#This Row],[Vármegye]],Régiók[Vármegye],Régiók[NUTS2]),"")</f>
        <v>HU31</v>
      </c>
      <c r="AD2418" s="12" t="str" cm="1">
        <f t="array" ref="AD2418">_xlfn.XLOOKUP(HsgLista[[#This Row],[Helység jogállása]],_xlfn.ANCHORARRAY($AG$12),$AH$12:$AH$18)</f>
        <v>1 község</v>
      </c>
      <c r="AE2418" s="4">
        <f>HsgLista[[#This Row],[Lakó-népesség]]*HsgLista[[#This Row],[Lakó-népesség]]</f>
        <v>302500</v>
      </c>
      <c r="AF2418" s="1"/>
      <c r="AG2418" s="4"/>
      <c r="AJ2418" s="8"/>
      <c r="AK2418" s="4"/>
      <c r="AS2418" s="8"/>
      <c r="AT2418" s="4"/>
      <c r="BJ2418" s="1"/>
    </row>
    <row r="2419" spans="1:62" x14ac:dyDescent="0.3">
      <c r="A2419" s="33" t="s">
        <v>132</v>
      </c>
      <c r="B2419" s="31">
        <v>28741</v>
      </c>
      <c r="C2419" s="1" t="s">
        <v>27</v>
      </c>
      <c r="D2419" s="1" t="s">
        <v>41</v>
      </c>
      <c r="E2419" s="1" t="s">
        <v>3130</v>
      </c>
      <c r="F2419" s="1" t="s">
        <v>131</v>
      </c>
      <c r="G2419" s="1" t="s">
        <v>132</v>
      </c>
      <c r="H2419" s="1">
        <v>2</v>
      </c>
      <c r="I2419" s="1" t="s">
        <v>38</v>
      </c>
      <c r="J2419" s="4">
        <v>2518</v>
      </c>
      <c r="K2419" s="4">
        <v>2340</v>
      </c>
      <c r="L2419" s="4">
        <v>1105</v>
      </c>
      <c r="P2419" s="1">
        <v>1</v>
      </c>
      <c r="T2419" s="1">
        <v>1</v>
      </c>
      <c r="AA2419" s="12" t="str">
        <f>_xlfn.XLOOKUP(HsgLista[[#This Row],[Lakó-népesség]],hsgméret[limit],hsgméret[név],,-1)</f>
        <v>kicsi</v>
      </c>
      <c r="AB2419" s="12" t="str">
        <f>IFERROR(_xlfn.XLOOKUP(HsgLista[[#This Row],[Vármegye]],Régiók[Vármegye],Régiók[Régió]),"")</f>
        <v>Dél-Dunántúl</v>
      </c>
      <c r="AC2419" s="12" t="str">
        <f>IFERROR(_xlfn.XLOOKUP(HsgLista[[#This Row],[Vármegye]],Régiók[Vármegye],Régiók[NUTS2]),"")</f>
        <v>HU23</v>
      </c>
      <c r="AD2419" s="12" t="str" cm="1">
        <f t="array" ref="AD2419">_xlfn.XLOOKUP(HsgLista[[#This Row],[Helység jogállása]],_xlfn.ANCHORARRAY($AG$12),$AH$12:$AH$18)</f>
        <v>2 város</v>
      </c>
      <c r="AE2419" s="4">
        <f>HsgLista[[#This Row],[Lakó-népesség]]*HsgLista[[#This Row],[Lakó-népesség]]</f>
        <v>5475600</v>
      </c>
      <c r="AF2419" s="1"/>
      <c r="AG2419" s="4"/>
      <c r="AJ2419" s="8"/>
      <c r="AK2419" s="4"/>
      <c r="AS2419" s="8"/>
      <c r="AT2419" s="4"/>
      <c r="BJ2419" s="1"/>
    </row>
    <row r="2420" spans="1:62" x14ac:dyDescent="0.3">
      <c r="A2420" s="33" t="s">
        <v>3131</v>
      </c>
      <c r="B2420" s="31">
        <v>23755</v>
      </c>
      <c r="C2420" s="1" t="s">
        <v>40</v>
      </c>
      <c r="D2420" s="1" t="s">
        <v>52</v>
      </c>
      <c r="E2420" s="1" t="s">
        <v>878</v>
      </c>
      <c r="F2420" s="1" t="s">
        <v>879</v>
      </c>
      <c r="G2420" s="1" t="s">
        <v>880</v>
      </c>
      <c r="H2420" s="1">
        <v>5</v>
      </c>
      <c r="I2420" s="1" t="s">
        <v>1258</v>
      </c>
      <c r="J2420" s="4">
        <v>784</v>
      </c>
      <c r="K2420" s="4">
        <v>508</v>
      </c>
      <c r="L2420" s="4">
        <v>163</v>
      </c>
      <c r="T2420" s="1">
        <v>1</v>
      </c>
      <c r="AA2420" s="12" t="str">
        <f>_xlfn.XLOOKUP(HsgLista[[#This Row],[Lakó-népesség]],hsgméret[limit],hsgméret[név],,-1)</f>
        <v>apró</v>
      </c>
      <c r="AB2420" s="12" t="str">
        <f>IFERROR(_xlfn.XLOOKUP(HsgLista[[#This Row],[Vármegye]],Régiók[Vármegye],Régiók[Régió]),"")</f>
        <v>Észak-Magyarország</v>
      </c>
      <c r="AC2420" s="12" t="str">
        <f>IFERROR(_xlfn.XLOOKUP(HsgLista[[#This Row],[Vármegye]],Régiók[Vármegye],Régiók[NUTS2]),"")</f>
        <v>HU31</v>
      </c>
      <c r="AD2420" s="12" t="str" cm="1">
        <f t="array" ref="AD2420">_xlfn.XLOOKUP(HsgLista[[#This Row],[Helység jogállása]],_xlfn.ANCHORARRAY($AG$12),$AH$12:$AH$18)</f>
        <v>1 község</v>
      </c>
      <c r="AE2420" s="4">
        <f>HsgLista[[#This Row],[Lakó-népesség]]*HsgLista[[#This Row],[Lakó-népesség]]</f>
        <v>258064</v>
      </c>
      <c r="AF2420" s="1"/>
      <c r="AG2420" s="4"/>
      <c r="AJ2420" s="8"/>
      <c r="AK2420" s="4"/>
      <c r="AS2420" s="8"/>
      <c r="AT2420" s="4"/>
      <c r="BJ2420" s="1"/>
    </row>
    <row r="2421" spans="1:62" x14ac:dyDescent="0.3">
      <c r="A2421" s="33" t="s">
        <v>2565</v>
      </c>
      <c r="B2421" s="31">
        <v>30997</v>
      </c>
      <c r="C2421" s="1" t="s">
        <v>40</v>
      </c>
      <c r="D2421" s="1" t="s">
        <v>202</v>
      </c>
      <c r="E2421" s="1" t="s">
        <v>621</v>
      </c>
      <c r="F2421" s="1" t="s">
        <v>622</v>
      </c>
      <c r="G2421" s="1" t="s">
        <v>623</v>
      </c>
      <c r="H2421" s="1">
        <v>2</v>
      </c>
      <c r="I2421" s="1" t="s">
        <v>38</v>
      </c>
      <c r="J2421" s="4">
        <v>470</v>
      </c>
      <c r="K2421" s="4">
        <v>528</v>
      </c>
      <c r="L2421" s="4">
        <v>217</v>
      </c>
      <c r="P2421" s="1">
        <v>1</v>
      </c>
      <c r="AA2421" s="12" t="str">
        <f>_xlfn.XLOOKUP(HsgLista[[#This Row],[Lakó-népesség]],hsgméret[limit],hsgméret[név],,-1)</f>
        <v>apró</v>
      </c>
      <c r="AB2421" s="12" t="str">
        <f>IFERROR(_xlfn.XLOOKUP(HsgLista[[#This Row],[Vármegye]],Régiók[Vármegye],Régiók[Régió]),"")</f>
        <v>Nyugat-Dunántúl</v>
      </c>
      <c r="AC2421" s="12" t="str">
        <f>IFERROR(_xlfn.XLOOKUP(HsgLista[[#This Row],[Vármegye]],Régiók[Vármegye],Régiók[NUTS2]),"")</f>
        <v>HU22</v>
      </c>
      <c r="AD2421" s="12" t="str" cm="1">
        <f t="array" ref="AD2421">_xlfn.XLOOKUP(HsgLista[[#This Row],[Helység jogállása]],_xlfn.ANCHORARRAY($AG$12),$AH$12:$AH$18)</f>
        <v>1 község</v>
      </c>
      <c r="AE2421" s="4">
        <f>HsgLista[[#This Row],[Lakó-népesség]]*HsgLista[[#This Row],[Lakó-népesség]]</f>
        <v>278784</v>
      </c>
      <c r="AF2421" s="1"/>
      <c r="AG2421" s="4"/>
      <c r="AJ2421" s="8"/>
      <c r="AK2421" s="4"/>
      <c r="AS2421" s="8"/>
      <c r="AT2421" s="4"/>
      <c r="BJ2421" s="1"/>
    </row>
    <row r="2422" spans="1:62" x14ac:dyDescent="0.3">
      <c r="A2422" s="33" t="s">
        <v>3132</v>
      </c>
      <c r="B2422" s="31">
        <v>14085</v>
      </c>
      <c r="C2422" s="1" t="s">
        <v>40</v>
      </c>
      <c r="D2422" s="1" t="s">
        <v>202</v>
      </c>
      <c r="E2422" s="1" t="s">
        <v>685</v>
      </c>
      <c r="F2422" s="1" t="s">
        <v>686</v>
      </c>
      <c r="G2422" s="1" t="s">
        <v>687</v>
      </c>
      <c r="H2422" s="1">
        <v>5</v>
      </c>
      <c r="I2422" s="1" t="s">
        <v>1338</v>
      </c>
      <c r="J2422" s="4">
        <v>304</v>
      </c>
      <c r="K2422" s="4">
        <v>79</v>
      </c>
      <c r="L2422" s="4">
        <v>35</v>
      </c>
      <c r="AA2422" s="12" t="str">
        <f>_xlfn.XLOOKUP(HsgLista[[#This Row],[Lakó-népesség]],hsgméret[limit],hsgméret[név],,-1)</f>
        <v>mikro</v>
      </c>
      <c r="AB2422" s="12" t="str">
        <f>IFERROR(_xlfn.XLOOKUP(HsgLista[[#This Row],[Vármegye]],Régiók[Vármegye],Régiók[Régió]),"")</f>
        <v>Nyugat-Dunántúl</v>
      </c>
      <c r="AC2422" s="12" t="str">
        <f>IFERROR(_xlfn.XLOOKUP(HsgLista[[#This Row],[Vármegye]],Régiók[Vármegye],Régiók[NUTS2]),"")</f>
        <v>HU22</v>
      </c>
      <c r="AD2422" s="12" t="str" cm="1">
        <f t="array" ref="AD2422">_xlfn.XLOOKUP(HsgLista[[#This Row],[Helység jogállása]],_xlfn.ANCHORARRAY($AG$12),$AH$12:$AH$18)</f>
        <v>1 község</v>
      </c>
      <c r="AE2422" s="4">
        <f>HsgLista[[#This Row],[Lakó-népesség]]*HsgLista[[#This Row],[Lakó-népesség]]</f>
        <v>6241</v>
      </c>
      <c r="AF2422" s="1"/>
      <c r="AG2422" s="4"/>
      <c r="AJ2422" s="8"/>
      <c r="AK2422" s="4"/>
      <c r="AS2422" s="8"/>
      <c r="AT2422" s="4"/>
      <c r="BJ2422" s="1"/>
    </row>
    <row r="2423" spans="1:62" x14ac:dyDescent="0.3">
      <c r="A2423" s="33" t="s">
        <v>3133</v>
      </c>
      <c r="B2423" s="32">
        <v>4491</v>
      </c>
      <c r="C2423" s="1" t="s">
        <v>40</v>
      </c>
      <c r="D2423" s="1" t="s">
        <v>159</v>
      </c>
      <c r="E2423" s="1" t="s">
        <v>341</v>
      </c>
      <c r="F2423" s="1" t="s">
        <v>342</v>
      </c>
      <c r="G2423" s="1" t="s">
        <v>343</v>
      </c>
      <c r="H2423" s="1">
        <v>5</v>
      </c>
      <c r="I2423" s="1" t="s">
        <v>2773</v>
      </c>
      <c r="J2423" s="4">
        <v>1830</v>
      </c>
      <c r="K2423" s="4">
        <v>1377</v>
      </c>
      <c r="L2423" s="4">
        <v>504</v>
      </c>
      <c r="AA2423" s="12" t="str">
        <f>_xlfn.XLOOKUP(HsgLista[[#This Row],[Lakó-népesség]],hsgméret[limit],hsgméret[név],,-1)</f>
        <v>apró</v>
      </c>
      <c r="AB2423" s="12" t="str">
        <f>IFERROR(_xlfn.XLOOKUP(HsgLista[[#This Row],[Vármegye]],Régiók[Vármegye],Régiók[Régió]),"")</f>
        <v>Észak-Alföld</v>
      </c>
      <c r="AC2423" s="12" t="str">
        <f>IFERROR(_xlfn.XLOOKUP(HsgLista[[#This Row],[Vármegye]],Régiók[Vármegye],Régiók[NUTS2]),"")</f>
        <v>HU32</v>
      </c>
      <c r="AD2423" s="12" t="str" cm="1">
        <f t="array" ref="AD2423">_xlfn.XLOOKUP(HsgLista[[#This Row],[Helység jogállása]],_xlfn.ANCHORARRAY($AG$12),$AH$12:$AH$18)</f>
        <v>1 község</v>
      </c>
      <c r="AE2423" s="4">
        <f>HsgLista[[#This Row],[Lakó-népesség]]*HsgLista[[#This Row],[Lakó-népesség]]</f>
        <v>1896129</v>
      </c>
      <c r="AF2423" s="1"/>
      <c r="AG2423" s="4"/>
      <c r="AJ2423" s="8"/>
      <c r="AK2423" s="4"/>
      <c r="AS2423" s="8"/>
      <c r="AT2423" s="4"/>
      <c r="BJ2423" s="1"/>
    </row>
    <row r="2424" spans="1:62" x14ac:dyDescent="0.3">
      <c r="A2424" s="33" t="s">
        <v>3134</v>
      </c>
      <c r="B2424" s="31">
        <v>20206</v>
      </c>
      <c r="C2424" s="1" t="s">
        <v>196</v>
      </c>
      <c r="D2424" s="1" t="s">
        <v>28</v>
      </c>
      <c r="E2424" s="1" t="s">
        <v>29</v>
      </c>
      <c r="F2424" s="1" t="s">
        <v>30</v>
      </c>
      <c r="G2424" s="1" t="s">
        <v>31</v>
      </c>
      <c r="H2424" s="1">
        <v>1</v>
      </c>
      <c r="I2424" s="1" t="s">
        <v>32</v>
      </c>
      <c r="J2424" s="4">
        <v>7819</v>
      </c>
      <c r="K2424" s="4">
        <v>4291</v>
      </c>
      <c r="L2424" s="4">
        <v>1675</v>
      </c>
      <c r="AA2424" s="12" t="str">
        <f>_xlfn.XLOOKUP(HsgLista[[#This Row],[Lakó-népesség]],hsgméret[limit],hsgméret[név],,-1)</f>
        <v>kicsi</v>
      </c>
      <c r="AB2424" s="12" t="str">
        <f>IFERROR(_xlfn.XLOOKUP(HsgLista[[#This Row],[Vármegye]],Régiók[Vármegye],Régiók[Régió]),"")</f>
        <v>Közép-Dunántúl</v>
      </c>
      <c r="AC2424" s="12" t="str">
        <f>IFERROR(_xlfn.XLOOKUP(HsgLista[[#This Row],[Vármegye]],Régiók[Vármegye],Régiók[NUTS2]),"")</f>
        <v>HU21</v>
      </c>
      <c r="AD2424" s="12" t="str" cm="1">
        <f t="array" ref="AD2424">_xlfn.XLOOKUP(HsgLista[[#This Row],[Helység jogállása]],_xlfn.ANCHORARRAY($AG$12),$AH$12:$AH$18)</f>
        <v>1 község</v>
      </c>
      <c r="AE2424" s="4">
        <f>HsgLista[[#This Row],[Lakó-népesség]]*HsgLista[[#This Row],[Lakó-népesség]]</f>
        <v>18412681</v>
      </c>
      <c r="AF2424" s="1"/>
      <c r="AG2424" s="4"/>
      <c r="AJ2424" s="8"/>
      <c r="AK2424" s="4"/>
      <c r="AS2424" s="8"/>
      <c r="AT2424" s="4"/>
      <c r="BJ2424" s="1"/>
    </row>
    <row r="2425" spans="1:62" x14ac:dyDescent="0.3">
      <c r="A2425" s="33" t="s">
        <v>625</v>
      </c>
      <c r="B2425" s="31">
        <v>32531</v>
      </c>
      <c r="C2425" s="1" t="s">
        <v>40</v>
      </c>
      <c r="D2425" s="1" t="s">
        <v>52</v>
      </c>
      <c r="E2425" s="1" t="s">
        <v>149</v>
      </c>
      <c r="F2425" s="1" t="s">
        <v>150</v>
      </c>
      <c r="G2425" s="1" t="s">
        <v>151</v>
      </c>
      <c r="H2425" s="1">
        <v>2</v>
      </c>
      <c r="I2425" s="1" t="s">
        <v>38</v>
      </c>
      <c r="J2425" s="4">
        <v>1964</v>
      </c>
      <c r="K2425" s="4">
        <v>890</v>
      </c>
      <c r="L2425" s="4">
        <v>364</v>
      </c>
      <c r="T2425" s="1">
        <v>1</v>
      </c>
      <c r="AA2425" s="12" t="str">
        <f>_xlfn.XLOOKUP(HsgLista[[#This Row],[Lakó-népesség]],hsgméret[limit],hsgméret[név],,-1)</f>
        <v>apró</v>
      </c>
      <c r="AB2425" s="12" t="str">
        <f>IFERROR(_xlfn.XLOOKUP(HsgLista[[#This Row],[Vármegye]],Régiók[Vármegye],Régiók[Régió]),"")</f>
        <v>Észak-Magyarország</v>
      </c>
      <c r="AC2425" s="12" t="str">
        <f>IFERROR(_xlfn.XLOOKUP(HsgLista[[#This Row],[Vármegye]],Régiók[Vármegye],Régiók[NUTS2]),"")</f>
        <v>HU31</v>
      </c>
      <c r="AD2425" s="12" t="str" cm="1">
        <f t="array" ref="AD2425">_xlfn.XLOOKUP(HsgLista[[#This Row],[Helység jogállása]],_xlfn.ANCHORARRAY($AG$12),$AH$12:$AH$18)</f>
        <v>1 község</v>
      </c>
      <c r="AE2425" s="4">
        <f>HsgLista[[#This Row],[Lakó-népesség]]*HsgLista[[#This Row],[Lakó-népesség]]</f>
        <v>792100</v>
      </c>
      <c r="AF2425" s="1"/>
      <c r="AG2425" s="4"/>
      <c r="AJ2425" s="8"/>
      <c r="AK2425" s="4"/>
      <c r="AS2425" s="8"/>
      <c r="AT2425" s="4"/>
      <c r="BJ2425" s="1"/>
    </row>
    <row r="2426" spans="1:62" x14ac:dyDescent="0.3">
      <c r="A2426" s="33" t="s">
        <v>3135</v>
      </c>
      <c r="B2426" s="31">
        <v>32133</v>
      </c>
      <c r="C2426" s="1" t="s">
        <v>40</v>
      </c>
      <c r="D2426" s="1" t="s">
        <v>112</v>
      </c>
      <c r="E2426" s="1" t="s">
        <v>324</v>
      </c>
      <c r="F2426" s="1" t="s">
        <v>325</v>
      </c>
      <c r="G2426" s="1" t="s">
        <v>326</v>
      </c>
      <c r="H2426" s="1">
        <v>5</v>
      </c>
      <c r="I2426" s="1" t="s">
        <v>326</v>
      </c>
      <c r="J2426" s="4">
        <v>665</v>
      </c>
      <c r="K2426" s="4">
        <v>133</v>
      </c>
      <c r="L2426" s="4">
        <v>61</v>
      </c>
      <c r="AA2426" s="12" t="str">
        <f>_xlfn.XLOOKUP(HsgLista[[#This Row],[Lakó-népesség]],hsgméret[limit],hsgméret[név],,-1)</f>
        <v>mikro</v>
      </c>
      <c r="AB2426" s="12" t="str">
        <f>IFERROR(_xlfn.XLOOKUP(HsgLista[[#This Row],[Vármegye]],Régiók[Vármegye],Régiók[Régió]),"")</f>
        <v>Dél-Dunántúl</v>
      </c>
      <c r="AC2426" s="12" t="str">
        <f>IFERROR(_xlfn.XLOOKUP(HsgLista[[#This Row],[Vármegye]],Régiók[Vármegye],Régiók[NUTS2]),"")</f>
        <v>HU23</v>
      </c>
      <c r="AD2426" s="12" t="str" cm="1">
        <f t="array" ref="AD2426">_xlfn.XLOOKUP(HsgLista[[#This Row],[Helység jogállása]],_xlfn.ANCHORARRAY($AG$12),$AH$12:$AH$18)</f>
        <v>1 község</v>
      </c>
      <c r="AE2426" s="4">
        <f>HsgLista[[#This Row],[Lakó-népesség]]*HsgLista[[#This Row],[Lakó-népesség]]</f>
        <v>17689</v>
      </c>
      <c r="AF2426" s="1"/>
      <c r="AG2426" s="4"/>
      <c r="AJ2426" s="8"/>
      <c r="AK2426" s="4"/>
      <c r="AS2426" s="8"/>
      <c r="AT2426" s="4"/>
      <c r="BJ2426" s="1"/>
    </row>
    <row r="2427" spans="1:62" x14ac:dyDescent="0.3">
      <c r="A2427" s="33" t="s">
        <v>3136</v>
      </c>
      <c r="B2427" s="32">
        <v>8606</v>
      </c>
      <c r="C2427" s="1" t="s">
        <v>40</v>
      </c>
      <c r="D2427" s="1" t="s">
        <v>66</v>
      </c>
      <c r="E2427" s="1" t="s">
        <v>499</v>
      </c>
      <c r="F2427" s="1" t="s">
        <v>500</v>
      </c>
      <c r="G2427" s="1" t="s">
        <v>501</v>
      </c>
      <c r="H2427" s="1">
        <v>5</v>
      </c>
      <c r="I2427" s="1" t="s">
        <v>1745</v>
      </c>
      <c r="J2427" s="4">
        <v>1373</v>
      </c>
      <c r="K2427" s="4">
        <v>336</v>
      </c>
      <c r="L2427" s="4">
        <v>144</v>
      </c>
      <c r="AA2427" s="12" t="str">
        <f>_xlfn.XLOOKUP(HsgLista[[#This Row],[Lakó-népesség]],hsgméret[limit],hsgméret[név],,-1)</f>
        <v>mikro</v>
      </c>
      <c r="AB2427" s="12" t="str">
        <f>IFERROR(_xlfn.XLOOKUP(HsgLista[[#This Row],[Vármegye]],Régiók[Vármegye],Régiók[Régió]),"")</f>
        <v>Nyugat-Dunántúl</v>
      </c>
      <c r="AC2427" s="12" t="str">
        <f>IFERROR(_xlfn.XLOOKUP(HsgLista[[#This Row],[Vármegye]],Régiók[Vármegye],Régiók[NUTS2]),"")</f>
        <v>HU22</v>
      </c>
      <c r="AD2427" s="12" t="str" cm="1">
        <f t="array" ref="AD2427">_xlfn.XLOOKUP(HsgLista[[#This Row],[Helység jogállása]],_xlfn.ANCHORARRAY($AG$12),$AH$12:$AH$18)</f>
        <v>1 község</v>
      </c>
      <c r="AE2427" s="4">
        <f>HsgLista[[#This Row],[Lakó-népesség]]*HsgLista[[#This Row],[Lakó-népesség]]</f>
        <v>112896</v>
      </c>
      <c r="AF2427" s="1"/>
      <c r="AG2427" s="4"/>
      <c r="AJ2427" s="8"/>
      <c r="AK2427" s="4"/>
      <c r="AS2427" s="8"/>
      <c r="AT2427" s="4"/>
      <c r="BJ2427" s="1"/>
    </row>
    <row r="2428" spans="1:62" x14ac:dyDescent="0.3">
      <c r="A2428" s="33" t="s">
        <v>291</v>
      </c>
      <c r="B2428" s="32">
        <v>5519</v>
      </c>
      <c r="C2428" s="1" t="s">
        <v>27</v>
      </c>
      <c r="D2428" s="1" t="s">
        <v>41</v>
      </c>
      <c r="E2428" s="1" t="s">
        <v>3137</v>
      </c>
      <c r="F2428" s="1" t="s">
        <v>290</v>
      </c>
      <c r="G2428" s="1" t="s">
        <v>291</v>
      </c>
      <c r="H2428" s="1">
        <v>2</v>
      </c>
      <c r="I2428" s="1" t="s">
        <v>38</v>
      </c>
      <c r="J2428" s="4">
        <v>5092</v>
      </c>
      <c r="K2428" s="4">
        <v>8679</v>
      </c>
      <c r="L2428" s="4">
        <v>4091</v>
      </c>
      <c r="P2428" s="1">
        <v>1</v>
      </c>
      <c r="R2428" s="1">
        <v>1</v>
      </c>
      <c r="T2428" s="1">
        <v>1</v>
      </c>
      <c r="W2428" s="1">
        <v>1</v>
      </c>
      <c r="AA2428" s="12" t="str">
        <f>_xlfn.XLOOKUP(HsgLista[[#This Row],[Lakó-népesség]],hsgméret[limit],hsgméret[név],,-1)</f>
        <v>kicsi</v>
      </c>
      <c r="AB2428" s="12" t="str">
        <f>IFERROR(_xlfn.XLOOKUP(HsgLista[[#This Row],[Vármegye]],Régiók[Vármegye],Régiók[Régió]),"")</f>
        <v>Dél-Dunántúl</v>
      </c>
      <c r="AC2428" s="12" t="str">
        <f>IFERROR(_xlfn.XLOOKUP(HsgLista[[#This Row],[Vármegye]],Régiók[Vármegye],Régiók[NUTS2]),"")</f>
        <v>HU23</v>
      </c>
      <c r="AD2428" s="12" t="str" cm="1">
        <f t="array" ref="AD2428">_xlfn.XLOOKUP(HsgLista[[#This Row],[Helység jogállása]],_xlfn.ANCHORARRAY($AG$12),$AH$12:$AH$18)</f>
        <v>2 város</v>
      </c>
      <c r="AE2428" s="4">
        <f>HsgLista[[#This Row],[Lakó-népesség]]*HsgLista[[#This Row],[Lakó-népesség]]</f>
        <v>75325041</v>
      </c>
      <c r="AF2428" s="1"/>
      <c r="AG2428" s="4"/>
      <c r="AJ2428" s="8"/>
      <c r="AK2428" s="4"/>
      <c r="AS2428" s="8"/>
      <c r="AT2428" s="4"/>
      <c r="BJ2428" s="1"/>
    </row>
    <row r="2429" spans="1:62" x14ac:dyDescent="0.3">
      <c r="A2429" s="33" t="s">
        <v>3138</v>
      </c>
      <c r="B2429" s="31">
        <v>23205</v>
      </c>
      <c r="C2429" s="1" t="s">
        <v>40</v>
      </c>
      <c r="D2429" s="1" t="s">
        <v>41</v>
      </c>
      <c r="E2429" s="1" t="s">
        <v>289</v>
      </c>
      <c r="F2429" s="1" t="s">
        <v>290</v>
      </c>
      <c r="G2429" s="1" t="s">
        <v>291</v>
      </c>
      <c r="H2429" s="1">
        <v>5</v>
      </c>
      <c r="I2429" s="1" t="s">
        <v>429</v>
      </c>
      <c r="J2429" s="4">
        <v>433</v>
      </c>
      <c r="K2429" s="4">
        <v>147</v>
      </c>
      <c r="L2429" s="4">
        <v>46</v>
      </c>
      <c r="T2429" s="1">
        <v>1</v>
      </c>
      <c r="AA2429" s="12" t="str">
        <f>_xlfn.XLOOKUP(HsgLista[[#This Row],[Lakó-népesség]],hsgméret[limit],hsgméret[név],,-1)</f>
        <v>mikro</v>
      </c>
      <c r="AB2429" s="12" t="str">
        <f>IFERROR(_xlfn.XLOOKUP(HsgLista[[#This Row],[Vármegye]],Régiók[Vármegye],Régiók[Régió]),"")</f>
        <v>Dél-Dunántúl</v>
      </c>
      <c r="AC2429" s="12" t="str">
        <f>IFERROR(_xlfn.XLOOKUP(HsgLista[[#This Row],[Vármegye]],Régiók[Vármegye],Régiók[NUTS2]),"")</f>
        <v>HU23</v>
      </c>
      <c r="AD2429" s="12" t="str" cm="1">
        <f t="array" ref="AD2429">_xlfn.XLOOKUP(HsgLista[[#This Row],[Helység jogállása]],_xlfn.ANCHORARRAY($AG$12),$AH$12:$AH$18)</f>
        <v>1 község</v>
      </c>
      <c r="AE2429" s="4">
        <f>HsgLista[[#This Row],[Lakó-népesség]]*HsgLista[[#This Row],[Lakó-népesség]]</f>
        <v>21609</v>
      </c>
      <c r="AF2429" s="1"/>
      <c r="AG2429" s="4"/>
      <c r="AJ2429" s="8"/>
      <c r="AK2429" s="4"/>
      <c r="AS2429" s="8"/>
      <c r="AT2429" s="4"/>
      <c r="BJ2429" s="1"/>
    </row>
    <row r="2430" spans="1:62" x14ac:dyDescent="0.3">
      <c r="A2430" s="33" t="s">
        <v>292</v>
      </c>
      <c r="B2430" s="32">
        <v>8800</v>
      </c>
      <c r="C2430" s="1" t="s">
        <v>40</v>
      </c>
      <c r="D2430" s="1" t="s">
        <v>41</v>
      </c>
      <c r="E2430" s="1" t="s">
        <v>289</v>
      </c>
      <c r="F2430" s="1" t="s">
        <v>290</v>
      </c>
      <c r="G2430" s="1" t="s">
        <v>291</v>
      </c>
      <c r="H2430" s="1">
        <v>2</v>
      </c>
      <c r="I2430" s="1" t="s">
        <v>38</v>
      </c>
      <c r="J2430" s="4">
        <v>909</v>
      </c>
      <c r="K2430" s="4">
        <v>382</v>
      </c>
      <c r="L2430" s="4">
        <v>118</v>
      </c>
      <c r="T2430" s="1">
        <v>1</v>
      </c>
      <c r="AA2430" s="12" t="str">
        <f>_xlfn.XLOOKUP(HsgLista[[#This Row],[Lakó-népesség]],hsgméret[limit],hsgméret[név],,-1)</f>
        <v>mikro</v>
      </c>
      <c r="AB2430" s="12" t="str">
        <f>IFERROR(_xlfn.XLOOKUP(HsgLista[[#This Row],[Vármegye]],Régiók[Vármegye],Régiók[Régió]),"")</f>
        <v>Dél-Dunántúl</v>
      </c>
      <c r="AC2430" s="12" t="str">
        <f>IFERROR(_xlfn.XLOOKUP(HsgLista[[#This Row],[Vármegye]],Régiók[Vármegye],Régiók[NUTS2]),"")</f>
        <v>HU23</v>
      </c>
      <c r="AD2430" s="12" t="str" cm="1">
        <f t="array" ref="AD2430">_xlfn.XLOOKUP(HsgLista[[#This Row],[Helység jogállása]],_xlfn.ANCHORARRAY($AG$12),$AH$12:$AH$18)</f>
        <v>1 község</v>
      </c>
      <c r="AE2430" s="4">
        <f>HsgLista[[#This Row],[Lakó-népesség]]*HsgLista[[#This Row],[Lakó-népesség]]</f>
        <v>145924</v>
      </c>
      <c r="AF2430" s="1"/>
      <c r="AG2430" s="4"/>
      <c r="AJ2430" s="8"/>
      <c r="AK2430" s="4"/>
      <c r="AS2430" s="8"/>
      <c r="AT2430" s="4"/>
      <c r="BJ2430" s="1"/>
    </row>
    <row r="2431" spans="1:62" x14ac:dyDescent="0.3">
      <c r="A2431" s="33" t="s">
        <v>3139</v>
      </c>
      <c r="B2431" s="31">
        <v>23418</v>
      </c>
      <c r="C2431" s="1" t="s">
        <v>40</v>
      </c>
      <c r="D2431" s="1" t="s">
        <v>52</v>
      </c>
      <c r="E2431" s="1" t="s">
        <v>53</v>
      </c>
      <c r="F2431" s="1" t="s">
        <v>54</v>
      </c>
      <c r="G2431" s="1" t="s">
        <v>55</v>
      </c>
      <c r="H2431" s="1">
        <v>5</v>
      </c>
      <c r="I2431" s="1" t="s">
        <v>62</v>
      </c>
      <c r="J2431" s="4">
        <v>488</v>
      </c>
      <c r="K2431" s="4">
        <v>32</v>
      </c>
      <c r="L2431" s="4">
        <v>28</v>
      </c>
      <c r="AA2431" s="12" t="str">
        <f>_xlfn.XLOOKUP(HsgLista[[#This Row],[Lakó-népesség]],hsgméret[limit],hsgméret[név],,-1)</f>
        <v>mikro</v>
      </c>
      <c r="AB2431" s="12" t="str">
        <f>IFERROR(_xlfn.XLOOKUP(HsgLista[[#This Row],[Vármegye]],Régiók[Vármegye],Régiók[Régió]),"")</f>
        <v>Észak-Magyarország</v>
      </c>
      <c r="AC2431" s="12" t="str">
        <f>IFERROR(_xlfn.XLOOKUP(HsgLista[[#This Row],[Vármegye]],Régiók[Vármegye],Régiók[NUTS2]),"")</f>
        <v>HU31</v>
      </c>
      <c r="AD2431" s="12" t="str" cm="1">
        <f t="array" ref="AD2431">_xlfn.XLOOKUP(HsgLista[[#This Row],[Helység jogállása]],_xlfn.ANCHORARRAY($AG$12),$AH$12:$AH$18)</f>
        <v>1 község</v>
      </c>
      <c r="AE2431" s="4">
        <f>HsgLista[[#This Row],[Lakó-népesség]]*HsgLista[[#This Row],[Lakó-népesség]]</f>
        <v>1024</v>
      </c>
      <c r="AF2431" s="1"/>
      <c r="AG2431" s="4"/>
      <c r="AJ2431" s="8"/>
      <c r="AK2431" s="4"/>
      <c r="AS2431" s="8"/>
      <c r="AT2431" s="4"/>
      <c r="BJ2431" s="1"/>
    </row>
    <row r="2432" spans="1:62" x14ac:dyDescent="0.3">
      <c r="A2432" s="33" t="s">
        <v>3140</v>
      </c>
      <c r="B2432" s="31">
        <v>26763</v>
      </c>
      <c r="C2432" s="1" t="s">
        <v>40</v>
      </c>
      <c r="D2432" s="1" t="s">
        <v>95</v>
      </c>
      <c r="E2432" s="1" t="s">
        <v>709</v>
      </c>
      <c r="F2432" s="1" t="s">
        <v>710</v>
      </c>
      <c r="G2432" s="1" t="s">
        <v>711</v>
      </c>
      <c r="H2432" s="1">
        <v>5</v>
      </c>
      <c r="I2432" s="1" t="s">
        <v>2624</v>
      </c>
      <c r="J2432" s="4">
        <v>1013</v>
      </c>
      <c r="K2432" s="4">
        <v>518</v>
      </c>
      <c r="L2432" s="4">
        <v>237</v>
      </c>
      <c r="T2432" s="1">
        <v>1</v>
      </c>
      <c r="AA2432" s="12" t="str">
        <f>_xlfn.XLOOKUP(HsgLista[[#This Row],[Lakó-népesség]],hsgméret[limit],hsgméret[név],,-1)</f>
        <v>apró</v>
      </c>
      <c r="AB2432" s="12" t="str">
        <f>IFERROR(_xlfn.XLOOKUP(HsgLista[[#This Row],[Vármegye]],Régiók[Vármegye],Régiók[Régió]),"")</f>
        <v>Nyugat-Dunántúl</v>
      </c>
      <c r="AC2432" s="12" t="str">
        <f>IFERROR(_xlfn.XLOOKUP(HsgLista[[#This Row],[Vármegye]],Régiók[Vármegye],Régiók[NUTS2]),"")</f>
        <v>HU22</v>
      </c>
      <c r="AD2432" s="12" t="str" cm="1">
        <f t="array" ref="AD2432">_xlfn.XLOOKUP(HsgLista[[#This Row],[Helység jogállása]],_xlfn.ANCHORARRAY($AG$12),$AH$12:$AH$18)</f>
        <v>1 község</v>
      </c>
      <c r="AE2432" s="4">
        <f>HsgLista[[#This Row],[Lakó-népesség]]*HsgLista[[#This Row],[Lakó-népesség]]</f>
        <v>268324</v>
      </c>
      <c r="AF2432" s="1"/>
      <c r="AG2432" s="4"/>
      <c r="AJ2432" s="8"/>
      <c r="AK2432" s="4"/>
      <c r="AS2432" s="8"/>
      <c r="AT2432" s="4"/>
      <c r="BJ2432" s="1"/>
    </row>
    <row r="2433" spans="1:62" x14ac:dyDescent="0.3">
      <c r="A2433" s="33" t="s">
        <v>649</v>
      </c>
      <c r="B2433" s="31">
        <v>32780</v>
      </c>
      <c r="C2433" s="1" t="s">
        <v>40</v>
      </c>
      <c r="D2433" s="1" t="s">
        <v>112</v>
      </c>
      <c r="E2433" s="1" t="s">
        <v>234</v>
      </c>
      <c r="F2433" s="1" t="s">
        <v>235</v>
      </c>
      <c r="G2433" s="1" t="s">
        <v>236</v>
      </c>
      <c r="H2433" s="1">
        <v>2</v>
      </c>
      <c r="I2433" s="1" t="s">
        <v>38</v>
      </c>
      <c r="J2433" s="4">
        <v>1100</v>
      </c>
      <c r="K2433" s="4">
        <v>364</v>
      </c>
      <c r="L2433" s="4">
        <v>146</v>
      </c>
      <c r="AA2433" s="12" t="str">
        <f>_xlfn.XLOOKUP(HsgLista[[#This Row],[Lakó-népesség]],hsgméret[limit],hsgméret[név],,-1)</f>
        <v>mikro</v>
      </c>
      <c r="AB2433" s="12" t="str">
        <f>IFERROR(_xlfn.XLOOKUP(HsgLista[[#This Row],[Vármegye]],Régiók[Vármegye],Régiók[Régió]),"")</f>
        <v>Dél-Dunántúl</v>
      </c>
      <c r="AC2433" s="12" t="str">
        <f>IFERROR(_xlfn.XLOOKUP(HsgLista[[#This Row],[Vármegye]],Régiók[Vármegye],Régiók[NUTS2]),"")</f>
        <v>HU23</v>
      </c>
      <c r="AD2433" s="12" t="str" cm="1">
        <f t="array" ref="AD2433">_xlfn.XLOOKUP(HsgLista[[#This Row],[Helység jogállása]],_xlfn.ANCHORARRAY($AG$12),$AH$12:$AH$18)</f>
        <v>1 község</v>
      </c>
      <c r="AE2433" s="4">
        <f>HsgLista[[#This Row],[Lakó-népesség]]*HsgLista[[#This Row],[Lakó-népesség]]</f>
        <v>132496</v>
      </c>
      <c r="AF2433" s="1"/>
      <c r="AG2433" s="4"/>
      <c r="AJ2433" s="8"/>
      <c r="AK2433" s="4"/>
      <c r="AS2433" s="8"/>
      <c r="AT2433" s="4"/>
      <c r="BJ2433" s="1"/>
    </row>
    <row r="2434" spans="1:62" x14ac:dyDescent="0.3">
      <c r="A2434" s="33" t="s">
        <v>3141</v>
      </c>
      <c r="B2434" s="31">
        <v>20783</v>
      </c>
      <c r="C2434" s="1" t="s">
        <v>27</v>
      </c>
      <c r="D2434" s="1" t="s">
        <v>251</v>
      </c>
      <c r="E2434" s="1" t="s">
        <v>734</v>
      </c>
      <c r="F2434" s="1" t="s">
        <v>735</v>
      </c>
      <c r="G2434" s="1" t="s">
        <v>735</v>
      </c>
      <c r="H2434" s="1">
        <v>1</v>
      </c>
      <c r="I2434" s="1" t="s">
        <v>32</v>
      </c>
      <c r="J2434" s="4">
        <v>3383</v>
      </c>
      <c r="K2434" s="4">
        <v>3566</v>
      </c>
      <c r="L2434" s="4">
        <v>1844</v>
      </c>
      <c r="T2434" s="1">
        <v>1</v>
      </c>
      <c r="AA2434" s="12" t="str">
        <f>_xlfn.XLOOKUP(HsgLista[[#This Row],[Lakó-népesség]],hsgméret[limit],hsgméret[név],,-1)</f>
        <v>kicsi</v>
      </c>
      <c r="AB2434" s="12" t="str">
        <f>IFERROR(_xlfn.XLOOKUP(HsgLista[[#This Row],[Vármegye]],Régiók[Vármegye],Régiók[Régió]),"")</f>
        <v>Dél-Dunántúl</v>
      </c>
      <c r="AC2434" s="12" t="str">
        <f>IFERROR(_xlfn.XLOOKUP(HsgLista[[#This Row],[Vármegye]],Régiók[Vármegye],Régiók[NUTS2]),"")</f>
        <v>HU23</v>
      </c>
      <c r="AD2434" s="12" t="str" cm="1">
        <f t="array" ref="AD2434">_xlfn.XLOOKUP(HsgLista[[#This Row],[Helység jogállása]],_xlfn.ANCHORARRAY($AG$12),$AH$12:$AH$18)</f>
        <v>2 város</v>
      </c>
      <c r="AE2434" s="4">
        <f>HsgLista[[#This Row],[Lakó-népesség]]*HsgLista[[#This Row],[Lakó-népesség]]</f>
        <v>12716356</v>
      </c>
      <c r="AF2434" s="1"/>
      <c r="AG2434" s="4"/>
      <c r="AJ2434" s="8"/>
      <c r="AK2434" s="4"/>
      <c r="AS2434" s="8"/>
      <c r="AT2434" s="4"/>
      <c r="BJ2434" s="1"/>
    </row>
    <row r="2435" spans="1:62" x14ac:dyDescent="0.3">
      <c r="A2435" s="33" t="s">
        <v>3142</v>
      </c>
      <c r="B2435" s="31">
        <v>25645</v>
      </c>
      <c r="C2435" s="1" t="s">
        <v>40</v>
      </c>
      <c r="D2435" s="1" t="s">
        <v>251</v>
      </c>
      <c r="E2435" s="1" t="s">
        <v>252</v>
      </c>
      <c r="F2435" s="1" t="s">
        <v>253</v>
      </c>
      <c r="G2435" s="1" t="s">
        <v>254</v>
      </c>
      <c r="H2435" s="1">
        <v>5</v>
      </c>
      <c r="I2435" s="1" t="s">
        <v>2822</v>
      </c>
      <c r="J2435" s="4">
        <v>2440</v>
      </c>
      <c r="K2435" s="4">
        <v>1186</v>
      </c>
      <c r="L2435" s="4">
        <v>538</v>
      </c>
      <c r="R2435" s="1">
        <v>1</v>
      </c>
      <c r="AA2435" s="12" t="str">
        <f>_xlfn.XLOOKUP(HsgLista[[#This Row],[Lakó-népesség]],hsgméret[limit],hsgméret[név],,-1)</f>
        <v>apró</v>
      </c>
      <c r="AB2435" s="12" t="str">
        <f>IFERROR(_xlfn.XLOOKUP(HsgLista[[#This Row],[Vármegye]],Régiók[Vármegye],Régiók[Régió]),"")</f>
        <v>Dél-Dunántúl</v>
      </c>
      <c r="AC2435" s="12" t="str">
        <f>IFERROR(_xlfn.XLOOKUP(HsgLista[[#This Row],[Vármegye]],Régiók[Vármegye],Régiók[NUTS2]),"")</f>
        <v>HU23</v>
      </c>
      <c r="AD2435" s="12" t="str" cm="1">
        <f t="array" ref="AD2435">_xlfn.XLOOKUP(HsgLista[[#This Row],[Helység jogállása]],_xlfn.ANCHORARRAY($AG$12),$AH$12:$AH$18)</f>
        <v>1 község</v>
      </c>
      <c r="AE2435" s="4">
        <f>HsgLista[[#This Row],[Lakó-népesség]]*HsgLista[[#This Row],[Lakó-népesség]]</f>
        <v>1406596</v>
      </c>
      <c r="AF2435" s="1"/>
      <c r="AG2435" s="4"/>
      <c r="AJ2435" s="8"/>
      <c r="AK2435" s="4"/>
      <c r="AS2435" s="8"/>
      <c r="AT2435" s="4"/>
      <c r="BJ2435" s="1"/>
    </row>
    <row r="2436" spans="1:62" x14ac:dyDescent="0.3">
      <c r="A2436" s="33" t="s">
        <v>115</v>
      </c>
      <c r="B2436" s="31">
        <v>17631</v>
      </c>
      <c r="C2436" s="1" t="s">
        <v>27</v>
      </c>
      <c r="D2436" s="1" t="s">
        <v>112</v>
      </c>
      <c r="E2436" s="1" t="s">
        <v>3143</v>
      </c>
      <c r="F2436" s="1" t="s">
        <v>114</v>
      </c>
      <c r="G2436" s="1" t="s">
        <v>115</v>
      </c>
      <c r="H2436" s="1">
        <v>2</v>
      </c>
      <c r="I2436" s="1" t="s">
        <v>38</v>
      </c>
      <c r="J2436" s="4">
        <v>12466</v>
      </c>
      <c r="K2436" s="4">
        <v>24021</v>
      </c>
      <c r="L2436" s="4">
        <v>15911</v>
      </c>
      <c r="T2436" s="1">
        <v>1</v>
      </c>
      <c r="AA2436" s="12" t="str">
        <f>_xlfn.XLOOKUP(HsgLista[[#This Row],[Lakó-népesség]],hsgméret[limit],hsgméret[név],,-1)</f>
        <v>közép</v>
      </c>
      <c r="AB2436" s="12" t="str">
        <f>IFERROR(_xlfn.XLOOKUP(HsgLista[[#This Row],[Vármegye]],Régiók[Vármegye],Régiók[Régió]),"")</f>
        <v>Dél-Dunántúl</v>
      </c>
      <c r="AC2436" s="12" t="str">
        <f>IFERROR(_xlfn.XLOOKUP(HsgLista[[#This Row],[Vármegye]],Régiók[Vármegye],Régiók[NUTS2]),"")</f>
        <v>HU23</v>
      </c>
      <c r="AD2436" s="12" t="str" cm="1">
        <f t="array" ref="AD2436">_xlfn.XLOOKUP(HsgLista[[#This Row],[Helység jogállása]],_xlfn.ANCHORARRAY($AG$12),$AH$12:$AH$18)</f>
        <v>2 város</v>
      </c>
      <c r="AE2436" s="4">
        <f>HsgLista[[#This Row],[Lakó-népesség]]*HsgLista[[#This Row],[Lakó-népesség]]</f>
        <v>577008441</v>
      </c>
      <c r="AF2436" s="1"/>
      <c r="AG2436" s="4"/>
      <c r="AJ2436" s="8"/>
      <c r="AK2436" s="4"/>
      <c r="AS2436" s="8"/>
      <c r="AT2436" s="4"/>
      <c r="BJ2436" s="1"/>
    </row>
    <row r="2437" spans="1:62" x14ac:dyDescent="0.3">
      <c r="A2437" s="33" t="s">
        <v>3144</v>
      </c>
      <c r="B2437" s="31">
        <v>23092</v>
      </c>
      <c r="C2437" s="1" t="s">
        <v>40</v>
      </c>
      <c r="D2437" s="1" t="s">
        <v>112</v>
      </c>
      <c r="E2437" s="1" t="s">
        <v>113</v>
      </c>
      <c r="F2437" s="1" t="s">
        <v>114</v>
      </c>
      <c r="G2437" s="1" t="s">
        <v>115</v>
      </c>
      <c r="H2437" s="1">
        <v>5</v>
      </c>
      <c r="I2437" s="1" t="s">
        <v>115</v>
      </c>
      <c r="J2437" s="4">
        <v>1073</v>
      </c>
      <c r="K2437" s="4">
        <v>623</v>
      </c>
      <c r="L2437" s="4">
        <v>263</v>
      </c>
      <c r="AA2437" s="12" t="str">
        <f>_xlfn.XLOOKUP(HsgLista[[#This Row],[Lakó-népesség]],hsgméret[limit],hsgméret[név],,-1)</f>
        <v>apró</v>
      </c>
      <c r="AB2437" s="12" t="str">
        <f>IFERROR(_xlfn.XLOOKUP(HsgLista[[#This Row],[Vármegye]],Régiók[Vármegye],Régiók[Régió]),"")</f>
        <v>Dél-Dunántúl</v>
      </c>
      <c r="AC2437" s="12" t="str">
        <f>IFERROR(_xlfn.XLOOKUP(HsgLista[[#This Row],[Vármegye]],Régiók[Vármegye],Régiók[NUTS2]),"")</f>
        <v>HU23</v>
      </c>
      <c r="AD2437" s="12" t="str" cm="1">
        <f t="array" ref="AD2437">_xlfn.XLOOKUP(HsgLista[[#This Row],[Helység jogállása]],_xlfn.ANCHORARRAY($AG$12),$AH$12:$AH$18)</f>
        <v>1 község</v>
      </c>
      <c r="AE2437" s="4">
        <f>HsgLista[[#This Row],[Lakó-népesség]]*HsgLista[[#This Row],[Lakó-népesség]]</f>
        <v>388129</v>
      </c>
      <c r="AF2437" s="1"/>
      <c r="AG2437" s="4"/>
      <c r="AJ2437" s="8"/>
      <c r="AK2437" s="4"/>
      <c r="AS2437" s="8"/>
      <c r="AT2437" s="4"/>
      <c r="BJ2437" s="1"/>
    </row>
    <row r="2438" spans="1:62" x14ac:dyDescent="0.3">
      <c r="A2438" s="33" t="s">
        <v>1062</v>
      </c>
      <c r="B2438" s="32">
        <v>8527</v>
      </c>
      <c r="C2438" s="1" t="s">
        <v>40</v>
      </c>
      <c r="D2438" s="1" t="s">
        <v>47</v>
      </c>
      <c r="E2438" s="1" t="s">
        <v>870</v>
      </c>
      <c r="F2438" s="1" t="s">
        <v>871</v>
      </c>
      <c r="G2438" s="1" t="s">
        <v>872</v>
      </c>
      <c r="H2438" s="1">
        <v>2</v>
      </c>
      <c r="I2438" s="1" t="s">
        <v>38</v>
      </c>
      <c r="J2438" s="4">
        <v>6339</v>
      </c>
      <c r="K2438" s="4">
        <v>1656</v>
      </c>
      <c r="L2438" s="4">
        <v>963</v>
      </c>
      <c r="T2438" s="1">
        <v>1</v>
      </c>
      <c r="AA2438" s="12" t="str">
        <f>_xlfn.XLOOKUP(HsgLista[[#This Row],[Lakó-népesség]],hsgméret[limit],hsgméret[név],,-1)</f>
        <v>apró</v>
      </c>
      <c r="AB2438" s="12" t="str">
        <f>IFERROR(_xlfn.XLOOKUP(HsgLista[[#This Row],[Vármegye]],Régiók[Vármegye],Régiók[Régió]),"")</f>
        <v>Észak-Magyarország</v>
      </c>
      <c r="AC2438" s="12" t="str">
        <f>IFERROR(_xlfn.XLOOKUP(HsgLista[[#This Row],[Vármegye]],Régiók[Vármegye],Régiók[NUTS2]),"")</f>
        <v>HU31</v>
      </c>
      <c r="AD2438" s="12" t="str" cm="1">
        <f t="array" ref="AD2438">_xlfn.XLOOKUP(HsgLista[[#This Row],[Helység jogállása]],_xlfn.ANCHORARRAY($AG$12),$AH$12:$AH$18)</f>
        <v>1 község</v>
      </c>
      <c r="AE2438" s="4">
        <f>HsgLista[[#This Row],[Lakó-népesség]]*HsgLista[[#This Row],[Lakó-népesség]]</f>
        <v>2742336</v>
      </c>
      <c r="AF2438" s="1"/>
      <c r="AG2438" s="4"/>
      <c r="AJ2438" s="8"/>
      <c r="AK2438" s="4"/>
      <c r="AS2438" s="8"/>
      <c r="AT2438" s="4"/>
      <c r="BJ2438" s="1"/>
    </row>
    <row r="2439" spans="1:62" x14ac:dyDescent="0.3">
      <c r="A2439" s="33" t="s">
        <v>3145</v>
      </c>
      <c r="B2439" s="31">
        <v>30748</v>
      </c>
      <c r="C2439" s="1" t="s">
        <v>40</v>
      </c>
      <c r="D2439" s="1" t="s">
        <v>95</v>
      </c>
      <c r="E2439" s="1" t="s">
        <v>709</v>
      </c>
      <c r="F2439" s="1" t="s">
        <v>710</v>
      </c>
      <c r="G2439" s="1" t="s">
        <v>711</v>
      </c>
      <c r="H2439" s="1">
        <v>5</v>
      </c>
      <c r="I2439" s="1" t="s">
        <v>711</v>
      </c>
      <c r="J2439" s="4">
        <v>2720</v>
      </c>
      <c r="K2439" s="4">
        <v>690</v>
      </c>
      <c r="L2439" s="4">
        <v>331</v>
      </c>
      <c r="AA2439" s="12" t="str">
        <f>_xlfn.XLOOKUP(HsgLista[[#This Row],[Lakó-népesség]],hsgméret[limit],hsgméret[név],,-1)</f>
        <v>apró</v>
      </c>
      <c r="AB2439" s="12" t="str">
        <f>IFERROR(_xlfn.XLOOKUP(HsgLista[[#This Row],[Vármegye]],Régiók[Vármegye],Régiók[Régió]),"")</f>
        <v>Nyugat-Dunántúl</v>
      </c>
      <c r="AC2439" s="12" t="str">
        <f>IFERROR(_xlfn.XLOOKUP(HsgLista[[#This Row],[Vármegye]],Régiók[Vármegye],Régiók[NUTS2]),"")</f>
        <v>HU22</v>
      </c>
      <c r="AD2439" s="12" t="str" cm="1">
        <f t="array" ref="AD2439">_xlfn.XLOOKUP(HsgLista[[#This Row],[Helység jogállása]],_xlfn.ANCHORARRAY($AG$12),$AH$12:$AH$18)</f>
        <v>1 község</v>
      </c>
      <c r="AE2439" s="4">
        <f>HsgLista[[#This Row],[Lakó-népesség]]*HsgLista[[#This Row],[Lakó-népesség]]</f>
        <v>476100</v>
      </c>
      <c r="AF2439" s="1"/>
      <c r="AG2439" s="4"/>
      <c r="AJ2439" s="8"/>
      <c r="AK2439" s="4"/>
      <c r="AS2439" s="8"/>
      <c r="AT2439" s="4"/>
      <c r="BJ2439" s="1"/>
    </row>
    <row r="2440" spans="1:62" x14ac:dyDescent="0.3">
      <c r="A2440" s="33" t="s">
        <v>3146</v>
      </c>
      <c r="B2440" s="31">
        <v>24208</v>
      </c>
      <c r="C2440" s="1" t="s">
        <v>40</v>
      </c>
      <c r="D2440" s="1" t="s">
        <v>66</v>
      </c>
      <c r="E2440" s="1" t="s">
        <v>101</v>
      </c>
      <c r="F2440" s="1" t="s">
        <v>102</v>
      </c>
      <c r="G2440" s="1" t="s">
        <v>103</v>
      </c>
      <c r="H2440" s="1">
        <v>5</v>
      </c>
      <c r="I2440" s="1" t="s">
        <v>1427</v>
      </c>
      <c r="J2440" s="4">
        <v>1670</v>
      </c>
      <c r="K2440" s="4">
        <v>276</v>
      </c>
      <c r="L2440" s="4">
        <v>143</v>
      </c>
      <c r="AA2440" s="12" t="str">
        <f>_xlfn.XLOOKUP(HsgLista[[#This Row],[Lakó-népesség]],hsgméret[limit],hsgméret[név],,-1)</f>
        <v>mikro</v>
      </c>
      <c r="AB2440" s="12" t="str">
        <f>IFERROR(_xlfn.XLOOKUP(HsgLista[[#This Row],[Vármegye]],Régiók[Vármegye],Régiók[Régió]),"")</f>
        <v>Nyugat-Dunántúl</v>
      </c>
      <c r="AC2440" s="12" t="str">
        <f>IFERROR(_xlfn.XLOOKUP(HsgLista[[#This Row],[Vármegye]],Régiók[Vármegye],Régiók[NUTS2]),"")</f>
        <v>HU22</v>
      </c>
      <c r="AD2440" s="12" t="str" cm="1">
        <f t="array" ref="AD2440">_xlfn.XLOOKUP(HsgLista[[#This Row],[Helység jogállása]],_xlfn.ANCHORARRAY($AG$12),$AH$12:$AH$18)</f>
        <v>1 község</v>
      </c>
      <c r="AE2440" s="4">
        <f>HsgLista[[#This Row],[Lakó-népesség]]*HsgLista[[#This Row],[Lakó-népesség]]</f>
        <v>76176</v>
      </c>
      <c r="AF2440" s="1"/>
      <c r="AG2440" s="4"/>
      <c r="AJ2440" s="8"/>
      <c r="AK2440" s="4"/>
      <c r="AS2440" s="8"/>
      <c r="AT2440" s="4"/>
      <c r="BJ2440" s="1"/>
    </row>
    <row r="2441" spans="1:62" x14ac:dyDescent="0.3">
      <c r="A2441" s="33" t="s">
        <v>3147</v>
      </c>
      <c r="B2441" s="31">
        <v>12627</v>
      </c>
      <c r="C2441" s="1" t="s">
        <v>40</v>
      </c>
      <c r="D2441" s="1" t="s">
        <v>66</v>
      </c>
      <c r="E2441" s="1" t="s">
        <v>67</v>
      </c>
      <c r="F2441" s="1" t="s">
        <v>68</v>
      </c>
      <c r="G2441" s="1" t="s">
        <v>69</v>
      </c>
      <c r="H2441" s="1">
        <v>5</v>
      </c>
      <c r="I2441" s="1" t="s">
        <v>2001</v>
      </c>
      <c r="J2441" s="4">
        <v>1685</v>
      </c>
      <c r="K2441" s="4">
        <v>1097</v>
      </c>
      <c r="L2441" s="4">
        <v>485</v>
      </c>
      <c r="AA2441" s="12" t="str">
        <f>_xlfn.XLOOKUP(HsgLista[[#This Row],[Lakó-népesség]],hsgméret[limit],hsgméret[név],,-1)</f>
        <v>apró</v>
      </c>
      <c r="AB2441" s="12" t="str">
        <f>IFERROR(_xlfn.XLOOKUP(HsgLista[[#This Row],[Vármegye]],Régiók[Vármegye],Régiók[Régió]),"")</f>
        <v>Nyugat-Dunántúl</v>
      </c>
      <c r="AC2441" s="12" t="str">
        <f>IFERROR(_xlfn.XLOOKUP(HsgLista[[#This Row],[Vármegye]],Régiók[Vármegye],Régiók[NUTS2]),"")</f>
        <v>HU22</v>
      </c>
      <c r="AD2441" s="12" t="str" cm="1">
        <f t="array" ref="AD2441">_xlfn.XLOOKUP(HsgLista[[#This Row],[Helység jogállása]],_xlfn.ANCHORARRAY($AG$12),$AH$12:$AH$18)</f>
        <v>1 község</v>
      </c>
      <c r="AE2441" s="4">
        <f>HsgLista[[#This Row],[Lakó-népesség]]*HsgLista[[#This Row],[Lakó-népesség]]</f>
        <v>1203409</v>
      </c>
      <c r="AF2441" s="1"/>
      <c r="AG2441" s="4"/>
      <c r="AJ2441" s="8"/>
      <c r="AK2441" s="4"/>
      <c r="AS2441" s="8"/>
      <c r="AT2441" s="4"/>
      <c r="BJ2441" s="1"/>
    </row>
    <row r="2442" spans="1:62" x14ac:dyDescent="0.3">
      <c r="A2442" s="33" t="s">
        <v>3148</v>
      </c>
      <c r="B2442" s="31">
        <v>29115</v>
      </c>
      <c r="C2442" s="1" t="s">
        <v>27</v>
      </c>
      <c r="D2442" s="1" t="s">
        <v>140</v>
      </c>
      <c r="E2442" s="1" t="s">
        <v>681</v>
      </c>
      <c r="F2442" s="1" t="s">
        <v>682</v>
      </c>
      <c r="G2442" s="1" t="s">
        <v>683</v>
      </c>
      <c r="H2442" s="1">
        <v>2</v>
      </c>
      <c r="I2442" s="1" t="s">
        <v>38</v>
      </c>
      <c r="J2442" s="4">
        <v>13267</v>
      </c>
      <c r="K2442" s="4">
        <v>5874</v>
      </c>
      <c r="L2442" s="4">
        <v>2913</v>
      </c>
      <c r="T2442" s="1">
        <v>1</v>
      </c>
      <c r="AA2442" s="12" t="str">
        <f>_xlfn.XLOOKUP(HsgLista[[#This Row],[Lakó-népesség]],hsgméret[limit],hsgméret[név],,-1)</f>
        <v>kicsi</v>
      </c>
      <c r="AB2442" s="12" t="str">
        <f>IFERROR(_xlfn.XLOOKUP(HsgLista[[#This Row],[Vármegye]],Régiók[Vármegye],Régiók[Régió]),"")</f>
        <v>Dél-Alföld</v>
      </c>
      <c r="AC2442" s="12" t="str">
        <f>IFERROR(_xlfn.XLOOKUP(HsgLista[[#This Row],[Vármegye]],Régiók[Vármegye],Régiók[NUTS2]),"")</f>
        <v>HU33</v>
      </c>
      <c r="AD2442" s="12" t="str" cm="1">
        <f t="array" ref="AD2442">_xlfn.XLOOKUP(HsgLista[[#This Row],[Helység jogállása]],_xlfn.ANCHORARRAY($AG$12),$AH$12:$AH$18)</f>
        <v>2 város</v>
      </c>
      <c r="AE2442" s="4">
        <f>HsgLista[[#This Row],[Lakó-népesség]]*HsgLista[[#This Row],[Lakó-népesség]]</f>
        <v>34503876</v>
      </c>
      <c r="AF2442" s="1"/>
      <c r="AG2442" s="4"/>
      <c r="AJ2442" s="8"/>
      <c r="AK2442" s="4"/>
      <c r="AS2442" s="8"/>
      <c r="AT2442" s="4"/>
      <c r="BJ2442" s="1"/>
    </row>
    <row r="2443" spans="1:62" x14ac:dyDescent="0.3">
      <c r="A2443" s="33" t="s">
        <v>3149</v>
      </c>
      <c r="B2443" s="31">
        <v>18218</v>
      </c>
      <c r="C2443" s="1" t="s">
        <v>40</v>
      </c>
      <c r="D2443" s="1" t="s">
        <v>140</v>
      </c>
      <c r="E2443" s="1" t="s">
        <v>169</v>
      </c>
      <c r="F2443" s="1" t="s">
        <v>170</v>
      </c>
      <c r="G2443" s="1" t="s">
        <v>171</v>
      </c>
      <c r="H2443" s="1">
        <v>5</v>
      </c>
      <c r="I2443" s="1" t="s">
        <v>2847</v>
      </c>
      <c r="J2443" s="4">
        <v>4449</v>
      </c>
      <c r="K2443" s="4">
        <v>1283</v>
      </c>
      <c r="L2443" s="4">
        <v>638</v>
      </c>
      <c r="AA2443" s="12" t="str">
        <f>_xlfn.XLOOKUP(HsgLista[[#This Row],[Lakó-népesség]],hsgméret[limit],hsgméret[név],,-1)</f>
        <v>apró</v>
      </c>
      <c r="AB2443" s="12" t="str">
        <f>IFERROR(_xlfn.XLOOKUP(HsgLista[[#This Row],[Vármegye]],Régiók[Vármegye],Régiók[Régió]),"")</f>
        <v>Dél-Alföld</v>
      </c>
      <c r="AC2443" s="12" t="str">
        <f>IFERROR(_xlfn.XLOOKUP(HsgLista[[#This Row],[Vármegye]],Régiók[Vármegye],Régiók[NUTS2]),"")</f>
        <v>HU33</v>
      </c>
      <c r="AD2443" s="12" t="str" cm="1">
        <f t="array" ref="AD2443">_xlfn.XLOOKUP(HsgLista[[#This Row],[Helység jogállása]],_xlfn.ANCHORARRAY($AG$12),$AH$12:$AH$18)</f>
        <v>1 község</v>
      </c>
      <c r="AE2443" s="4">
        <f>HsgLista[[#This Row],[Lakó-népesség]]*HsgLista[[#This Row],[Lakó-népesség]]</f>
        <v>1646089</v>
      </c>
      <c r="AF2443" s="1"/>
      <c r="AG2443" s="4"/>
      <c r="AJ2443" s="8"/>
      <c r="AK2443" s="4"/>
      <c r="AS2443" s="8"/>
      <c r="AT2443" s="4"/>
      <c r="BJ2443" s="1"/>
    </row>
    <row r="2444" spans="1:62" x14ac:dyDescent="0.3">
      <c r="A2444" s="33" t="s">
        <v>3150</v>
      </c>
      <c r="B2444" s="31">
        <v>19983</v>
      </c>
      <c r="C2444" s="1" t="s">
        <v>27</v>
      </c>
      <c r="D2444" s="1" t="s">
        <v>140</v>
      </c>
      <c r="E2444" s="1" t="s">
        <v>169</v>
      </c>
      <c r="F2444" s="1" t="s">
        <v>170</v>
      </c>
      <c r="G2444" s="1" t="s">
        <v>171</v>
      </c>
      <c r="H2444" s="1">
        <v>1</v>
      </c>
      <c r="I2444" s="1" t="s">
        <v>32</v>
      </c>
      <c r="J2444" s="4">
        <v>10886</v>
      </c>
      <c r="K2444" s="4">
        <v>6913</v>
      </c>
      <c r="L2444" s="4">
        <v>3391</v>
      </c>
      <c r="R2444" s="1">
        <v>1</v>
      </c>
      <c r="T2444" s="1">
        <v>1</v>
      </c>
      <c r="AA2444" s="12" t="str">
        <f>_xlfn.XLOOKUP(HsgLista[[#This Row],[Lakó-népesség]],hsgméret[limit],hsgméret[név],,-1)</f>
        <v>kicsi</v>
      </c>
      <c r="AB2444" s="12" t="str">
        <f>IFERROR(_xlfn.XLOOKUP(HsgLista[[#This Row],[Vármegye]],Régiók[Vármegye],Régiók[Régió]),"")</f>
        <v>Dél-Alföld</v>
      </c>
      <c r="AC2444" s="12" t="str">
        <f>IFERROR(_xlfn.XLOOKUP(HsgLista[[#This Row],[Vármegye]],Régiók[Vármegye],Régiók[NUTS2]),"")</f>
        <v>HU33</v>
      </c>
      <c r="AD2444" s="12" t="str" cm="1">
        <f t="array" ref="AD2444">_xlfn.XLOOKUP(HsgLista[[#This Row],[Helység jogállása]],_xlfn.ANCHORARRAY($AG$12),$AH$12:$AH$18)</f>
        <v>2 város</v>
      </c>
      <c r="AE2444" s="4">
        <f>HsgLista[[#This Row],[Lakó-népesség]]*HsgLista[[#This Row],[Lakó-népesség]]</f>
        <v>47789569</v>
      </c>
      <c r="AF2444" s="1"/>
      <c r="AG2444" s="4"/>
      <c r="AJ2444" s="8"/>
      <c r="AK2444" s="4"/>
      <c r="AS2444" s="8"/>
      <c r="AT2444" s="4"/>
      <c r="BJ2444" s="1"/>
    </row>
    <row r="2445" spans="1:62" x14ac:dyDescent="0.3">
      <c r="A2445" s="33" t="s">
        <v>3151</v>
      </c>
      <c r="B2445" s="32">
        <v>3601</v>
      </c>
      <c r="C2445" s="1" t="s">
        <v>40</v>
      </c>
      <c r="D2445" s="1" t="s">
        <v>80</v>
      </c>
      <c r="E2445" s="1" t="s">
        <v>611</v>
      </c>
      <c r="F2445" s="1" t="s">
        <v>612</v>
      </c>
      <c r="G2445" s="1" t="s">
        <v>80</v>
      </c>
      <c r="H2445" s="1">
        <v>5</v>
      </c>
      <c r="I2445" s="1" t="s">
        <v>1785</v>
      </c>
      <c r="J2445" s="4">
        <v>1028</v>
      </c>
      <c r="K2445" s="4">
        <v>552</v>
      </c>
      <c r="L2445" s="4">
        <v>200</v>
      </c>
      <c r="AA2445" s="12" t="str">
        <f>_xlfn.XLOOKUP(HsgLista[[#This Row],[Lakó-népesség]],hsgméret[limit],hsgméret[név],,-1)</f>
        <v>apró</v>
      </c>
      <c r="AB2445" s="12" t="str">
        <f>IFERROR(_xlfn.XLOOKUP(HsgLista[[#This Row],[Vármegye]],Régiók[Vármegye],Régiók[Régió]),"")</f>
        <v>Közép-Dunántúl</v>
      </c>
      <c r="AC2445" s="12" t="str">
        <f>IFERROR(_xlfn.XLOOKUP(HsgLista[[#This Row],[Vármegye]],Régiók[Vármegye],Régiók[NUTS2]),"")</f>
        <v>HU21</v>
      </c>
      <c r="AD2445" s="12" t="str" cm="1">
        <f t="array" ref="AD2445">_xlfn.XLOOKUP(HsgLista[[#This Row],[Helység jogállása]],_xlfn.ANCHORARRAY($AG$12),$AH$12:$AH$18)</f>
        <v>1 község</v>
      </c>
      <c r="AE2445" s="4">
        <f>HsgLista[[#This Row],[Lakó-népesség]]*HsgLista[[#This Row],[Lakó-népesség]]</f>
        <v>304704</v>
      </c>
      <c r="AF2445" s="1"/>
      <c r="AG2445" s="4"/>
      <c r="AJ2445" s="8"/>
      <c r="AK2445" s="4"/>
      <c r="AS2445" s="8"/>
      <c r="AT2445" s="4"/>
      <c r="BJ2445" s="1"/>
    </row>
    <row r="2446" spans="1:62" x14ac:dyDescent="0.3">
      <c r="A2446" s="33" t="s">
        <v>3152</v>
      </c>
      <c r="B2446" s="32">
        <v>7384</v>
      </c>
      <c r="C2446" s="1" t="s">
        <v>196</v>
      </c>
      <c r="D2446" s="1" t="s">
        <v>75</v>
      </c>
      <c r="E2446" s="1" t="s">
        <v>2932</v>
      </c>
      <c r="F2446" s="1" t="s">
        <v>2933</v>
      </c>
      <c r="G2446" s="1" t="s">
        <v>2934</v>
      </c>
      <c r="H2446" s="1">
        <v>1</v>
      </c>
      <c r="I2446" s="1" t="s">
        <v>32</v>
      </c>
      <c r="J2446" s="4">
        <v>1786</v>
      </c>
      <c r="K2446" s="4">
        <v>11009</v>
      </c>
      <c r="L2446" s="4">
        <v>4048</v>
      </c>
      <c r="R2446" s="1">
        <v>1</v>
      </c>
      <c r="AA2446" s="12" t="str">
        <f>_xlfn.XLOOKUP(HsgLista[[#This Row],[Lakó-népesség]],hsgméret[limit],hsgméret[név],,-1)</f>
        <v>közép</v>
      </c>
      <c r="AB2446" s="12" t="str">
        <f>IFERROR(_xlfn.XLOOKUP(HsgLista[[#This Row],[Vármegye]],Régiók[Vármegye],Régiók[Régió]),"")</f>
        <v>Pest</v>
      </c>
      <c r="AC2446" s="12" t="str">
        <f>IFERROR(_xlfn.XLOOKUP(HsgLista[[#This Row],[Vármegye]],Régiók[Vármegye],Régiók[NUTS2]),"")</f>
        <v>HU12</v>
      </c>
      <c r="AD2446" s="12" t="str" cm="1">
        <f t="array" ref="AD2446">_xlfn.XLOOKUP(HsgLista[[#This Row],[Helység jogállása]],_xlfn.ANCHORARRAY($AG$12),$AH$12:$AH$18)</f>
        <v>1 község</v>
      </c>
      <c r="AE2446" s="4">
        <f>HsgLista[[#This Row],[Lakó-népesség]]*HsgLista[[#This Row],[Lakó-népesség]]</f>
        <v>121198081</v>
      </c>
      <c r="AF2446" s="1"/>
      <c r="AG2446" s="4"/>
      <c r="AJ2446" s="8"/>
      <c r="AK2446" s="4"/>
      <c r="AS2446" s="8"/>
      <c r="AT2446" s="4"/>
      <c r="BJ2446" s="1"/>
    </row>
    <row r="2447" spans="1:62" x14ac:dyDescent="0.3">
      <c r="A2447" s="33" t="s">
        <v>3153</v>
      </c>
      <c r="B2447" s="32">
        <v>4127</v>
      </c>
      <c r="C2447" s="1" t="s">
        <v>40</v>
      </c>
      <c r="D2447" s="1" t="s">
        <v>112</v>
      </c>
      <c r="E2447" s="1" t="s">
        <v>113</v>
      </c>
      <c r="F2447" s="1" t="s">
        <v>114</v>
      </c>
      <c r="G2447" s="1" t="s">
        <v>115</v>
      </c>
      <c r="H2447" s="1">
        <v>5</v>
      </c>
      <c r="I2447" s="1" t="s">
        <v>2744</v>
      </c>
      <c r="J2447" s="4">
        <v>2335</v>
      </c>
      <c r="K2447" s="4">
        <v>685</v>
      </c>
      <c r="L2447" s="4">
        <v>265</v>
      </c>
      <c r="AA2447" s="12" t="str">
        <f>_xlfn.XLOOKUP(HsgLista[[#This Row],[Lakó-népesség]],hsgméret[limit],hsgméret[név],,-1)</f>
        <v>apró</v>
      </c>
      <c r="AB2447" s="12" t="str">
        <f>IFERROR(_xlfn.XLOOKUP(HsgLista[[#This Row],[Vármegye]],Régiók[Vármegye],Régiók[Régió]),"")</f>
        <v>Dél-Dunántúl</v>
      </c>
      <c r="AC2447" s="12" t="str">
        <f>IFERROR(_xlfn.XLOOKUP(HsgLista[[#This Row],[Vármegye]],Régiók[Vármegye],Régiók[NUTS2]),"")</f>
        <v>HU23</v>
      </c>
      <c r="AD2447" s="12" t="str" cm="1">
        <f t="array" ref="AD2447">_xlfn.XLOOKUP(HsgLista[[#This Row],[Helység jogállása]],_xlfn.ANCHORARRAY($AG$12),$AH$12:$AH$18)</f>
        <v>1 község</v>
      </c>
      <c r="AE2447" s="4">
        <f>HsgLista[[#This Row],[Lakó-népesség]]*HsgLista[[#This Row],[Lakó-népesség]]</f>
        <v>469225</v>
      </c>
      <c r="AF2447" s="1"/>
      <c r="AG2447" s="4"/>
      <c r="AJ2447" s="8"/>
      <c r="AK2447" s="4"/>
      <c r="AS2447" s="8"/>
      <c r="AT2447" s="4"/>
      <c r="BJ2447" s="1"/>
    </row>
    <row r="2448" spans="1:62" x14ac:dyDescent="0.3">
      <c r="A2448" s="33" t="s">
        <v>1705</v>
      </c>
      <c r="B2448" s="31">
        <v>23472</v>
      </c>
      <c r="C2448" s="1" t="s">
        <v>40</v>
      </c>
      <c r="D2448" s="1" t="s">
        <v>41</v>
      </c>
      <c r="E2448" s="1" t="s">
        <v>627</v>
      </c>
      <c r="F2448" s="1" t="s">
        <v>628</v>
      </c>
      <c r="G2448" s="1" t="s">
        <v>629</v>
      </c>
      <c r="H2448" s="1">
        <v>2</v>
      </c>
      <c r="I2448" s="1" t="s">
        <v>38</v>
      </c>
      <c r="J2448" s="4">
        <v>3142</v>
      </c>
      <c r="K2448" s="4">
        <v>1308</v>
      </c>
      <c r="L2448" s="4">
        <v>519</v>
      </c>
      <c r="R2448" s="1">
        <v>1</v>
      </c>
      <c r="AA2448" s="12" t="str">
        <f>_xlfn.XLOOKUP(HsgLista[[#This Row],[Lakó-népesség]],hsgméret[limit],hsgméret[név],,-1)</f>
        <v>apró</v>
      </c>
      <c r="AB2448" s="12" t="str">
        <f>IFERROR(_xlfn.XLOOKUP(HsgLista[[#This Row],[Vármegye]],Régiók[Vármegye],Régiók[Régió]),"")</f>
        <v>Dél-Dunántúl</v>
      </c>
      <c r="AC2448" s="12" t="str">
        <f>IFERROR(_xlfn.XLOOKUP(HsgLista[[#This Row],[Vármegye]],Régiók[Vármegye],Régiók[NUTS2]),"")</f>
        <v>HU23</v>
      </c>
      <c r="AD2448" s="12" t="str" cm="1">
        <f t="array" ref="AD2448">_xlfn.XLOOKUP(HsgLista[[#This Row],[Helység jogállása]],_xlfn.ANCHORARRAY($AG$12),$AH$12:$AH$18)</f>
        <v>1 község</v>
      </c>
      <c r="AE2448" s="4">
        <f>HsgLista[[#This Row],[Lakó-népesség]]*HsgLista[[#This Row],[Lakó-népesség]]</f>
        <v>1710864</v>
      </c>
      <c r="AF2448" s="1"/>
      <c r="AG2448" s="4"/>
      <c r="AJ2448" s="8"/>
      <c r="AK2448" s="4"/>
      <c r="AS2448" s="8"/>
      <c r="AT2448" s="4"/>
      <c r="BJ2448" s="1"/>
    </row>
    <row r="2449" spans="1:62" x14ac:dyDescent="0.3">
      <c r="A2449" s="33" t="s">
        <v>3154</v>
      </c>
      <c r="B2449" s="32">
        <v>5157</v>
      </c>
      <c r="C2449" s="1" t="s">
        <v>40</v>
      </c>
      <c r="D2449" s="1" t="s">
        <v>80</v>
      </c>
      <c r="E2449" s="1" t="s">
        <v>125</v>
      </c>
      <c r="F2449" s="1" t="s">
        <v>126</v>
      </c>
      <c r="G2449" s="1" t="s">
        <v>127</v>
      </c>
      <c r="H2449" s="1">
        <v>5</v>
      </c>
      <c r="I2449" s="1" t="s">
        <v>128</v>
      </c>
      <c r="J2449" s="4">
        <v>815</v>
      </c>
      <c r="K2449" s="4">
        <v>292</v>
      </c>
      <c r="L2449" s="4">
        <v>138</v>
      </c>
      <c r="T2449" s="1">
        <v>1</v>
      </c>
      <c r="AA2449" s="12" t="str">
        <f>_xlfn.XLOOKUP(HsgLista[[#This Row],[Lakó-népesség]],hsgméret[limit],hsgméret[név],,-1)</f>
        <v>mikro</v>
      </c>
      <c r="AB2449" s="12" t="str">
        <f>IFERROR(_xlfn.XLOOKUP(HsgLista[[#This Row],[Vármegye]],Régiók[Vármegye],Régiók[Régió]),"")</f>
        <v>Közép-Dunántúl</v>
      </c>
      <c r="AC2449" s="12" t="str">
        <f>IFERROR(_xlfn.XLOOKUP(HsgLista[[#This Row],[Vármegye]],Régiók[Vármegye],Régiók[NUTS2]),"")</f>
        <v>HU21</v>
      </c>
      <c r="AD2449" s="12" t="str" cm="1">
        <f t="array" ref="AD2449">_xlfn.XLOOKUP(HsgLista[[#This Row],[Helység jogállása]],_xlfn.ANCHORARRAY($AG$12),$AH$12:$AH$18)</f>
        <v>1 község</v>
      </c>
      <c r="AE2449" s="4">
        <f>HsgLista[[#This Row],[Lakó-népesség]]*HsgLista[[#This Row],[Lakó-népesség]]</f>
        <v>85264</v>
      </c>
      <c r="AF2449" s="1"/>
      <c r="AG2449" s="4"/>
      <c r="AJ2449" s="8"/>
      <c r="AK2449" s="4"/>
      <c r="AS2449" s="8"/>
      <c r="AT2449" s="4"/>
      <c r="BJ2449" s="1"/>
    </row>
    <row r="2450" spans="1:62" x14ac:dyDescent="0.3">
      <c r="A2450" s="33" t="s">
        <v>3155</v>
      </c>
      <c r="B2450" s="31">
        <v>25779</v>
      </c>
      <c r="C2450" s="1" t="s">
        <v>40</v>
      </c>
      <c r="D2450" s="1" t="s">
        <v>80</v>
      </c>
      <c r="E2450" s="1" t="s">
        <v>125</v>
      </c>
      <c r="F2450" s="1" t="s">
        <v>126</v>
      </c>
      <c r="G2450" s="1" t="s">
        <v>127</v>
      </c>
      <c r="H2450" s="1">
        <v>5</v>
      </c>
      <c r="I2450" s="1" t="s">
        <v>128</v>
      </c>
      <c r="J2450" s="4">
        <v>1945</v>
      </c>
      <c r="K2450" s="4">
        <v>598</v>
      </c>
      <c r="L2450" s="4">
        <v>297</v>
      </c>
      <c r="T2450" s="1">
        <v>1</v>
      </c>
      <c r="AA2450" s="12" t="str">
        <f>_xlfn.XLOOKUP(HsgLista[[#This Row],[Lakó-népesség]],hsgméret[limit],hsgméret[név],,-1)</f>
        <v>apró</v>
      </c>
      <c r="AB2450" s="12" t="str">
        <f>IFERROR(_xlfn.XLOOKUP(HsgLista[[#This Row],[Vármegye]],Régiók[Vármegye],Régiók[Régió]),"")</f>
        <v>Közép-Dunántúl</v>
      </c>
      <c r="AC2450" s="12" t="str">
        <f>IFERROR(_xlfn.XLOOKUP(HsgLista[[#This Row],[Vármegye]],Régiók[Vármegye],Régiók[NUTS2]),"")</f>
        <v>HU21</v>
      </c>
      <c r="AD2450" s="12" t="str" cm="1">
        <f t="array" ref="AD2450">_xlfn.XLOOKUP(HsgLista[[#This Row],[Helység jogállása]],_xlfn.ANCHORARRAY($AG$12),$AH$12:$AH$18)</f>
        <v>1 község</v>
      </c>
      <c r="AE2450" s="4">
        <f>HsgLista[[#This Row],[Lakó-népesség]]*HsgLista[[#This Row],[Lakó-népesség]]</f>
        <v>357604</v>
      </c>
      <c r="AF2450" s="1"/>
      <c r="AG2450" s="4"/>
      <c r="AJ2450" s="8"/>
      <c r="AK2450" s="4"/>
      <c r="AS2450" s="8"/>
      <c r="AT2450" s="4"/>
      <c r="BJ2450" s="1"/>
    </row>
    <row r="2451" spans="1:62" x14ac:dyDescent="0.3">
      <c r="A2451" s="33" t="s">
        <v>128</v>
      </c>
      <c r="B2451" s="31">
        <v>26569</v>
      </c>
      <c r="C2451" s="1" t="s">
        <v>40</v>
      </c>
      <c r="D2451" s="1" t="s">
        <v>80</v>
      </c>
      <c r="E2451" s="1" t="s">
        <v>125</v>
      </c>
      <c r="F2451" s="1" t="s">
        <v>126</v>
      </c>
      <c r="G2451" s="1" t="s">
        <v>127</v>
      </c>
      <c r="H2451" s="1">
        <v>2</v>
      </c>
      <c r="I2451" s="1" t="s">
        <v>38</v>
      </c>
      <c r="J2451" s="4">
        <v>2320</v>
      </c>
      <c r="K2451" s="4">
        <v>1010</v>
      </c>
      <c r="L2451" s="4">
        <v>455</v>
      </c>
      <c r="T2451" s="1">
        <v>1</v>
      </c>
      <c r="AA2451" s="12" t="str">
        <f>_xlfn.XLOOKUP(HsgLista[[#This Row],[Lakó-népesség]],hsgméret[limit],hsgméret[név],,-1)</f>
        <v>apró</v>
      </c>
      <c r="AB2451" s="12" t="str">
        <f>IFERROR(_xlfn.XLOOKUP(HsgLista[[#This Row],[Vármegye]],Régiók[Vármegye],Régiók[Régió]),"")</f>
        <v>Közép-Dunántúl</v>
      </c>
      <c r="AC2451" s="12" t="str">
        <f>IFERROR(_xlfn.XLOOKUP(HsgLista[[#This Row],[Vármegye]],Régiók[Vármegye],Régiók[NUTS2]),"")</f>
        <v>HU21</v>
      </c>
      <c r="AD2451" s="12" t="str" cm="1">
        <f t="array" ref="AD2451">_xlfn.XLOOKUP(HsgLista[[#This Row],[Helység jogállása]],_xlfn.ANCHORARRAY($AG$12),$AH$12:$AH$18)</f>
        <v>1 község</v>
      </c>
      <c r="AE2451" s="4">
        <f>HsgLista[[#This Row],[Lakó-népesség]]*HsgLista[[#This Row],[Lakó-népesség]]</f>
        <v>1020100</v>
      </c>
      <c r="AF2451" s="1"/>
      <c r="AG2451" s="4"/>
      <c r="AJ2451" s="8"/>
      <c r="AK2451" s="4"/>
      <c r="AS2451" s="8"/>
      <c r="AT2451" s="4"/>
      <c r="BJ2451" s="1"/>
    </row>
    <row r="2452" spans="1:62" x14ac:dyDescent="0.3">
      <c r="A2452" s="33" t="s">
        <v>3156</v>
      </c>
      <c r="B2452" s="31">
        <v>14243</v>
      </c>
      <c r="C2452" s="1" t="s">
        <v>40</v>
      </c>
      <c r="D2452" s="1" t="s">
        <v>80</v>
      </c>
      <c r="E2452" s="1" t="s">
        <v>125</v>
      </c>
      <c r="F2452" s="1" t="s">
        <v>126</v>
      </c>
      <c r="G2452" s="1" t="s">
        <v>127</v>
      </c>
      <c r="H2452" s="1">
        <v>5</v>
      </c>
      <c r="I2452" s="1" t="s">
        <v>339</v>
      </c>
      <c r="J2452" s="4">
        <v>493</v>
      </c>
      <c r="K2452" s="4">
        <v>74</v>
      </c>
      <c r="L2452" s="4">
        <v>53</v>
      </c>
      <c r="AA2452" s="12" t="str">
        <f>_xlfn.XLOOKUP(HsgLista[[#This Row],[Lakó-népesség]],hsgméret[limit],hsgméret[név],,-1)</f>
        <v>mikro</v>
      </c>
      <c r="AB2452" s="12" t="str">
        <f>IFERROR(_xlfn.XLOOKUP(HsgLista[[#This Row],[Vármegye]],Régiók[Vármegye],Régiók[Régió]),"")</f>
        <v>Közép-Dunántúl</v>
      </c>
      <c r="AC2452" s="12" t="str">
        <f>IFERROR(_xlfn.XLOOKUP(HsgLista[[#This Row],[Vármegye]],Régiók[Vármegye],Régiók[NUTS2]),"")</f>
        <v>HU21</v>
      </c>
      <c r="AD2452" s="12" t="str" cm="1">
        <f t="array" ref="AD2452">_xlfn.XLOOKUP(HsgLista[[#This Row],[Helység jogállása]],_xlfn.ANCHORARRAY($AG$12),$AH$12:$AH$18)</f>
        <v>1 község</v>
      </c>
      <c r="AE2452" s="4">
        <f>HsgLista[[#This Row],[Lakó-népesség]]*HsgLista[[#This Row],[Lakó-népesség]]</f>
        <v>5476</v>
      </c>
      <c r="AF2452" s="1"/>
      <c r="AG2452" s="4"/>
      <c r="AJ2452" s="8"/>
      <c r="AK2452" s="4"/>
      <c r="AS2452" s="8"/>
      <c r="AT2452" s="4"/>
      <c r="BJ2452" s="1"/>
    </row>
    <row r="2453" spans="1:62" x14ac:dyDescent="0.3">
      <c r="A2453" s="33" t="s">
        <v>3157</v>
      </c>
      <c r="B2453" s="31">
        <v>13824</v>
      </c>
      <c r="C2453" s="1" t="s">
        <v>40</v>
      </c>
      <c r="D2453" s="1" t="s">
        <v>112</v>
      </c>
      <c r="E2453" s="1" t="s">
        <v>234</v>
      </c>
      <c r="F2453" s="1" t="s">
        <v>235</v>
      </c>
      <c r="G2453" s="1" t="s">
        <v>236</v>
      </c>
      <c r="H2453" s="1">
        <v>5</v>
      </c>
      <c r="I2453" s="1" t="s">
        <v>1961</v>
      </c>
      <c r="J2453" s="4">
        <v>1991</v>
      </c>
      <c r="K2453" s="4">
        <v>358</v>
      </c>
      <c r="L2453" s="4">
        <v>165</v>
      </c>
      <c r="AA2453" s="12" t="str">
        <f>_xlfn.XLOOKUP(HsgLista[[#This Row],[Lakó-népesség]],hsgméret[limit],hsgméret[név],,-1)</f>
        <v>mikro</v>
      </c>
      <c r="AB2453" s="12" t="str">
        <f>IFERROR(_xlfn.XLOOKUP(HsgLista[[#This Row],[Vármegye]],Régiók[Vármegye],Régiók[Régió]),"")</f>
        <v>Dél-Dunántúl</v>
      </c>
      <c r="AC2453" s="12" t="str">
        <f>IFERROR(_xlfn.XLOOKUP(HsgLista[[#This Row],[Vármegye]],Régiók[Vármegye],Régiók[NUTS2]),"")</f>
        <v>HU23</v>
      </c>
      <c r="AD2453" s="12" t="str" cm="1">
        <f t="array" ref="AD2453">_xlfn.XLOOKUP(HsgLista[[#This Row],[Helység jogállása]],_xlfn.ANCHORARRAY($AG$12),$AH$12:$AH$18)</f>
        <v>1 község</v>
      </c>
      <c r="AE2453" s="4">
        <f>HsgLista[[#This Row],[Lakó-népesség]]*HsgLista[[#This Row],[Lakó-népesség]]</f>
        <v>128164</v>
      </c>
      <c r="AF2453" s="1"/>
      <c r="AG2453" s="4"/>
      <c r="AJ2453" s="8"/>
      <c r="AK2453" s="4"/>
      <c r="AS2453" s="8"/>
      <c r="AT2453" s="4"/>
      <c r="BJ2453" s="1"/>
    </row>
    <row r="2454" spans="1:62" x14ac:dyDescent="0.3">
      <c r="A2454" s="33" t="s">
        <v>3158</v>
      </c>
      <c r="B2454" s="31">
        <v>30580</v>
      </c>
      <c r="C2454" s="1" t="s">
        <v>40</v>
      </c>
      <c r="D2454" s="1" t="s">
        <v>112</v>
      </c>
      <c r="E2454" s="1" t="s">
        <v>324</v>
      </c>
      <c r="F2454" s="1" t="s">
        <v>325</v>
      </c>
      <c r="G2454" s="1" t="s">
        <v>326</v>
      </c>
      <c r="H2454" s="1">
        <v>5</v>
      </c>
      <c r="I2454" s="1" t="s">
        <v>928</v>
      </c>
      <c r="J2454" s="4">
        <v>2446</v>
      </c>
      <c r="K2454" s="4">
        <v>150</v>
      </c>
      <c r="L2454" s="4">
        <v>163</v>
      </c>
      <c r="AA2454" s="12" t="str">
        <f>_xlfn.XLOOKUP(HsgLista[[#This Row],[Lakó-népesség]],hsgméret[limit],hsgméret[név],,-1)</f>
        <v>mikro</v>
      </c>
      <c r="AB2454" s="12" t="str">
        <f>IFERROR(_xlfn.XLOOKUP(HsgLista[[#This Row],[Vármegye]],Régiók[Vármegye],Régiók[Régió]),"")</f>
        <v>Dél-Dunántúl</v>
      </c>
      <c r="AC2454" s="12" t="str">
        <f>IFERROR(_xlfn.XLOOKUP(HsgLista[[#This Row],[Vármegye]],Régiók[Vármegye],Régiók[NUTS2]),"")</f>
        <v>HU23</v>
      </c>
      <c r="AD2454" s="12" t="str" cm="1">
        <f t="array" ref="AD2454">_xlfn.XLOOKUP(HsgLista[[#This Row],[Helység jogállása]],_xlfn.ANCHORARRAY($AG$12),$AH$12:$AH$18)</f>
        <v>1 község</v>
      </c>
      <c r="AE2454" s="4">
        <f>HsgLista[[#This Row],[Lakó-népesség]]*HsgLista[[#This Row],[Lakó-népesség]]</f>
        <v>22500</v>
      </c>
      <c r="AF2454" s="1"/>
      <c r="AG2454" s="4"/>
      <c r="AJ2454" s="8"/>
      <c r="AK2454" s="4"/>
      <c r="AS2454" s="8"/>
      <c r="AT2454" s="4"/>
      <c r="BJ2454" s="1"/>
    </row>
    <row r="2455" spans="1:62" x14ac:dyDescent="0.3">
      <c r="A2455" s="33" t="s">
        <v>3159</v>
      </c>
      <c r="B2455" s="31">
        <v>23807</v>
      </c>
      <c r="C2455" s="1" t="s">
        <v>40</v>
      </c>
      <c r="D2455" s="1" t="s">
        <v>41</v>
      </c>
      <c r="E2455" s="1" t="s">
        <v>208</v>
      </c>
      <c r="F2455" s="1" t="s">
        <v>209</v>
      </c>
      <c r="G2455" s="1" t="s">
        <v>210</v>
      </c>
      <c r="H2455" s="1">
        <v>5</v>
      </c>
      <c r="I2455" s="1" t="s">
        <v>661</v>
      </c>
      <c r="J2455" s="4">
        <v>1070</v>
      </c>
      <c r="K2455" s="4">
        <v>478</v>
      </c>
      <c r="L2455" s="4">
        <v>198</v>
      </c>
      <c r="T2455" s="1">
        <v>1</v>
      </c>
      <c r="AA2455" s="12" t="str">
        <f>_xlfn.XLOOKUP(HsgLista[[#This Row],[Lakó-népesség]],hsgméret[limit],hsgméret[név],,-1)</f>
        <v>mikro</v>
      </c>
      <c r="AB2455" s="12" t="str">
        <f>IFERROR(_xlfn.XLOOKUP(HsgLista[[#This Row],[Vármegye]],Régiók[Vármegye],Régiók[Régió]),"")</f>
        <v>Dél-Dunántúl</v>
      </c>
      <c r="AC2455" s="12" t="str">
        <f>IFERROR(_xlfn.XLOOKUP(HsgLista[[#This Row],[Vármegye]],Régiók[Vármegye],Régiók[NUTS2]),"")</f>
        <v>HU23</v>
      </c>
      <c r="AD2455" s="12" t="str" cm="1">
        <f t="array" ref="AD2455">_xlfn.XLOOKUP(HsgLista[[#This Row],[Helység jogállása]],_xlfn.ANCHORARRAY($AG$12),$AH$12:$AH$18)</f>
        <v>1 község</v>
      </c>
      <c r="AE2455" s="4">
        <f>HsgLista[[#This Row],[Lakó-népesség]]*HsgLista[[#This Row],[Lakó-népesség]]</f>
        <v>228484</v>
      </c>
      <c r="AF2455" s="1"/>
      <c r="AG2455" s="4"/>
      <c r="AJ2455" s="8"/>
      <c r="AK2455" s="4"/>
      <c r="AS2455" s="8"/>
      <c r="AT2455" s="4"/>
      <c r="BJ2455" s="1"/>
    </row>
    <row r="2456" spans="1:62" x14ac:dyDescent="0.3">
      <c r="A2456" s="33" t="s">
        <v>3160</v>
      </c>
      <c r="B2456" s="32">
        <v>5500</v>
      </c>
      <c r="C2456" s="1" t="s">
        <v>40</v>
      </c>
      <c r="D2456" s="1" t="s">
        <v>112</v>
      </c>
      <c r="E2456" s="1" t="s">
        <v>431</v>
      </c>
      <c r="F2456" s="1" t="s">
        <v>432</v>
      </c>
      <c r="G2456" s="1" t="s">
        <v>433</v>
      </c>
      <c r="H2456" s="1">
        <v>5</v>
      </c>
      <c r="I2456" s="1" t="s">
        <v>434</v>
      </c>
      <c r="J2456" s="4">
        <v>770</v>
      </c>
      <c r="K2456" s="4">
        <v>168</v>
      </c>
      <c r="L2456" s="4">
        <v>64</v>
      </c>
      <c r="T2456" s="1">
        <v>1</v>
      </c>
      <c r="AA2456" s="12" t="str">
        <f>_xlfn.XLOOKUP(HsgLista[[#This Row],[Lakó-népesség]],hsgméret[limit],hsgméret[név],,-1)</f>
        <v>mikro</v>
      </c>
      <c r="AB2456" s="12" t="str">
        <f>IFERROR(_xlfn.XLOOKUP(HsgLista[[#This Row],[Vármegye]],Régiók[Vármegye],Régiók[Régió]),"")</f>
        <v>Dél-Dunántúl</v>
      </c>
      <c r="AC2456" s="12" t="str">
        <f>IFERROR(_xlfn.XLOOKUP(HsgLista[[#This Row],[Vármegye]],Régiók[Vármegye],Régiók[NUTS2]),"")</f>
        <v>HU23</v>
      </c>
      <c r="AD2456" s="12" t="str" cm="1">
        <f t="array" ref="AD2456">_xlfn.XLOOKUP(HsgLista[[#This Row],[Helység jogállása]],_xlfn.ANCHORARRAY($AG$12),$AH$12:$AH$18)</f>
        <v>1 község</v>
      </c>
      <c r="AE2456" s="4">
        <f>HsgLista[[#This Row],[Lakó-népesség]]*HsgLista[[#This Row],[Lakó-népesség]]</f>
        <v>28224</v>
      </c>
      <c r="AF2456" s="1"/>
      <c r="AG2456" s="4"/>
      <c r="AJ2456" s="8"/>
      <c r="AK2456" s="4"/>
      <c r="AS2456" s="8"/>
      <c r="AT2456" s="4"/>
      <c r="BJ2456" s="1"/>
    </row>
    <row r="2457" spans="1:62" x14ac:dyDescent="0.3">
      <c r="A2457" s="33" t="s">
        <v>3161</v>
      </c>
      <c r="B2457" s="31">
        <v>31219</v>
      </c>
      <c r="C2457" s="1" t="s">
        <v>40</v>
      </c>
      <c r="D2457" s="1" t="s">
        <v>112</v>
      </c>
      <c r="E2457" s="1" t="s">
        <v>234</v>
      </c>
      <c r="F2457" s="1" t="s">
        <v>235</v>
      </c>
      <c r="G2457" s="1" t="s">
        <v>236</v>
      </c>
      <c r="H2457" s="1">
        <v>5</v>
      </c>
      <c r="I2457" s="1" t="s">
        <v>1961</v>
      </c>
      <c r="J2457" s="4">
        <v>2212</v>
      </c>
      <c r="K2457" s="4">
        <v>726</v>
      </c>
      <c r="L2457" s="4">
        <v>286</v>
      </c>
      <c r="AA2457" s="12" t="str">
        <f>_xlfn.XLOOKUP(HsgLista[[#This Row],[Lakó-népesség]],hsgméret[limit],hsgméret[név],,-1)</f>
        <v>apró</v>
      </c>
      <c r="AB2457" s="12" t="str">
        <f>IFERROR(_xlfn.XLOOKUP(HsgLista[[#This Row],[Vármegye]],Régiók[Vármegye],Régiók[Régió]),"")</f>
        <v>Dél-Dunántúl</v>
      </c>
      <c r="AC2457" s="12" t="str">
        <f>IFERROR(_xlfn.XLOOKUP(HsgLista[[#This Row],[Vármegye]],Régiók[Vármegye],Régiók[NUTS2]),"")</f>
        <v>HU23</v>
      </c>
      <c r="AD2457" s="12" t="str" cm="1">
        <f t="array" ref="AD2457">_xlfn.XLOOKUP(HsgLista[[#This Row],[Helység jogállása]],_xlfn.ANCHORARRAY($AG$12),$AH$12:$AH$18)</f>
        <v>1 község</v>
      </c>
      <c r="AE2457" s="4">
        <f>HsgLista[[#This Row],[Lakó-népesség]]*HsgLista[[#This Row],[Lakó-népesség]]</f>
        <v>527076</v>
      </c>
      <c r="AF2457" s="1"/>
      <c r="AG2457" s="4"/>
      <c r="AJ2457" s="8"/>
      <c r="AK2457" s="4"/>
      <c r="AS2457" s="8"/>
      <c r="AT2457" s="4"/>
      <c r="BJ2457" s="1"/>
    </row>
    <row r="2458" spans="1:62" x14ac:dyDescent="0.3">
      <c r="A2458" s="33" t="s">
        <v>3162</v>
      </c>
      <c r="B2458" s="31">
        <v>32470</v>
      </c>
      <c r="C2458" s="1" t="s">
        <v>40</v>
      </c>
      <c r="D2458" s="1" t="s">
        <v>112</v>
      </c>
      <c r="E2458" s="1" t="s">
        <v>554</v>
      </c>
      <c r="F2458" s="1" t="s">
        <v>555</v>
      </c>
      <c r="G2458" s="1" t="s">
        <v>556</v>
      </c>
      <c r="H2458" s="1">
        <v>5</v>
      </c>
      <c r="I2458" s="1" t="s">
        <v>1633</v>
      </c>
      <c r="J2458" s="4">
        <v>1058</v>
      </c>
      <c r="K2458" s="4">
        <v>467</v>
      </c>
      <c r="L2458" s="4">
        <v>220</v>
      </c>
      <c r="AA2458" s="12" t="str">
        <f>_xlfn.XLOOKUP(HsgLista[[#This Row],[Lakó-népesség]],hsgméret[limit],hsgméret[név],,-1)</f>
        <v>mikro</v>
      </c>
      <c r="AB2458" s="12" t="str">
        <f>IFERROR(_xlfn.XLOOKUP(HsgLista[[#This Row],[Vármegye]],Régiók[Vármegye],Régiók[Régió]),"")</f>
        <v>Dél-Dunántúl</v>
      </c>
      <c r="AC2458" s="12" t="str">
        <f>IFERROR(_xlfn.XLOOKUP(HsgLista[[#This Row],[Vármegye]],Régiók[Vármegye],Régiók[NUTS2]),"")</f>
        <v>HU23</v>
      </c>
      <c r="AD2458" s="12" t="str" cm="1">
        <f t="array" ref="AD2458">_xlfn.XLOOKUP(HsgLista[[#This Row],[Helység jogállása]],_xlfn.ANCHORARRAY($AG$12),$AH$12:$AH$18)</f>
        <v>1 község</v>
      </c>
      <c r="AE2458" s="4">
        <f>HsgLista[[#This Row],[Lakó-népesség]]*HsgLista[[#This Row],[Lakó-népesség]]</f>
        <v>218089</v>
      </c>
      <c r="AF2458" s="1"/>
      <c r="AG2458" s="4"/>
      <c r="AJ2458" s="8"/>
      <c r="AK2458" s="4"/>
      <c r="AS2458" s="8"/>
      <c r="AT2458" s="4"/>
      <c r="BJ2458" s="1"/>
    </row>
    <row r="2459" spans="1:62" x14ac:dyDescent="0.3">
      <c r="A2459" s="33" t="s">
        <v>3163</v>
      </c>
      <c r="B2459" s="31">
        <v>25043</v>
      </c>
      <c r="C2459" s="1" t="s">
        <v>40</v>
      </c>
      <c r="D2459" s="1" t="s">
        <v>112</v>
      </c>
      <c r="E2459" s="1" t="s">
        <v>793</v>
      </c>
      <c r="F2459" s="1" t="s">
        <v>794</v>
      </c>
      <c r="G2459" s="1" t="s">
        <v>795</v>
      </c>
      <c r="H2459" s="1">
        <v>5</v>
      </c>
      <c r="I2459" s="1" t="s">
        <v>795</v>
      </c>
      <c r="J2459" s="4">
        <v>1180</v>
      </c>
      <c r="K2459" s="4">
        <v>87</v>
      </c>
      <c r="L2459" s="4">
        <v>68</v>
      </c>
      <c r="AA2459" s="12" t="str">
        <f>_xlfn.XLOOKUP(HsgLista[[#This Row],[Lakó-népesség]],hsgméret[limit],hsgméret[név],,-1)</f>
        <v>mikro</v>
      </c>
      <c r="AB2459" s="12" t="str">
        <f>IFERROR(_xlfn.XLOOKUP(HsgLista[[#This Row],[Vármegye]],Régiók[Vármegye],Régiók[Régió]),"")</f>
        <v>Dél-Dunántúl</v>
      </c>
      <c r="AC2459" s="12" t="str">
        <f>IFERROR(_xlfn.XLOOKUP(HsgLista[[#This Row],[Vármegye]],Régiók[Vármegye],Régiók[NUTS2]),"")</f>
        <v>HU23</v>
      </c>
      <c r="AD2459" s="12" t="str" cm="1">
        <f t="array" ref="AD2459">_xlfn.XLOOKUP(HsgLista[[#This Row],[Helység jogállása]],_xlfn.ANCHORARRAY($AG$12),$AH$12:$AH$18)</f>
        <v>1 község</v>
      </c>
      <c r="AE2459" s="4">
        <f>HsgLista[[#This Row],[Lakó-népesség]]*HsgLista[[#This Row],[Lakó-népesség]]</f>
        <v>7569</v>
      </c>
      <c r="AF2459" s="1"/>
      <c r="AG2459" s="4"/>
      <c r="AJ2459" s="8"/>
      <c r="AK2459" s="4"/>
      <c r="AS2459" s="8"/>
      <c r="AT2459" s="4"/>
      <c r="BJ2459" s="1"/>
    </row>
    <row r="2460" spans="1:62" x14ac:dyDescent="0.3">
      <c r="A2460" s="33" t="s">
        <v>3164</v>
      </c>
      <c r="B2460" s="31">
        <v>11484</v>
      </c>
      <c r="C2460" s="1" t="s">
        <v>40</v>
      </c>
      <c r="D2460" s="1" t="s">
        <v>112</v>
      </c>
      <c r="E2460" s="1" t="s">
        <v>793</v>
      </c>
      <c r="F2460" s="1" t="s">
        <v>794</v>
      </c>
      <c r="G2460" s="1" t="s">
        <v>795</v>
      </c>
      <c r="H2460" s="1">
        <v>5</v>
      </c>
      <c r="I2460" s="1" t="s">
        <v>795</v>
      </c>
      <c r="J2460" s="4">
        <v>1238</v>
      </c>
      <c r="K2460" s="4">
        <v>134</v>
      </c>
      <c r="L2460" s="4">
        <v>75</v>
      </c>
      <c r="AA2460" s="12" t="str">
        <f>_xlfn.XLOOKUP(HsgLista[[#This Row],[Lakó-népesség]],hsgméret[limit],hsgméret[név],,-1)</f>
        <v>mikro</v>
      </c>
      <c r="AB2460" s="12" t="str">
        <f>IFERROR(_xlfn.XLOOKUP(HsgLista[[#This Row],[Vármegye]],Régiók[Vármegye],Régiók[Régió]),"")</f>
        <v>Dél-Dunántúl</v>
      </c>
      <c r="AC2460" s="12" t="str">
        <f>IFERROR(_xlfn.XLOOKUP(HsgLista[[#This Row],[Vármegye]],Régiók[Vármegye],Régiók[NUTS2]),"")</f>
        <v>HU23</v>
      </c>
      <c r="AD2460" s="12" t="str" cm="1">
        <f t="array" ref="AD2460">_xlfn.XLOOKUP(HsgLista[[#This Row],[Helység jogállása]],_xlfn.ANCHORARRAY($AG$12),$AH$12:$AH$18)</f>
        <v>1 község</v>
      </c>
      <c r="AE2460" s="4">
        <f>HsgLista[[#This Row],[Lakó-népesség]]*HsgLista[[#This Row],[Lakó-népesség]]</f>
        <v>17956</v>
      </c>
      <c r="AF2460" s="1"/>
      <c r="AG2460" s="4"/>
      <c r="AJ2460" s="8"/>
      <c r="AK2460" s="4"/>
      <c r="AS2460" s="8"/>
      <c r="AT2460" s="4"/>
      <c r="BJ2460" s="1"/>
    </row>
    <row r="2461" spans="1:62" x14ac:dyDescent="0.3">
      <c r="A2461" s="33" t="s">
        <v>3165</v>
      </c>
      <c r="B2461" s="31">
        <v>15981</v>
      </c>
      <c r="C2461" s="1" t="s">
        <v>40</v>
      </c>
      <c r="D2461" s="1" t="s">
        <v>112</v>
      </c>
      <c r="E2461" s="1" t="s">
        <v>324</v>
      </c>
      <c r="F2461" s="1" t="s">
        <v>325</v>
      </c>
      <c r="G2461" s="1" t="s">
        <v>326</v>
      </c>
      <c r="H2461" s="1">
        <v>5</v>
      </c>
      <c r="I2461" s="1" t="s">
        <v>928</v>
      </c>
      <c r="J2461" s="4">
        <v>1083</v>
      </c>
      <c r="K2461" s="4">
        <v>137</v>
      </c>
      <c r="L2461" s="4">
        <v>93</v>
      </c>
      <c r="AA2461" s="12" t="str">
        <f>_xlfn.XLOOKUP(HsgLista[[#This Row],[Lakó-népesség]],hsgméret[limit],hsgméret[név],,-1)</f>
        <v>mikro</v>
      </c>
      <c r="AB2461" s="12" t="str">
        <f>IFERROR(_xlfn.XLOOKUP(HsgLista[[#This Row],[Vármegye]],Régiók[Vármegye],Régiók[Régió]),"")</f>
        <v>Dél-Dunántúl</v>
      </c>
      <c r="AC2461" s="12" t="str">
        <f>IFERROR(_xlfn.XLOOKUP(HsgLista[[#This Row],[Vármegye]],Régiók[Vármegye],Régiók[NUTS2]),"")</f>
        <v>HU23</v>
      </c>
      <c r="AD2461" s="12" t="str" cm="1">
        <f t="array" ref="AD2461">_xlfn.XLOOKUP(HsgLista[[#This Row],[Helység jogállása]],_xlfn.ANCHORARRAY($AG$12),$AH$12:$AH$18)</f>
        <v>1 község</v>
      </c>
      <c r="AE2461" s="4">
        <f>HsgLista[[#This Row],[Lakó-népesség]]*HsgLista[[#This Row],[Lakó-népesség]]</f>
        <v>18769</v>
      </c>
      <c r="AF2461" s="1"/>
      <c r="AG2461" s="4"/>
      <c r="AJ2461" s="8"/>
      <c r="AK2461" s="4"/>
      <c r="AS2461" s="8"/>
      <c r="AT2461" s="4"/>
      <c r="BJ2461" s="1"/>
    </row>
    <row r="2462" spans="1:62" x14ac:dyDescent="0.3">
      <c r="A2462" s="33" t="s">
        <v>3166</v>
      </c>
      <c r="B2462" s="31">
        <v>20057</v>
      </c>
      <c r="C2462" s="1" t="s">
        <v>40</v>
      </c>
      <c r="D2462" s="1" t="s">
        <v>112</v>
      </c>
      <c r="E2462" s="1" t="s">
        <v>324</v>
      </c>
      <c r="F2462" s="1" t="s">
        <v>325</v>
      </c>
      <c r="G2462" s="1" t="s">
        <v>326</v>
      </c>
      <c r="H2462" s="1">
        <v>5</v>
      </c>
      <c r="I2462" s="1" t="s">
        <v>705</v>
      </c>
      <c r="J2462" s="4">
        <v>1081</v>
      </c>
      <c r="K2462" s="4">
        <v>155</v>
      </c>
      <c r="L2462" s="4">
        <v>128</v>
      </c>
      <c r="AA2462" s="12" t="str">
        <f>_xlfn.XLOOKUP(HsgLista[[#This Row],[Lakó-népesség]],hsgméret[limit],hsgméret[név],,-1)</f>
        <v>mikro</v>
      </c>
      <c r="AB2462" s="12" t="str">
        <f>IFERROR(_xlfn.XLOOKUP(HsgLista[[#This Row],[Vármegye]],Régiók[Vármegye],Régiók[Régió]),"")</f>
        <v>Dél-Dunántúl</v>
      </c>
      <c r="AC2462" s="12" t="str">
        <f>IFERROR(_xlfn.XLOOKUP(HsgLista[[#This Row],[Vármegye]],Régiók[Vármegye],Régiók[NUTS2]),"")</f>
        <v>HU23</v>
      </c>
      <c r="AD2462" s="12" t="str" cm="1">
        <f t="array" ref="AD2462">_xlfn.XLOOKUP(HsgLista[[#This Row],[Helység jogállása]],_xlfn.ANCHORARRAY($AG$12),$AH$12:$AH$18)</f>
        <v>1 község</v>
      </c>
      <c r="AE2462" s="4">
        <f>HsgLista[[#This Row],[Lakó-népesség]]*HsgLista[[#This Row],[Lakó-népesség]]</f>
        <v>24025</v>
      </c>
      <c r="AF2462" s="1"/>
      <c r="AG2462" s="4"/>
      <c r="AJ2462" s="8"/>
      <c r="AK2462" s="4"/>
      <c r="AS2462" s="8"/>
      <c r="AT2462" s="4"/>
      <c r="BJ2462" s="1"/>
    </row>
    <row r="2463" spans="1:62" x14ac:dyDescent="0.3">
      <c r="A2463" s="33" t="s">
        <v>3167</v>
      </c>
      <c r="B2463" s="31">
        <v>18078</v>
      </c>
      <c r="C2463" s="1" t="s">
        <v>40</v>
      </c>
      <c r="D2463" s="1" t="s">
        <v>112</v>
      </c>
      <c r="E2463" s="1" t="s">
        <v>234</v>
      </c>
      <c r="F2463" s="1" t="s">
        <v>235</v>
      </c>
      <c r="G2463" s="1" t="s">
        <v>236</v>
      </c>
      <c r="H2463" s="1">
        <v>5</v>
      </c>
      <c r="I2463" s="1" t="s">
        <v>2518</v>
      </c>
      <c r="J2463" s="4">
        <v>1826</v>
      </c>
      <c r="K2463" s="4">
        <v>485</v>
      </c>
      <c r="L2463" s="4">
        <v>215</v>
      </c>
      <c r="AA2463" s="12" t="str">
        <f>_xlfn.XLOOKUP(HsgLista[[#This Row],[Lakó-népesség]],hsgméret[limit],hsgméret[név],,-1)</f>
        <v>mikro</v>
      </c>
      <c r="AB2463" s="12" t="str">
        <f>IFERROR(_xlfn.XLOOKUP(HsgLista[[#This Row],[Vármegye]],Régiók[Vármegye],Régiók[Régió]),"")</f>
        <v>Dél-Dunántúl</v>
      </c>
      <c r="AC2463" s="12" t="str">
        <f>IFERROR(_xlfn.XLOOKUP(HsgLista[[#This Row],[Vármegye]],Régiók[Vármegye],Régiók[NUTS2]),"")</f>
        <v>HU23</v>
      </c>
      <c r="AD2463" s="12" t="str" cm="1">
        <f t="array" ref="AD2463">_xlfn.XLOOKUP(HsgLista[[#This Row],[Helység jogállása]],_xlfn.ANCHORARRAY($AG$12),$AH$12:$AH$18)</f>
        <v>1 község</v>
      </c>
      <c r="AE2463" s="4">
        <f>HsgLista[[#This Row],[Lakó-népesség]]*HsgLista[[#This Row],[Lakó-népesség]]</f>
        <v>235225</v>
      </c>
      <c r="AF2463" s="1"/>
      <c r="AG2463" s="4"/>
      <c r="AJ2463" s="8"/>
      <c r="AK2463" s="4"/>
      <c r="AS2463" s="8"/>
      <c r="AT2463" s="4"/>
      <c r="BJ2463" s="1"/>
    </row>
    <row r="2464" spans="1:62" x14ac:dyDescent="0.3">
      <c r="A2464" s="33" t="s">
        <v>3168</v>
      </c>
      <c r="B2464" s="31">
        <v>20330</v>
      </c>
      <c r="C2464" s="1" t="s">
        <v>40</v>
      </c>
      <c r="D2464" s="1" t="s">
        <v>112</v>
      </c>
      <c r="E2464" s="1" t="s">
        <v>234</v>
      </c>
      <c r="F2464" s="1" t="s">
        <v>235</v>
      </c>
      <c r="G2464" s="1" t="s">
        <v>236</v>
      </c>
      <c r="H2464" s="1">
        <v>5</v>
      </c>
      <c r="I2464" s="1" t="s">
        <v>1404</v>
      </c>
      <c r="J2464" s="4">
        <v>2171</v>
      </c>
      <c r="K2464" s="4">
        <v>409</v>
      </c>
      <c r="L2464" s="4">
        <v>192</v>
      </c>
      <c r="T2464" s="1">
        <v>1</v>
      </c>
      <c r="AA2464" s="12" t="str">
        <f>_xlfn.XLOOKUP(HsgLista[[#This Row],[Lakó-népesség]],hsgméret[limit],hsgméret[név],,-1)</f>
        <v>mikro</v>
      </c>
      <c r="AB2464" s="12" t="str">
        <f>IFERROR(_xlfn.XLOOKUP(HsgLista[[#This Row],[Vármegye]],Régiók[Vármegye],Régiók[Régió]),"")</f>
        <v>Dél-Dunántúl</v>
      </c>
      <c r="AC2464" s="12" t="str">
        <f>IFERROR(_xlfn.XLOOKUP(HsgLista[[#This Row],[Vármegye]],Régiók[Vármegye],Régiók[NUTS2]),"")</f>
        <v>HU23</v>
      </c>
      <c r="AD2464" s="12" t="str" cm="1">
        <f t="array" ref="AD2464">_xlfn.XLOOKUP(HsgLista[[#This Row],[Helység jogállása]],_xlfn.ANCHORARRAY($AG$12),$AH$12:$AH$18)</f>
        <v>1 község</v>
      </c>
      <c r="AE2464" s="4">
        <f>HsgLista[[#This Row],[Lakó-népesség]]*HsgLista[[#This Row],[Lakó-népesség]]</f>
        <v>167281</v>
      </c>
      <c r="AF2464" s="1"/>
      <c r="AG2464" s="4"/>
      <c r="AJ2464" s="8"/>
      <c r="AK2464" s="4"/>
      <c r="AS2464" s="8"/>
      <c r="AT2464" s="4"/>
      <c r="BJ2464" s="1"/>
    </row>
    <row r="2465" spans="1:62" x14ac:dyDescent="0.3">
      <c r="A2465" s="33" t="s">
        <v>3169</v>
      </c>
      <c r="B2465" s="31">
        <v>29142</v>
      </c>
      <c r="C2465" s="1" t="s">
        <v>40</v>
      </c>
      <c r="D2465" s="1" t="s">
        <v>41</v>
      </c>
      <c r="E2465" s="1" t="s">
        <v>208</v>
      </c>
      <c r="F2465" s="1" t="s">
        <v>209</v>
      </c>
      <c r="G2465" s="1" t="s">
        <v>210</v>
      </c>
      <c r="H2465" s="1">
        <v>5</v>
      </c>
      <c r="I2465" s="1" t="s">
        <v>222</v>
      </c>
      <c r="J2465" s="4">
        <v>3097</v>
      </c>
      <c r="K2465" s="4">
        <v>346</v>
      </c>
      <c r="L2465" s="4">
        <v>211</v>
      </c>
      <c r="T2465" s="1">
        <v>1</v>
      </c>
      <c r="AA2465" s="12" t="str">
        <f>_xlfn.XLOOKUP(HsgLista[[#This Row],[Lakó-népesség]],hsgméret[limit],hsgméret[név],,-1)</f>
        <v>mikro</v>
      </c>
      <c r="AB2465" s="12" t="str">
        <f>IFERROR(_xlfn.XLOOKUP(HsgLista[[#This Row],[Vármegye]],Régiók[Vármegye],Régiók[Régió]),"")</f>
        <v>Dél-Dunántúl</v>
      </c>
      <c r="AC2465" s="12" t="str">
        <f>IFERROR(_xlfn.XLOOKUP(HsgLista[[#This Row],[Vármegye]],Régiók[Vármegye],Régiók[NUTS2]),"")</f>
        <v>HU23</v>
      </c>
      <c r="AD2465" s="12" t="str" cm="1">
        <f t="array" ref="AD2465">_xlfn.XLOOKUP(HsgLista[[#This Row],[Helység jogállása]],_xlfn.ANCHORARRAY($AG$12),$AH$12:$AH$18)</f>
        <v>1 község</v>
      </c>
      <c r="AE2465" s="4">
        <f>HsgLista[[#This Row],[Lakó-népesség]]*HsgLista[[#This Row],[Lakó-népesség]]</f>
        <v>119716</v>
      </c>
      <c r="AF2465" s="1"/>
      <c r="AG2465" s="4"/>
      <c r="AJ2465" s="8"/>
      <c r="AK2465" s="4"/>
      <c r="AS2465" s="8"/>
      <c r="AT2465" s="4"/>
      <c r="BJ2465" s="1"/>
    </row>
    <row r="2466" spans="1:62" x14ac:dyDescent="0.3">
      <c r="A2466" s="33" t="s">
        <v>3170</v>
      </c>
      <c r="B2466" s="31">
        <v>25070</v>
      </c>
      <c r="C2466" s="1" t="s">
        <v>40</v>
      </c>
      <c r="D2466" s="1" t="s">
        <v>41</v>
      </c>
      <c r="E2466" s="1" t="s">
        <v>208</v>
      </c>
      <c r="F2466" s="1" t="s">
        <v>209</v>
      </c>
      <c r="G2466" s="1" t="s">
        <v>210</v>
      </c>
      <c r="H2466" s="1">
        <v>5</v>
      </c>
      <c r="I2466" s="1" t="s">
        <v>661</v>
      </c>
      <c r="J2466" s="4">
        <v>1352</v>
      </c>
      <c r="K2466" s="4">
        <v>315</v>
      </c>
      <c r="L2466" s="4">
        <v>124</v>
      </c>
      <c r="T2466" s="1">
        <v>1</v>
      </c>
      <c r="AA2466" s="12" t="str">
        <f>_xlfn.XLOOKUP(HsgLista[[#This Row],[Lakó-népesség]],hsgméret[limit],hsgméret[név],,-1)</f>
        <v>mikro</v>
      </c>
      <c r="AB2466" s="12" t="str">
        <f>IFERROR(_xlfn.XLOOKUP(HsgLista[[#This Row],[Vármegye]],Régiók[Vármegye],Régiók[Régió]),"")</f>
        <v>Dél-Dunántúl</v>
      </c>
      <c r="AC2466" s="12" t="str">
        <f>IFERROR(_xlfn.XLOOKUP(HsgLista[[#This Row],[Vármegye]],Régiók[Vármegye],Régiók[NUTS2]),"")</f>
        <v>HU23</v>
      </c>
      <c r="AD2466" s="12" t="str" cm="1">
        <f t="array" ref="AD2466">_xlfn.XLOOKUP(HsgLista[[#This Row],[Helység jogállása]],_xlfn.ANCHORARRAY($AG$12),$AH$12:$AH$18)</f>
        <v>1 község</v>
      </c>
      <c r="AE2466" s="4">
        <f>HsgLista[[#This Row],[Lakó-népesség]]*HsgLista[[#This Row],[Lakó-népesség]]</f>
        <v>99225</v>
      </c>
      <c r="AF2466" s="1"/>
      <c r="AG2466" s="4"/>
      <c r="AJ2466" s="8"/>
      <c r="AK2466" s="4"/>
      <c r="AS2466" s="8"/>
      <c r="AT2466" s="4"/>
      <c r="BJ2466" s="1"/>
    </row>
    <row r="2467" spans="1:62" x14ac:dyDescent="0.3">
      <c r="A2467" s="33" t="s">
        <v>237</v>
      </c>
      <c r="B2467" s="31">
        <v>28963</v>
      </c>
      <c r="C2467" s="1" t="s">
        <v>40</v>
      </c>
      <c r="D2467" s="1" t="s">
        <v>112</v>
      </c>
      <c r="E2467" s="1" t="s">
        <v>234</v>
      </c>
      <c r="F2467" s="1" t="s">
        <v>235</v>
      </c>
      <c r="G2467" s="1" t="s">
        <v>236</v>
      </c>
      <c r="H2467" s="1">
        <v>2</v>
      </c>
      <c r="I2467" s="1" t="s">
        <v>38</v>
      </c>
      <c r="J2467" s="4">
        <v>2506</v>
      </c>
      <c r="K2467" s="4">
        <v>1451</v>
      </c>
      <c r="L2467" s="4">
        <v>561</v>
      </c>
      <c r="T2467" s="1">
        <v>1</v>
      </c>
      <c r="AA2467" s="12" t="str">
        <f>_xlfn.XLOOKUP(HsgLista[[#This Row],[Lakó-népesség]],hsgméret[limit],hsgméret[név],,-1)</f>
        <v>apró</v>
      </c>
      <c r="AB2467" s="12" t="str">
        <f>IFERROR(_xlfn.XLOOKUP(HsgLista[[#This Row],[Vármegye]],Régiók[Vármegye],Régiók[Régió]),"")</f>
        <v>Dél-Dunántúl</v>
      </c>
      <c r="AC2467" s="12" t="str">
        <f>IFERROR(_xlfn.XLOOKUP(HsgLista[[#This Row],[Vármegye]],Régiók[Vármegye],Régiók[NUTS2]),"")</f>
        <v>HU23</v>
      </c>
      <c r="AD2467" s="12" t="str" cm="1">
        <f t="array" ref="AD2467">_xlfn.XLOOKUP(HsgLista[[#This Row],[Helység jogállása]],_xlfn.ANCHORARRAY($AG$12),$AH$12:$AH$18)</f>
        <v>1 község</v>
      </c>
      <c r="AE2467" s="4">
        <f>HsgLista[[#This Row],[Lakó-népesség]]*HsgLista[[#This Row],[Lakó-népesség]]</f>
        <v>2105401</v>
      </c>
      <c r="AF2467" s="1"/>
      <c r="AG2467" s="4"/>
      <c r="AJ2467" s="8"/>
      <c r="AK2467" s="4"/>
      <c r="AS2467" s="8"/>
      <c r="AT2467" s="4"/>
      <c r="BJ2467" s="1"/>
    </row>
    <row r="2468" spans="1:62" x14ac:dyDescent="0.3">
      <c r="A2468" s="33" t="s">
        <v>3171</v>
      </c>
      <c r="B2468" s="31">
        <v>12876</v>
      </c>
      <c r="C2468" s="1" t="s">
        <v>40</v>
      </c>
      <c r="D2468" s="1" t="s">
        <v>112</v>
      </c>
      <c r="E2468" s="1" t="s">
        <v>324</v>
      </c>
      <c r="F2468" s="1" t="s">
        <v>325</v>
      </c>
      <c r="G2468" s="1" t="s">
        <v>326</v>
      </c>
      <c r="H2468" s="1">
        <v>5</v>
      </c>
      <c r="I2468" s="1" t="s">
        <v>705</v>
      </c>
      <c r="J2468" s="4">
        <v>1565</v>
      </c>
      <c r="K2468" s="4">
        <v>448</v>
      </c>
      <c r="L2468" s="4">
        <v>228</v>
      </c>
      <c r="AA2468" s="12" t="str">
        <f>_xlfn.XLOOKUP(HsgLista[[#This Row],[Lakó-népesség]],hsgméret[limit],hsgméret[név],,-1)</f>
        <v>mikro</v>
      </c>
      <c r="AB2468" s="12" t="str">
        <f>IFERROR(_xlfn.XLOOKUP(HsgLista[[#This Row],[Vármegye]],Régiók[Vármegye],Régiók[Régió]),"")</f>
        <v>Dél-Dunántúl</v>
      </c>
      <c r="AC2468" s="12" t="str">
        <f>IFERROR(_xlfn.XLOOKUP(HsgLista[[#This Row],[Vármegye]],Régiók[Vármegye],Régiók[NUTS2]),"")</f>
        <v>HU23</v>
      </c>
      <c r="AD2468" s="12" t="str" cm="1">
        <f t="array" ref="AD2468">_xlfn.XLOOKUP(HsgLista[[#This Row],[Helység jogállása]],_xlfn.ANCHORARRAY($AG$12),$AH$12:$AH$18)</f>
        <v>1 község</v>
      </c>
      <c r="AE2468" s="4">
        <f>HsgLista[[#This Row],[Lakó-népesség]]*HsgLista[[#This Row],[Lakó-népesség]]</f>
        <v>200704</v>
      </c>
      <c r="AF2468" s="1"/>
      <c r="AG2468" s="4"/>
      <c r="AJ2468" s="8"/>
      <c r="AK2468" s="4"/>
      <c r="AS2468" s="8"/>
      <c r="AT2468" s="4"/>
      <c r="BJ2468" s="1"/>
    </row>
    <row r="2469" spans="1:62" x14ac:dyDescent="0.3">
      <c r="A2469" s="33" t="s">
        <v>1108</v>
      </c>
      <c r="B2469" s="31">
        <v>15626</v>
      </c>
      <c r="C2469" s="1" t="s">
        <v>40</v>
      </c>
      <c r="D2469" s="1" t="s">
        <v>112</v>
      </c>
      <c r="E2469" s="1" t="s">
        <v>550</v>
      </c>
      <c r="F2469" s="1" t="s">
        <v>551</v>
      </c>
      <c r="G2469" s="1" t="s">
        <v>551</v>
      </c>
      <c r="H2469" s="1">
        <v>2</v>
      </c>
      <c r="I2469" s="1" t="s">
        <v>38</v>
      </c>
      <c r="J2469" s="4">
        <v>2177</v>
      </c>
      <c r="K2469" s="4">
        <v>685</v>
      </c>
      <c r="L2469" s="4">
        <v>276</v>
      </c>
      <c r="T2469" s="1">
        <v>1</v>
      </c>
      <c r="AA2469" s="12" t="str">
        <f>_xlfn.XLOOKUP(HsgLista[[#This Row],[Lakó-népesség]],hsgméret[limit],hsgméret[név],,-1)</f>
        <v>apró</v>
      </c>
      <c r="AB2469" s="12" t="str">
        <f>IFERROR(_xlfn.XLOOKUP(HsgLista[[#This Row],[Vármegye]],Régiók[Vármegye],Régiók[Régió]),"")</f>
        <v>Dél-Dunántúl</v>
      </c>
      <c r="AC2469" s="12" t="str">
        <f>IFERROR(_xlfn.XLOOKUP(HsgLista[[#This Row],[Vármegye]],Régiók[Vármegye],Régiók[NUTS2]),"")</f>
        <v>HU23</v>
      </c>
      <c r="AD2469" s="12" t="str" cm="1">
        <f t="array" ref="AD2469">_xlfn.XLOOKUP(HsgLista[[#This Row],[Helység jogállása]],_xlfn.ANCHORARRAY($AG$12),$AH$12:$AH$18)</f>
        <v>1 község</v>
      </c>
      <c r="AE2469" s="4">
        <f>HsgLista[[#This Row],[Lakó-népesség]]*HsgLista[[#This Row],[Lakó-népesség]]</f>
        <v>469225</v>
      </c>
      <c r="AF2469" s="1"/>
      <c r="AG2469" s="4"/>
      <c r="AJ2469" s="8"/>
      <c r="AK2469" s="4"/>
      <c r="AS2469" s="8"/>
      <c r="AT2469" s="4"/>
      <c r="BJ2469" s="1"/>
    </row>
    <row r="2470" spans="1:62" x14ac:dyDescent="0.3">
      <c r="A2470" s="33" t="s">
        <v>2518</v>
      </c>
      <c r="B2470" s="31">
        <v>28723</v>
      </c>
      <c r="C2470" s="1" t="s">
        <v>40</v>
      </c>
      <c r="D2470" s="1" t="s">
        <v>112</v>
      </c>
      <c r="E2470" s="1" t="s">
        <v>234</v>
      </c>
      <c r="F2470" s="1" t="s">
        <v>235</v>
      </c>
      <c r="G2470" s="1" t="s">
        <v>236</v>
      </c>
      <c r="H2470" s="1">
        <v>2</v>
      </c>
      <c r="I2470" s="1" t="s">
        <v>38</v>
      </c>
      <c r="J2470" s="4">
        <v>3636</v>
      </c>
      <c r="K2470" s="4">
        <v>1154</v>
      </c>
      <c r="L2470" s="4">
        <v>489</v>
      </c>
      <c r="AA2470" s="12" t="str">
        <f>_xlfn.XLOOKUP(HsgLista[[#This Row],[Lakó-népesség]],hsgméret[limit],hsgméret[név],,-1)</f>
        <v>apró</v>
      </c>
      <c r="AB2470" s="12" t="str">
        <f>IFERROR(_xlfn.XLOOKUP(HsgLista[[#This Row],[Vármegye]],Régiók[Vármegye],Régiók[Régió]),"")</f>
        <v>Dél-Dunántúl</v>
      </c>
      <c r="AC2470" s="12" t="str">
        <f>IFERROR(_xlfn.XLOOKUP(HsgLista[[#This Row],[Vármegye]],Régiók[Vármegye],Régiók[NUTS2]),"")</f>
        <v>HU23</v>
      </c>
      <c r="AD2470" s="12" t="str" cm="1">
        <f t="array" ref="AD2470">_xlfn.XLOOKUP(HsgLista[[#This Row],[Helység jogállása]],_xlfn.ANCHORARRAY($AG$12),$AH$12:$AH$18)</f>
        <v>1 község</v>
      </c>
      <c r="AE2470" s="4">
        <f>HsgLista[[#This Row],[Lakó-népesség]]*HsgLista[[#This Row],[Lakó-népesség]]</f>
        <v>1331716</v>
      </c>
      <c r="AF2470" s="1"/>
      <c r="AG2470" s="4"/>
      <c r="AJ2470" s="8"/>
      <c r="AK2470" s="4"/>
      <c r="AS2470" s="8"/>
      <c r="AT2470" s="4"/>
      <c r="BJ2470" s="1"/>
    </row>
    <row r="2471" spans="1:62" x14ac:dyDescent="0.3">
      <c r="A2471" s="33" t="s">
        <v>3172</v>
      </c>
      <c r="B2471" s="31">
        <v>27535</v>
      </c>
      <c r="C2471" s="1" t="s">
        <v>40</v>
      </c>
      <c r="D2471" s="1" t="s">
        <v>112</v>
      </c>
      <c r="E2471" s="1" t="s">
        <v>550</v>
      </c>
      <c r="F2471" s="1" t="s">
        <v>551</v>
      </c>
      <c r="G2471" s="1" t="s">
        <v>551</v>
      </c>
      <c r="H2471" s="1">
        <v>5</v>
      </c>
      <c r="I2471" s="1" t="s">
        <v>1108</v>
      </c>
      <c r="J2471" s="4">
        <v>1582</v>
      </c>
      <c r="K2471" s="4">
        <v>80</v>
      </c>
      <c r="L2471" s="4">
        <v>53</v>
      </c>
      <c r="AA2471" s="12" t="str">
        <f>_xlfn.XLOOKUP(HsgLista[[#This Row],[Lakó-népesség]],hsgméret[limit],hsgméret[név],,-1)</f>
        <v>mikro</v>
      </c>
      <c r="AB2471" s="12" t="str">
        <f>IFERROR(_xlfn.XLOOKUP(HsgLista[[#This Row],[Vármegye]],Régiók[Vármegye],Régiók[Régió]),"")</f>
        <v>Dél-Dunántúl</v>
      </c>
      <c r="AC2471" s="12" t="str">
        <f>IFERROR(_xlfn.XLOOKUP(HsgLista[[#This Row],[Vármegye]],Régiók[Vármegye],Régiók[NUTS2]),"")</f>
        <v>HU23</v>
      </c>
      <c r="AD2471" s="12" t="str" cm="1">
        <f t="array" ref="AD2471">_xlfn.XLOOKUP(HsgLista[[#This Row],[Helység jogállása]],_xlfn.ANCHORARRAY($AG$12),$AH$12:$AH$18)</f>
        <v>1 község</v>
      </c>
      <c r="AE2471" s="4">
        <f>HsgLista[[#This Row],[Lakó-népesség]]*HsgLista[[#This Row],[Lakó-népesség]]</f>
        <v>6400</v>
      </c>
      <c r="AF2471" s="1"/>
      <c r="AG2471" s="4"/>
      <c r="AJ2471" s="8"/>
      <c r="AK2471" s="4"/>
      <c r="AS2471" s="8"/>
      <c r="AT2471" s="4"/>
      <c r="BJ2471" s="1"/>
    </row>
    <row r="2472" spans="1:62" x14ac:dyDescent="0.3">
      <c r="A2472" s="33" t="s">
        <v>3173</v>
      </c>
      <c r="B2472" s="32">
        <v>6600</v>
      </c>
      <c r="C2472" s="1" t="s">
        <v>40</v>
      </c>
      <c r="D2472" s="1" t="s">
        <v>112</v>
      </c>
      <c r="E2472" s="1" t="s">
        <v>550</v>
      </c>
      <c r="F2472" s="1" t="s">
        <v>551</v>
      </c>
      <c r="G2472" s="1" t="s">
        <v>551</v>
      </c>
      <c r="H2472" s="1">
        <v>5</v>
      </c>
      <c r="I2472" s="1" t="s">
        <v>2377</v>
      </c>
      <c r="J2472" s="4">
        <v>2896</v>
      </c>
      <c r="K2472" s="4">
        <v>769</v>
      </c>
      <c r="L2472" s="4">
        <v>361</v>
      </c>
      <c r="T2472" s="1">
        <v>1</v>
      </c>
      <c r="AA2472" s="12" t="str">
        <f>_xlfn.XLOOKUP(HsgLista[[#This Row],[Lakó-népesség]],hsgméret[limit],hsgméret[név],,-1)</f>
        <v>apró</v>
      </c>
      <c r="AB2472" s="12" t="str">
        <f>IFERROR(_xlfn.XLOOKUP(HsgLista[[#This Row],[Vármegye]],Régiók[Vármegye],Régiók[Régió]),"")</f>
        <v>Dél-Dunántúl</v>
      </c>
      <c r="AC2472" s="12" t="str">
        <f>IFERROR(_xlfn.XLOOKUP(HsgLista[[#This Row],[Vármegye]],Régiók[Vármegye],Régiók[NUTS2]),"")</f>
        <v>HU23</v>
      </c>
      <c r="AD2472" s="12" t="str" cm="1">
        <f t="array" ref="AD2472">_xlfn.XLOOKUP(HsgLista[[#This Row],[Helység jogállása]],_xlfn.ANCHORARRAY($AG$12),$AH$12:$AH$18)</f>
        <v>1 község</v>
      </c>
      <c r="AE2472" s="4">
        <f>HsgLista[[#This Row],[Lakó-népesség]]*HsgLista[[#This Row],[Lakó-népesség]]</f>
        <v>591361</v>
      </c>
      <c r="AF2472" s="1"/>
      <c r="AG2472" s="4"/>
      <c r="AJ2472" s="8"/>
      <c r="AK2472" s="4"/>
      <c r="AS2472" s="8"/>
      <c r="AT2472" s="4"/>
      <c r="BJ2472" s="1"/>
    </row>
    <row r="2473" spans="1:62" x14ac:dyDescent="0.3">
      <c r="A2473" s="33" t="s">
        <v>3174</v>
      </c>
      <c r="B2473" s="32">
        <v>3416</v>
      </c>
      <c r="C2473" s="1" t="s">
        <v>40</v>
      </c>
      <c r="D2473" s="1" t="s">
        <v>112</v>
      </c>
      <c r="E2473" s="1" t="s">
        <v>234</v>
      </c>
      <c r="F2473" s="1" t="s">
        <v>235</v>
      </c>
      <c r="G2473" s="1" t="s">
        <v>236</v>
      </c>
      <c r="H2473" s="1">
        <v>5</v>
      </c>
      <c r="I2473" s="1" t="s">
        <v>1617</v>
      </c>
      <c r="J2473" s="4">
        <v>3846</v>
      </c>
      <c r="K2473" s="4">
        <v>644</v>
      </c>
      <c r="L2473" s="4">
        <v>331</v>
      </c>
      <c r="T2473" s="1">
        <v>1</v>
      </c>
      <c r="AA2473" s="12" t="str">
        <f>_xlfn.XLOOKUP(HsgLista[[#This Row],[Lakó-népesség]],hsgméret[limit],hsgméret[név],,-1)</f>
        <v>apró</v>
      </c>
      <c r="AB2473" s="12" t="str">
        <f>IFERROR(_xlfn.XLOOKUP(HsgLista[[#This Row],[Vármegye]],Régiók[Vármegye],Régiók[Régió]),"")</f>
        <v>Dél-Dunántúl</v>
      </c>
      <c r="AC2473" s="12" t="str">
        <f>IFERROR(_xlfn.XLOOKUP(HsgLista[[#This Row],[Vármegye]],Régiók[Vármegye],Régiók[NUTS2]),"")</f>
        <v>HU23</v>
      </c>
      <c r="AD2473" s="12" t="str" cm="1">
        <f t="array" ref="AD2473">_xlfn.XLOOKUP(HsgLista[[#This Row],[Helység jogállása]],_xlfn.ANCHORARRAY($AG$12),$AH$12:$AH$18)</f>
        <v>1 község</v>
      </c>
      <c r="AE2473" s="4">
        <f>HsgLista[[#This Row],[Lakó-népesség]]*HsgLista[[#This Row],[Lakó-népesség]]</f>
        <v>414736</v>
      </c>
      <c r="AF2473" s="1"/>
      <c r="AG2473" s="4"/>
      <c r="AJ2473" s="8"/>
      <c r="AK2473" s="4"/>
      <c r="AS2473" s="8"/>
      <c r="AT2473" s="4"/>
      <c r="BJ2473" s="1"/>
    </row>
    <row r="2474" spans="1:62" x14ac:dyDescent="0.3">
      <c r="A2474" s="33" t="s">
        <v>920</v>
      </c>
      <c r="B2474" s="31">
        <v>18546</v>
      </c>
      <c r="C2474" s="1" t="s">
        <v>40</v>
      </c>
      <c r="D2474" s="1" t="s">
        <v>112</v>
      </c>
      <c r="E2474" s="1" t="s">
        <v>479</v>
      </c>
      <c r="F2474" s="1" t="s">
        <v>480</v>
      </c>
      <c r="G2474" s="1" t="s">
        <v>481</v>
      </c>
      <c r="H2474" s="1">
        <v>2</v>
      </c>
      <c r="I2474" s="1" t="s">
        <v>38</v>
      </c>
      <c r="J2474" s="4">
        <v>4008</v>
      </c>
      <c r="K2474" s="4">
        <v>1382</v>
      </c>
      <c r="L2474" s="4">
        <v>625</v>
      </c>
      <c r="T2474" s="1">
        <v>1</v>
      </c>
      <c r="AA2474" s="12" t="str">
        <f>_xlfn.XLOOKUP(HsgLista[[#This Row],[Lakó-népesség]],hsgméret[limit],hsgméret[név],,-1)</f>
        <v>apró</v>
      </c>
      <c r="AB2474" s="12" t="str">
        <f>IFERROR(_xlfn.XLOOKUP(HsgLista[[#This Row],[Vármegye]],Régiók[Vármegye],Régiók[Régió]),"")</f>
        <v>Dél-Dunántúl</v>
      </c>
      <c r="AC2474" s="12" t="str">
        <f>IFERROR(_xlfn.XLOOKUP(HsgLista[[#This Row],[Vármegye]],Régiók[Vármegye],Régiók[NUTS2]),"")</f>
        <v>HU23</v>
      </c>
      <c r="AD2474" s="12" t="str" cm="1">
        <f t="array" ref="AD2474">_xlfn.XLOOKUP(HsgLista[[#This Row],[Helység jogállása]],_xlfn.ANCHORARRAY($AG$12),$AH$12:$AH$18)</f>
        <v>1 község</v>
      </c>
      <c r="AE2474" s="4">
        <f>HsgLista[[#This Row],[Lakó-népesség]]*HsgLista[[#This Row],[Lakó-népesség]]</f>
        <v>1909924</v>
      </c>
      <c r="AF2474" s="1"/>
      <c r="AG2474" s="4"/>
      <c r="AJ2474" s="8"/>
      <c r="AK2474" s="4"/>
      <c r="AS2474" s="8"/>
      <c r="AT2474" s="4"/>
      <c r="BJ2474" s="1"/>
    </row>
    <row r="2475" spans="1:62" x14ac:dyDescent="0.3">
      <c r="A2475" s="33" t="s">
        <v>3175</v>
      </c>
      <c r="B2475" s="31">
        <v>32601</v>
      </c>
      <c r="C2475" s="1" t="s">
        <v>40</v>
      </c>
      <c r="D2475" s="1" t="s">
        <v>112</v>
      </c>
      <c r="E2475" s="1" t="s">
        <v>554</v>
      </c>
      <c r="F2475" s="1" t="s">
        <v>555</v>
      </c>
      <c r="G2475" s="1" t="s">
        <v>556</v>
      </c>
      <c r="H2475" s="1">
        <v>5</v>
      </c>
      <c r="I2475" s="1" t="s">
        <v>2043</v>
      </c>
      <c r="J2475" s="4">
        <v>3530</v>
      </c>
      <c r="K2475" s="4">
        <v>437</v>
      </c>
      <c r="L2475" s="4">
        <v>203</v>
      </c>
      <c r="AA2475" s="12" t="str">
        <f>_xlfn.XLOOKUP(HsgLista[[#This Row],[Lakó-népesség]],hsgméret[limit],hsgméret[név],,-1)</f>
        <v>mikro</v>
      </c>
      <c r="AB2475" s="12" t="str">
        <f>IFERROR(_xlfn.XLOOKUP(HsgLista[[#This Row],[Vármegye]],Régiók[Vármegye],Régiók[Régió]),"")</f>
        <v>Dél-Dunántúl</v>
      </c>
      <c r="AC2475" s="12" t="str">
        <f>IFERROR(_xlfn.XLOOKUP(HsgLista[[#This Row],[Vármegye]],Régiók[Vármegye],Régiók[NUTS2]),"")</f>
        <v>HU23</v>
      </c>
      <c r="AD2475" s="12" t="str" cm="1">
        <f t="array" ref="AD2475">_xlfn.XLOOKUP(HsgLista[[#This Row],[Helység jogállása]],_xlfn.ANCHORARRAY($AG$12),$AH$12:$AH$18)</f>
        <v>1 község</v>
      </c>
      <c r="AE2475" s="4">
        <f>HsgLista[[#This Row],[Lakó-népesség]]*HsgLista[[#This Row],[Lakó-népesség]]</f>
        <v>190969</v>
      </c>
      <c r="AF2475" s="1"/>
      <c r="AG2475" s="4"/>
      <c r="AJ2475" s="8"/>
      <c r="AK2475" s="4"/>
      <c r="AS2475" s="8"/>
      <c r="AT2475" s="4"/>
      <c r="BJ2475" s="1"/>
    </row>
    <row r="2476" spans="1:62" x14ac:dyDescent="0.3">
      <c r="A2476" s="33" t="s">
        <v>1719</v>
      </c>
      <c r="B2476" s="32">
        <v>4853</v>
      </c>
      <c r="C2476" s="1" t="s">
        <v>40</v>
      </c>
      <c r="D2476" s="1" t="s">
        <v>112</v>
      </c>
      <c r="E2476" s="1" t="s">
        <v>793</v>
      </c>
      <c r="F2476" s="1" t="s">
        <v>794</v>
      </c>
      <c r="G2476" s="1" t="s">
        <v>795</v>
      </c>
      <c r="H2476" s="1">
        <v>2</v>
      </c>
      <c r="I2476" s="1" t="s">
        <v>38</v>
      </c>
      <c r="J2476" s="4">
        <v>4042</v>
      </c>
      <c r="K2476" s="4">
        <v>931</v>
      </c>
      <c r="L2476" s="4">
        <v>434</v>
      </c>
      <c r="AA2476" s="12" t="str">
        <f>_xlfn.XLOOKUP(HsgLista[[#This Row],[Lakó-népesség]],hsgméret[limit],hsgméret[név],,-1)</f>
        <v>apró</v>
      </c>
      <c r="AB2476" s="12" t="str">
        <f>IFERROR(_xlfn.XLOOKUP(HsgLista[[#This Row],[Vármegye]],Régiók[Vármegye],Régiók[Régió]),"")</f>
        <v>Dél-Dunántúl</v>
      </c>
      <c r="AC2476" s="12" t="str">
        <f>IFERROR(_xlfn.XLOOKUP(HsgLista[[#This Row],[Vármegye]],Régiók[Vármegye],Régiók[NUTS2]),"")</f>
        <v>HU23</v>
      </c>
      <c r="AD2476" s="12" t="str" cm="1">
        <f t="array" ref="AD2476">_xlfn.XLOOKUP(HsgLista[[#This Row],[Helység jogállása]],_xlfn.ANCHORARRAY($AG$12),$AH$12:$AH$18)</f>
        <v>1 község</v>
      </c>
      <c r="AE2476" s="4">
        <f>HsgLista[[#This Row],[Lakó-népesség]]*HsgLista[[#This Row],[Lakó-népesség]]</f>
        <v>866761</v>
      </c>
      <c r="AF2476" s="1"/>
      <c r="AG2476" s="4"/>
      <c r="AJ2476" s="8"/>
      <c r="AK2476" s="4"/>
      <c r="AS2476" s="8"/>
      <c r="AT2476" s="4"/>
      <c r="BJ2476" s="1"/>
    </row>
    <row r="2477" spans="1:62" x14ac:dyDescent="0.3">
      <c r="A2477" s="33" t="s">
        <v>3176</v>
      </c>
      <c r="B2477" s="31">
        <v>21856</v>
      </c>
      <c r="C2477" s="1" t="s">
        <v>40</v>
      </c>
      <c r="D2477" s="1" t="s">
        <v>112</v>
      </c>
      <c r="E2477" s="1" t="s">
        <v>554</v>
      </c>
      <c r="F2477" s="1" t="s">
        <v>555</v>
      </c>
      <c r="G2477" s="1" t="s">
        <v>556</v>
      </c>
      <c r="H2477" s="1">
        <v>5</v>
      </c>
      <c r="I2477" s="1" t="s">
        <v>2830</v>
      </c>
      <c r="J2477" s="4">
        <v>2502</v>
      </c>
      <c r="K2477" s="4">
        <v>697</v>
      </c>
      <c r="L2477" s="4">
        <v>331</v>
      </c>
      <c r="T2477" s="1">
        <v>1</v>
      </c>
      <c r="AA2477" s="12" t="str">
        <f>_xlfn.XLOOKUP(HsgLista[[#This Row],[Lakó-népesség]],hsgméret[limit],hsgméret[név],,-1)</f>
        <v>apró</v>
      </c>
      <c r="AB2477" s="12" t="str">
        <f>IFERROR(_xlfn.XLOOKUP(HsgLista[[#This Row],[Vármegye]],Régiók[Vármegye],Régiók[Régió]),"")</f>
        <v>Dél-Dunántúl</v>
      </c>
      <c r="AC2477" s="12" t="str">
        <f>IFERROR(_xlfn.XLOOKUP(HsgLista[[#This Row],[Vármegye]],Régiók[Vármegye],Régiók[NUTS2]),"")</f>
        <v>HU23</v>
      </c>
      <c r="AD2477" s="12" t="str" cm="1">
        <f t="array" ref="AD2477">_xlfn.XLOOKUP(HsgLista[[#This Row],[Helység jogállása]],_xlfn.ANCHORARRAY($AG$12),$AH$12:$AH$18)</f>
        <v>1 község</v>
      </c>
      <c r="AE2477" s="4">
        <f>HsgLista[[#This Row],[Lakó-népesség]]*HsgLista[[#This Row],[Lakó-népesség]]</f>
        <v>485809</v>
      </c>
      <c r="AF2477" s="1"/>
      <c r="AG2477" s="4"/>
      <c r="AJ2477" s="8"/>
      <c r="AK2477" s="4"/>
      <c r="AS2477" s="8"/>
      <c r="AT2477" s="4"/>
      <c r="BJ2477" s="1"/>
    </row>
    <row r="2478" spans="1:62" x14ac:dyDescent="0.3">
      <c r="A2478" s="33" t="s">
        <v>2863</v>
      </c>
      <c r="B2478" s="31">
        <v>19442</v>
      </c>
      <c r="C2478" s="1" t="s">
        <v>40</v>
      </c>
      <c r="D2478" s="1" t="s">
        <v>112</v>
      </c>
      <c r="E2478" s="1" t="s">
        <v>554</v>
      </c>
      <c r="F2478" s="1" t="s">
        <v>555</v>
      </c>
      <c r="G2478" s="1" t="s">
        <v>556</v>
      </c>
      <c r="H2478" s="1">
        <v>2</v>
      </c>
      <c r="I2478" s="1" t="s">
        <v>38</v>
      </c>
      <c r="J2478" s="4">
        <v>5299</v>
      </c>
      <c r="K2478" s="4">
        <v>1653</v>
      </c>
      <c r="L2478" s="4">
        <v>718</v>
      </c>
      <c r="T2478" s="1">
        <v>1</v>
      </c>
      <c r="AA2478" s="12" t="str">
        <f>_xlfn.XLOOKUP(HsgLista[[#This Row],[Lakó-népesség]],hsgméret[limit],hsgméret[név],,-1)</f>
        <v>apró</v>
      </c>
      <c r="AB2478" s="12" t="str">
        <f>IFERROR(_xlfn.XLOOKUP(HsgLista[[#This Row],[Vármegye]],Régiók[Vármegye],Régiók[Régió]),"")</f>
        <v>Dél-Dunántúl</v>
      </c>
      <c r="AC2478" s="12" t="str">
        <f>IFERROR(_xlfn.XLOOKUP(HsgLista[[#This Row],[Vármegye]],Régiók[Vármegye],Régiók[NUTS2]),"")</f>
        <v>HU23</v>
      </c>
      <c r="AD2478" s="12" t="str" cm="1">
        <f t="array" ref="AD2478">_xlfn.XLOOKUP(HsgLista[[#This Row],[Helység jogállása]],_xlfn.ANCHORARRAY($AG$12),$AH$12:$AH$18)</f>
        <v>1 község</v>
      </c>
      <c r="AE2478" s="4">
        <f>HsgLista[[#This Row],[Lakó-népesség]]*HsgLista[[#This Row],[Lakó-népesség]]</f>
        <v>2732409</v>
      </c>
      <c r="AF2478" s="1"/>
      <c r="AG2478" s="4"/>
      <c r="AJ2478" s="8"/>
      <c r="AK2478" s="4"/>
      <c r="AS2478" s="8"/>
      <c r="AT2478" s="4"/>
      <c r="BJ2478" s="1"/>
    </row>
    <row r="2479" spans="1:62" x14ac:dyDescent="0.3">
      <c r="A2479" s="33" t="s">
        <v>3177</v>
      </c>
      <c r="B2479" s="31">
        <v>21281</v>
      </c>
      <c r="C2479" s="1" t="s">
        <v>40</v>
      </c>
      <c r="D2479" s="1" t="s">
        <v>41</v>
      </c>
      <c r="E2479" s="1" t="s">
        <v>208</v>
      </c>
      <c r="F2479" s="1" t="s">
        <v>209</v>
      </c>
      <c r="G2479" s="1" t="s">
        <v>210</v>
      </c>
      <c r="H2479" s="1">
        <v>5</v>
      </c>
      <c r="I2479" s="1" t="s">
        <v>661</v>
      </c>
      <c r="J2479" s="4">
        <v>1263</v>
      </c>
      <c r="K2479" s="4">
        <v>219</v>
      </c>
      <c r="L2479" s="4">
        <v>111</v>
      </c>
      <c r="AA2479" s="12" t="str">
        <f>_xlfn.XLOOKUP(HsgLista[[#This Row],[Lakó-népesség]],hsgméret[limit],hsgméret[név],,-1)</f>
        <v>mikro</v>
      </c>
      <c r="AB2479" s="12" t="str">
        <f>IFERROR(_xlfn.XLOOKUP(HsgLista[[#This Row],[Vármegye]],Régiók[Vármegye],Régiók[Régió]),"")</f>
        <v>Dél-Dunántúl</v>
      </c>
      <c r="AC2479" s="12" t="str">
        <f>IFERROR(_xlfn.XLOOKUP(HsgLista[[#This Row],[Vármegye]],Régiók[Vármegye],Régiók[NUTS2]),"")</f>
        <v>HU23</v>
      </c>
      <c r="AD2479" s="12" t="str" cm="1">
        <f t="array" ref="AD2479">_xlfn.XLOOKUP(HsgLista[[#This Row],[Helység jogállása]],_xlfn.ANCHORARRAY($AG$12),$AH$12:$AH$18)</f>
        <v>1 község</v>
      </c>
      <c r="AE2479" s="4">
        <f>HsgLista[[#This Row],[Lakó-népesség]]*HsgLista[[#This Row],[Lakó-népesség]]</f>
        <v>47961</v>
      </c>
      <c r="AF2479" s="1"/>
      <c r="AG2479" s="4"/>
      <c r="AJ2479" s="8"/>
      <c r="AK2479" s="4"/>
      <c r="AS2479" s="8"/>
      <c r="AT2479" s="4"/>
      <c r="BJ2479" s="1"/>
    </row>
    <row r="2480" spans="1:62" x14ac:dyDescent="0.3">
      <c r="A2480" s="33" t="s">
        <v>3178</v>
      </c>
      <c r="B2480" s="32">
        <v>4835</v>
      </c>
      <c r="C2480" s="1" t="s">
        <v>40</v>
      </c>
      <c r="D2480" s="1" t="s">
        <v>112</v>
      </c>
      <c r="E2480" s="1" t="s">
        <v>550</v>
      </c>
      <c r="F2480" s="1" t="s">
        <v>551</v>
      </c>
      <c r="G2480" s="1" t="s">
        <v>551</v>
      </c>
      <c r="H2480" s="1">
        <v>5</v>
      </c>
      <c r="I2480" s="1" t="s">
        <v>1108</v>
      </c>
      <c r="J2480" s="4">
        <v>2722</v>
      </c>
      <c r="K2480" s="4">
        <v>512</v>
      </c>
      <c r="L2480" s="4">
        <v>297</v>
      </c>
      <c r="AA2480" s="12" t="str">
        <f>_xlfn.XLOOKUP(HsgLista[[#This Row],[Lakó-népesség]],hsgméret[limit],hsgméret[név],,-1)</f>
        <v>apró</v>
      </c>
      <c r="AB2480" s="12" t="str">
        <f>IFERROR(_xlfn.XLOOKUP(HsgLista[[#This Row],[Vármegye]],Régiók[Vármegye],Régiók[Régió]),"")</f>
        <v>Dél-Dunántúl</v>
      </c>
      <c r="AC2480" s="12" t="str">
        <f>IFERROR(_xlfn.XLOOKUP(HsgLista[[#This Row],[Vármegye]],Régiók[Vármegye],Régiók[NUTS2]),"")</f>
        <v>HU23</v>
      </c>
      <c r="AD2480" s="12" t="str" cm="1">
        <f t="array" ref="AD2480">_xlfn.XLOOKUP(HsgLista[[#This Row],[Helység jogállása]],_xlfn.ANCHORARRAY($AG$12),$AH$12:$AH$18)</f>
        <v>1 község</v>
      </c>
      <c r="AE2480" s="4">
        <f>HsgLista[[#This Row],[Lakó-népesség]]*HsgLista[[#This Row],[Lakó-népesség]]</f>
        <v>262144</v>
      </c>
      <c r="AF2480" s="1"/>
      <c r="AG2480" s="4"/>
      <c r="AJ2480" s="8"/>
      <c r="AK2480" s="4"/>
      <c r="AS2480" s="8"/>
      <c r="AT2480" s="4"/>
      <c r="BJ2480" s="1"/>
    </row>
    <row r="2481" spans="1:62" x14ac:dyDescent="0.3">
      <c r="A2481" s="33" t="s">
        <v>1085</v>
      </c>
      <c r="B2481" s="32">
        <v>1526</v>
      </c>
      <c r="C2481" s="1" t="s">
        <v>40</v>
      </c>
      <c r="D2481" s="1" t="s">
        <v>272</v>
      </c>
      <c r="E2481" s="1" t="s">
        <v>653</v>
      </c>
      <c r="F2481" s="1" t="s">
        <v>654</v>
      </c>
      <c r="G2481" s="1" t="s">
        <v>655</v>
      </c>
      <c r="H2481" s="1">
        <v>2</v>
      </c>
      <c r="I2481" s="1" t="s">
        <v>38</v>
      </c>
      <c r="J2481" s="4">
        <v>1017</v>
      </c>
      <c r="K2481" s="4">
        <v>2015</v>
      </c>
      <c r="L2481" s="4">
        <v>1069</v>
      </c>
      <c r="AA2481" s="12" t="str">
        <f>_xlfn.XLOOKUP(HsgLista[[#This Row],[Lakó-népesség]],hsgméret[limit],hsgméret[név],,-1)</f>
        <v>kicsi</v>
      </c>
      <c r="AB2481" s="12" t="str">
        <f>IFERROR(_xlfn.XLOOKUP(HsgLista[[#This Row],[Vármegye]],Régiók[Vármegye],Régiók[Régió]),"")</f>
        <v>Észak-Magyarország</v>
      </c>
      <c r="AC2481" s="12" t="str">
        <f>IFERROR(_xlfn.XLOOKUP(HsgLista[[#This Row],[Vármegye]],Régiók[Vármegye],Régiók[NUTS2]),"")</f>
        <v>HU31</v>
      </c>
      <c r="AD2481" s="12" t="str" cm="1">
        <f t="array" ref="AD2481">_xlfn.XLOOKUP(HsgLista[[#This Row],[Helység jogállása]],_xlfn.ANCHORARRAY($AG$12),$AH$12:$AH$18)</f>
        <v>1 község</v>
      </c>
      <c r="AE2481" s="4">
        <f>HsgLista[[#This Row],[Lakó-népesség]]*HsgLista[[#This Row],[Lakó-népesség]]</f>
        <v>4060225</v>
      </c>
      <c r="AF2481" s="1"/>
      <c r="AG2481" s="4"/>
      <c r="AJ2481" s="8"/>
      <c r="AK2481" s="4"/>
      <c r="AS2481" s="8"/>
      <c r="AT2481" s="4"/>
      <c r="BJ2481" s="1"/>
    </row>
    <row r="2482" spans="1:62" x14ac:dyDescent="0.3">
      <c r="A2482" s="33" t="s">
        <v>3179</v>
      </c>
      <c r="B2482" s="31">
        <v>23889</v>
      </c>
      <c r="C2482" s="1" t="s">
        <v>40</v>
      </c>
      <c r="D2482" s="1" t="s">
        <v>159</v>
      </c>
      <c r="E2482" s="1" t="s">
        <v>950</v>
      </c>
      <c r="F2482" s="1" t="s">
        <v>951</v>
      </c>
      <c r="G2482" s="1" t="s">
        <v>952</v>
      </c>
      <c r="H2482" s="1">
        <v>5</v>
      </c>
      <c r="I2482" s="1" t="s">
        <v>1593</v>
      </c>
      <c r="J2482" s="4">
        <v>1981</v>
      </c>
      <c r="K2482" s="4">
        <v>643</v>
      </c>
      <c r="L2482" s="4">
        <v>236</v>
      </c>
      <c r="T2482" s="1">
        <v>1</v>
      </c>
      <c r="AA2482" s="12" t="str">
        <f>_xlfn.XLOOKUP(HsgLista[[#This Row],[Lakó-népesség]],hsgméret[limit],hsgméret[név],,-1)</f>
        <v>apró</v>
      </c>
      <c r="AB2482" s="12" t="str">
        <f>IFERROR(_xlfn.XLOOKUP(HsgLista[[#This Row],[Vármegye]],Régiók[Vármegye],Régiók[Régió]),"")</f>
        <v>Észak-Alföld</v>
      </c>
      <c r="AC2482" s="12" t="str">
        <f>IFERROR(_xlfn.XLOOKUP(HsgLista[[#This Row],[Vármegye]],Régiók[Vármegye],Régiók[NUTS2]),"")</f>
        <v>HU32</v>
      </c>
      <c r="AD2482" s="12" t="str" cm="1">
        <f t="array" ref="AD2482">_xlfn.XLOOKUP(HsgLista[[#This Row],[Helység jogállása]],_xlfn.ANCHORARRAY($AG$12),$AH$12:$AH$18)</f>
        <v>1 község</v>
      </c>
      <c r="AE2482" s="4">
        <f>HsgLista[[#This Row],[Lakó-népesség]]*HsgLista[[#This Row],[Lakó-népesség]]</f>
        <v>413449</v>
      </c>
      <c r="AF2482" s="1"/>
      <c r="AG2482" s="4"/>
      <c r="AJ2482" s="8"/>
      <c r="AK2482" s="4"/>
      <c r="AS2482" s="8"/>
      <c r="AT2482" s="4"/>
      <c r="BJ2482" s="1"/>
    </row>
    <row r="2483" spans="1:62" x14ac:dyDescent="0.3">
      <c r="A2483" s="33" t="s">
        <v>3180</v>
      </c>
      <c r="B2483" s="31">
        <v>33321</v>
      </c>
      <c r="C2483" s="1" t="s">
        <v>196</v>
      </c>
      <c r="D2483" s="1" t="s">
        <v>28</v>
      </c>
      <c r="E2483" s="1" t="s">
        <v>29</v>
      </c>
      <c r="F2483" s="1" t="s">
        <v>30</v>
      </c>
      <c r="G2483" s="1" t="s">
        <v>31</v>
      </c>
      <c r="H2483" s="1">
        <v>5</v>
      </c>
      <c r="I2483" s="1" t="s">
        <v>2016</v>
      </c>
      <c r="J2483" s="4">
        <v>4996</v>
      </c>
      <c r="K2483" s="4">
        <v>1780</v>
      </c>
      <c r="L2483" s="4">
        <v>673</v>
      </c>
      <c r="AA2483" s="12" t="str">
        <f>_xlfn.XLOOKUP(HsgLista[[#This Row],[Lakó-népesség]],hsgméret[limit],hsgméret[név],,-1)</f>
        <v>apró</v>
      </c>
      <c r="AB2483" s="12" t="str">
        <f>IFERROR(_xlfn.XLOOKUP(HsgLista[[#This Row],[Vármegye]],Régiók[Vármegye],Régiók[Régió]),"")</f>
        <v>Közép-Dunántúl</v>
      </c>
      <c r="AC2483" s="12" t="str">
        <f>IFERROR(_xlfn.XLOOKUP(HsgLista[[#This Row],[Vármegye]],Régiók[Vármegye],Régiók[NUTS2]),"")</f>
        <v>HU21</v>
      </c>
      <c r="AD2483" s="12" t="str" cm="1">
        <f t="array" ref="AD2483">_xlfn.XLOOKUP(HsgLista[[#This Row],[Helység jogállása]],_xlfn.ANCHORARRAY($AG$12),$AH$12:$AH$18)</f>
        <v>1 község</v>
      </c>
      <c r="AE2483" s="4">
        <f>HsgLista[[#This Row],[Lakó-népesség]]*HsgLista[[#This Row],[Lakó-népesség]]</f>
        <v>3168400</v>
      </c>
      <c r="AF2483" s="1"/>
      <c r="AG2483" s="4"/>
      <c r="AJ2483" s="8"/>
      <c r="AK2483" s="4"/>
      <c r="AS2483" s="8"/>
      <c r="AT2483" s="4"/>
      <c r="BJ2483" s="1"/>
    </row>
    <row r="2484" spans="1:62" x14ac:dyDescent="0.3">
      <c r="A2484" s="33" t="s">
        <v>147</v>
      </c>
      <c r="B2484" s="32">
        <v>8518</v>
      </c>
      <c r="C2484" s="1" t="s">
        <v>468</v>
      </c>
      <c r="D2484" s="1" t="s">
        <v>66</v>
      </c>
      <c r="E2484" s="1" t="s">
        <v>3181</v>
      </c>
      <c r="F2484" s="1" t="s">
        <v>146</v>
      </c>
      <c r="G2484" s="1" t="s">
        <v>147</v>
      </c>
      <c r="H2484" s="1">
        <v>1</v>
      </c>
      <c r="I2484" s="1" t="s">
        <v>32</v>
      </c>
      <c r="J2484" s="4">
        <v>16905</v>
      </c>
      <c r="K2484" s="4">
        <v>61589</v>
      </c>
      <c r="L2484" s="4">
        <v>29796</v>
      </c>
      <c r="N2484" s="1">
        <v>1</v>
      </c>
      <c r="P2484" s="1">
        <v>1</v>
      </c>
      <c r="R2484" s="1">
        <v>1</v>
      </c>
      <c r="AA2484" s="12" t="str">
        <f>_xlfn.XLOOKUP(HsgLista[[#This Row],[Lakó-népesség]],hsgméret[limit],hsgméret[név],,-1)</f>
        <v>nagy</v>
      </c>
      <c r="AB2484" s="12" t="str">
        <f>IFERROR(_xlfn.XLOOKUP(HsgLista[[#This Row],[Vármegye]],Régiók[Vármegye],Régiók[Régió]),"")</f>
        <v>Nyugat-Dunántúl</v>
      </c>
      <c r="AC2484" s="12" t="str">
        <f>IFERROR(_xlfn.XLOOKUP(HsgLista[[#This Row],[Vármegye]],Régiók[Vármegye],Régiók[NUTS2]),"")</f>
        <v>HU22</v>
      </c>
      <c r="AD2484" s="12" t="str" cm="1">
        <f t="array" ref="AD2484">_xlfn.XLOOKUP(HsgLista[[#This Row],[Helység jogállása]],_xlfn.ANCHORARRAY($AG$12),$AH$12:$AH$18)</f>
        <v>3 m.j.város</v>
      </c>
      <c r="AE2484" s="4">
        <f>HsgLista[[#This Row],[Lakó-népesség]]*HsgLista[[#This Row],[Lakó-népesség]]</f>
        <v>3793204921</v>
      </c>
      <c r="AF2484" s="1"/>
      <c r="AG2484" s="4"/>
      <c r="AJ2484" s="8"/>
      <c r="AK2484" s="4"/>
      <c r="AS2484" s="8"/>
      <c r="AT2484" s="4"/>
      <c r="BJ2484" s="1"/>
    </row>
    <row r="2485" spans="1:62" x14ac:dyDescent="0.3">
      <c r="A2485" s="33" t="s">
        <v>1715</v>
      </c>
      <c r="B2485" s="31">
        <v>29090</v>
      </c>
      <c r="C2485" s="1" t="s">
        <v>40</v>
      </c>
      <c r="D2485" s="1" t="s">
        <v>66</v>
      </c>
      <c r="E2485" s="1" t="s">
        <v>145</v>
      </c>
      <c r="F2485" s="1" t="s">
        <v>146</v>
      </c>
      <c r="G2485" s="1" t="s">
        <v>147</v>
      </c>
      <c r="H2485" s="1">
        <v>2</v>
      </c>
      <c r="I2485" s="1" t="s">
        <v>38</v>
      </c>
      <c r="J2485" s="4">
        <v>2069</v>
      </c>
      <c r="K2485" s="4">
        <v>876</v>
      </c>
      <c r="L2485" s="4">
        <v>315</v>
      </c>
      <c r="P2485" s="1">
        <v>1</v>
      </c>
      <c r="AA2485" s="12" t="str">
        <f>_xlfn.XLOOKUP(HsgLista[[#This Row],[Lakó-népesség]],hsgméret[limit],hsgméret[név],,-1)</f>
        <v>apró</v>
      </c>
      <c r="AB2485" s="12" t="str">
        <f>IFERROR(_xlfn.XLOOKUP(HsgLista[[#This Row],[Vármegye]],Régiók[Vármegye],Régiók[Régió]),"")</f>
        <v>Nyugat-Dunántúl</v>
      </c>
      <c r="AC2485" s="12" t="str">
        <f>IFERROR(_xlfn.XLOOKUP(HsgLista[[#This Row],[Vármegye]],Régiók[Vármegye],Régiók[NUTS2]),"")</f>
        <v>HU22</v>
      </c>
      <c r="AD2485" s="12" t="str" cm="1">
        <f t="array" ref="AD2485">_xlfn.XLOOKUP(HsgLista[[#This Row],[Helység jogállása]],_xlfn.ANCHORARRAY($AG$12),$AH$12:$AH$18)</f>
        <v>1 község</v>
      </c>
      <c r="AE2485" s="4">
        <f>HsgLista[[#This Row],[Lakó-népesség]]*HsgLista[[#This Row],[Lakó-népesség]]</f>
        <v>767376</v>
      </c>
      <c r="AF2485" s="1"/>
      <c r="AG2485" s="4"/>
      <c r="AJ2485" s="8"/>
      <c r="AK2485" s="4"/>
      <c r="AS2485" s="8"/>
      <c r="AT2485" s="4"/>
      <c r="BJ2485" s="1"/>
    </row>
    <row r="2486" spans="1:62" x14ac:dyDescent="0.3">
      <c r="A2486" s="33" t="s">
        <v>1396</v>
      </c>
      <c r="B2486" s="31">
        <v>25724</v>
      </c>
      <c r="C2486" s="1" t="s">
        <v>40</v>
      </c>
      <c r="D2486" s="1" t="s">
        <v>66</v>
      </c>
      <c r="E2486" s="1" t="s">
        <v>145</v>
      </c>
      <c r="F2486" s="1" t="s">
        <v>146</v>
      </c>
      <c r="G2486" s="1" t="s">
        <v>147</v>
      </c>
      <c r="H2486" s="1">
        <v>2</v>
      </c>
      <c r="I2486" s="1" t="s">
        <v>38</v>
      </c>
      <c r="J2486" s="4">
        <v>2681</v>
      </c>
      <c r="K2486" s="4">
        <v>1449</v>
      </c>
      <c r="L2486" s="4">
        <v>566</v>
      </c>
      <c r="AA2486" s="12" t="str">
        <f>_xlfn.XLOOKUP(HsgLista[[#This Row],[Lakó-népesség]],hsgméret[limit],hsgméret[név],,-1)</f>
        <v>apró</v>
      </c>
      <c r="AB2486" s="12" t="str">
        <f>IFERROR(_xlfn.XLOOKUP(HsgLista[[#This Row],[Vármegye]],Régiók[Vármegye],Régiók[Régió]),"")</f>
        <v>Nyugat-Dunántúl</v>
      </c>
      <c r="AC2486" s="12" t="str">
        <f>IFERROR(_xlfn.XLOOKUP(HsgLista[[#This Row],[Vármegye]],Régiók[Vármegye],Régiók[NUTS2]),"")</f>
        <v>HU22</v>
      </c>
      <c r="AD2486" s="12" t="str" cm="1">
        <f t="array" ref="AD2486">_xlfn.XLOOKUP(HsgLista[[#This Row],[Helység jogállása]],_xlfn.ANCHORARRAY($AG$12),$AH$12:$AH$18)</f>
        <v>1 község</v>
      </c>
      <c r="AE2486" s="4">
        <f>HsgLista[[#This Row],[Lakó-népesség]]*HsgLista[[#This Row],[Lakó-népesség]]</f>
        <v>2099601</v>
      </c>
      <c r="AF2486" s="1"/>
      <c r="AG2486" s="4"/>
      <c r="AJ2486" s="8"/>
      <c r="AK2486" s="4"/>
      <c r="AS2486" s="8"/>
      <c r="AT2486" s="4"/>
      <c r="BJ2486" s="1"/>
    </row>
    <row r="2487" spans="1:62" x14ac:dyDescent="0.3">
      <c r="A2487" s="33" t="s">
        <v>3182</v>
      </c>
      <c r="B2487" s="32">
        <v>2617</v>
      </c>
      <c r="C2487" s="1" t="s">
        <v>40</v>
      </c>
      <c r="D2487" s="1" t="s">
        <v>66</v>
      </c>
      <c r="E2487" s="1" t="s">
        <v>101</v>
      </c>
      <c r="F2487" s="1" t="s">
        <v>102</v>
      </c>
      <c r="G2487" s="1" t="s">
        <v>103</v>
      </c>
      <c r="H2487" s="1">
        <v>5</v>
      </c>
      <c r="I2487" s="1" t="s">
        <v>104</v>
      </c>
      <c r="J2487" s="4">
        <v>710</v>
      </c>
      <c r="K2487" s="4">
        <v>294</v>
      </c>
      <c r="L2487" s="4">
        <v>117</v>
      </c>
      <c r="AA2487" s="12" t="str">
        <f>_xlfn.XLOOKUP(HsgLista[[#This Row],[Lakó-népesség]],hsgméret[limit],hsgméret[név],,-1)</f>
        <v>mikro</v>
      </c>
      <c r="AB2487" s="12" t="str">
        <f>IFERROR(_xlfn.XLOOKUP(HsgLista[[#This Row],[Vármegye]],Régiók[Vármegye],Régiók[Régió]),"")</f>
        <v>Nyugat-Dunántúl</v>
      </c>
      <c r="AC2487" s="12" t="str">
        <f>IFERROR(_xlfn.XLOOKUP(HsgLista[[#This Row],[Vármegye]],Régiók[Vármegye],Régiók[NUTS2]),"")</f>
        <v>HU22</v>
      </c>
      <c r="AD2487" s="12" t="str" cm="1">
        <f t="array" ref="AD2487">_xlfn.XLOOKUP(HsgLista[[#This Row],[Helység jogállása]],_xlfn.ANCHORARRAY($AG$12),$AH$12:$AH$18)</f>
        <v>1 község</v>
      </c>
      <c r="AE2487" s="4">
        <f>HsgLista[[#This Row],[Lakó-népesség]]*HsgLista[[#This Row],[Lakó-népesség]]</f>
        <v>86436</v>
      </c>
      <c r="AF2487" s="1"/>
      <c r="AG2487" s="4"/>
      <c r="AJ2487" s="8"/>
      <c r="AK2487" s="4"/>
      <c r="AS2487" s="8"/>
      <c r="AT2487" s="4"/>
      <c r="BJ2487" s="1"/>
    </row>
    <row r="2488" spans="1:62" x14ac:dyDescent="0.3">
      <c r="A2488" s="33" t="s">
        <v>1717</v>
      </c>
      <c r="B2488" s="32">
        <v>7171</v>
      </c>
      <c r="C2488" s="1" t="s">
        <v>40</v>
      </c>
      <c r="D2488" s="1" t="s">
        <v>95</v>
      </c>
      <c r="E2488" s="1" t="s">
        <v>96</v>
      </c>
      <c r="F2488" s="1" t="s">
        <v>97</v>
      </c>
      <c r="G2488" s="1" t="s">
        <v>98</v>
      </c>
      <c r="H2488" s="1">
        <v>2</v>
      </c>
      <c r="I2488" s="1" t="s">
        <v>38</v>
      </c>
      <c r="J2488" s="4">
        <v>1737</v>
      </c>
      <c r="K2488" s="4">
        <v>639</v>
      </c>
      <c r="L2488" s="4">
        <v>262</v>
      </c>
      <c r="AA2488" s="12" t="str">
        <f>_xlfn.XLOOKUP(HsgLista[[#This Row],[Lakó-népesség]],hsgméret[limit],hsgméret[név],,-1)</f>
        <v>apró</v>
      </c>
      <c r="AB2488" s="12" t="str">
        <f>IFERROR(_xlfn.XLOOKUP(HsgLista[[#This Row],[Vármegye]],Régiók[Vármegye],Régiók[Régió]),"")</f>
        <v>Nyugat-Dunántúl</v>
      </c>
      <c r="AC2488" s="12" t="str">
        <f>IFERROR(_xlfn.XLOOKUP(HsgLista[[#This Row],[Vármegye]],Régiók[Vármegye],Régiók[NUTS2]),"")</f>
        <v>HU22</v>
      </c>
      <c r="AD2488" s="12" t="str" cm="1">
        <f t="array" ref="AD2488">_xlfn.XLOOKUP(HsgLista[[#This Row],[Helység jogállása]],_xlfn.ANCHORARRAY($AG$12),$AH$12:$AH$18)</f>
        <v>1 község</v>
      </c>
      <c r="AE2488" s="4">
        <f>HsgLista[[#This Row],[Lakó-népesség]]*HsgLista[[#This Row],[Lakó-népesség]]</f>
        <v>408321</v>
      </c>
      <c r="AF2488" s="1"/>
      <c r="AG2488" s="4"/>
      <c r="AJ2488" s="8"/>
      <c r="AK2488" s="4"/>
      <c r="AS2488" s="8"/>
      <c r="AT2488" s="4"/>
      <c r="BJ2488" s="1"/>
    </row>
    <row r="2489" spans="1:62" x14ac:dyDescent="0.3">
      <c r="A2489" s="33" t="s">
        <v>3183</v>
      </c>
      <c r="B2489" s="31">
        <v>27960</v>
      </c>
      <c r="C2489" s="1" t="s">
        <v>40</v>
      </c>
      <c r="D2489" s="1" t="s">
        <v>95</v>
      </c>
      <c r="E2489" s="1" t="s">
        <v>96</v>
      </c>
      <c r="F2489" s="1" t="s">
        <v>97</v>
      </c>
      <c r="G2489" s="1" t="s">
        <v>98</v>
      </c>
      <c r="H2489" s="1">
        <v>5</v>
      </c>
      <c r="I2489" s="1" t="s">
        <v>1717</v>
      </c>
      <c r="J2489" s="4">
        <v>886</v>
      </c>
      <c r="K2489" s="4">
        <v>226</v>
      </c>
      <c r="L2489" s="4">
        <v>96</v>
      </c>
      <c r="AA2489" s="12" t="str">
        <f>_xlfn.XLOOKUP(HsgLista[[#This Row],[Lakó-népesség]],hsgméret[limit],hsgméret[név],,-1)</f>
        <v>mikro</v>
      </c>
      <c r="AB2489" s="12" t="str">
        <f>IFERROR(_xlfn.XLOOKUP(HsgLista[[#This Row],[Vármegye]],Régiók[Vármegye],Régiók[Régió]),"")</f>
        <v>Nyugat-Dunántúl</v>
      </c>
      <c r="AC2489" s="12" t="str">
        <f>IFERROR(_xlfn.XLOOKUP(HsgLista[[#This Row],[Vármegye]],Régiók[Vármegye],Régiók[NUTS2]),"")</f>
        <v>HU22</v>
      </c>
      <c r="AD2489" s="12" t="str" cm="1">
        <f t="array" ref="AD2489">_xlfn.XLOOKUP(HsgLista[[#This Row],[Helység jogállása]],_xlfn.ANCHORARRAY($AG$12),$AH$12:$AH$18)</f>
        <v>1 község</v>
      </c>
      <c r="AE2489" s="4">
        <f>HsgLista[[#This Row],[Lakó-népesség]]*HsgLista[[#This Row],[Lakó-népesség]]</f>
        <v>51076</v>
      </c>
      <c r="AF2489" s="1"/>
      <c r="AG2489" s="4"/>
      <c r="AJ2489" s="8"/>
      <c r="AK2489" s="4"/>
      <c r="AS2489" s="8"/>
      <c r="AT2489" s="4"/>
      <c r="BJ2489" s="1"/>
    </row>
    <row r="2490" spans="1:62" x14ac:dyDescent="0.3">
      <c r="A2490" s="33" t="s">
        <v>3184</v>
      </c>
      <c r="B2490" s="32">
        <v>6567</v>
      </c>
      <c r="C2490" s="1" t="s">
        <v>40</v>
      </c>
      <c r="D2490" s="1" t="s">
        <v>202</v>
      </c>
      <c r="E2490" s="1" t="s">
        <v>278</v>
      </c>
      <c r="F2490" s="1" t="s">
        <v>279</v>
      </c>
      <c r="G2490" s="1" t="s">
        <v>280</v>
      </c>
      <c r="H2490" s="1">
        <v>5</v>
      </c>
      <c r="I2490" s="1" t="s">
        <v>1659</v>
      </c>
      <c r="J2490" s="4">
        <v>1637</v>
      </c>
      <c r="K2490" s="4">
        <v>757</v>
      </c>
      <c r="L2490" s="4">
        <v>319</v>
      </c>
      <c r="T2490" s="1">
        <v>1</v>
      </c>
      <c r="AA2490" s="12" t="str">
        <f>_xlfn.XLOOKUP(HsgLista[[#This Row],[Lakó-népesség]],hsgméret[limit],hsgméret[név],,-1)</f>
        <v>apró</v>
      </c>
      <c r="AB2490" s="12" t="str">
        <f>IFERROR(_xlfn.XLOOKUP(HsgLista[[#This Row],[Vármegye]],Régiók[Vármegye],Régiók[Régió]),"")</f>
        <v>Nyugat-Dunántúl</v>
      </c>
      <c r="AC2490" s="12" t="str">
        <f>IFERROR(_xlfn.XLOOKUP(HsgLista[[#This Row],[Vármegye]],Régiók[Vármegye],Régiók[NUTS2]),"")</f>
        <v>HU22</v>
      </c>
      <c r="AD2490" s="12" t="str" cm="1">
        <f t="array" ref="AD2490">_xlfn.XLOOKUP(HsgLista[[#This Row],[Helység jogállása]],_xlfn.ANCHORARRAY($AG$12),$AH$12:$AH$18)</f>
        <v>1 község</v>
      </c>
      <c r="AE2490" s="4">
        <f>HsgLista[[#This Row],[Lakó-népesség]]*HsgLista[[#This Row],[Lakó-népesség]]</f>
        <v>573049</v>
      </c>
      <c r="AF2490" s="1"/>
      <c r="AG2490" s="4"/>
      <c r="AJ2490" s="8"/>
      <c r="AK2490" s="4"/>
      <c r="AS2490" s="8"/>
      <c r="AT2490" s="4"/>
      <c r="BJ2490" s="1"/>
    </row>
    <row r="2491" spans="1:62" x14ac:dyDescent="0.3">
      <c r="A2491" s="33" t="s">
        <v>3185</v>
      </c>
      <c r="B2491" s="31">
        <v>29692</v>
      </c>
      <c r="C2491" s="1" t="s">
        <v>40</v>
      </c>
      <c r="D2491" s="1" t="s">
        <v>95</v>
      </c>
      <c r="E2491" s="1" t="s">
        <v>96</v>
      </c>
      <c r="F2491" s="1" t="s">
        <v>97</v>
      </c>
      <c r="G2491" s="1" t="s">
        <v>98</v>
      </c>
      <c r="H2491" s="1">
        <v>5</v>
      </c>
      <c r="I2491" s="1" t="s">
        <v>1717</v>
      </c>
      <c r="J2491" s="4">
        <v>1329</v>
      </c>
      <c r="K2491" s="4">
        <v>762</v>
      </c>
      <c r="L2491" s="4">
        <v>288</v>
      </c>
      <c r="AA2491" s="12" t="str">
        <f>_xlfn.XLOOKUP(HsgLista[[#This Row],[Lakó-népesség]],hsgméret[limit],hsgméret[név],,-1)</f>
        <v>apró</v>
      </c>
      <c r="AB2491" s="12" t="str">
        <f>IFERROR(_xlfn.XLOOKUP(HsgLista[[#This Row],[Vármegye]],Régiók[Vármegye],Régiók[Régió]),"")</f>
        <v>Nyugat-Dunántúl</v>
      </c>
      <c r="AC2491" s="12" t="str">
        <f>IFERROR(_xlfn.XLOOKUP(HsgLista[[#This Row],[Vármegye]],Régiók[Vármegye],Régiók[NUTS2]),"")</f>
        <v>HU22</v>
      </c>
      <c r="AD2491" s="12" t="str" cm="1">
        <f t="array" ref="AD2491">_xlfn.XLOOKUP(HsgLista[[#This Row],[Helység jogállása]],_xlfn.ANCHORARRAY($AG$12),$AH$12:$AH$18)</f>
        <v>1 község</v>
      </c>
      <c r="AE2491" s="4">
        <f>HsgLista[[#This Row],[Lakó-népesség]]*HsgLista[[#This Row],[Lakó-népesség]]</f>
        <v>580644</v>
      </c>
      <c r="AF2491" s="1"/>
      <c r="AG2491" s="4"/>
      <c r="AJ2491" s="8"/>
      <c r="AK2491" s="4"/>
      <c r="AS2491" s="8"/>
      <c r="AT2491" s="4"/>
      <c r="BJ2491" s="1"/>
    </row>
    <row r="2492" spans="1:62" x14ac:dyDescent="0.3">
      <c r="A2492" s="33" t="s">
        <v>3186</v>
      </c>
      <c r="B2492" s="31">
        <v>14881</v>
      </c>
      <c r="C2492" s="1" t="s">
        <v>40</v>
      </c>
      <c r="D2492" s="1" t="s">
        <v>272</v>
      </c>
      <c r="E2492" s="1" t="s">
        <v>653</v>
      </c>
      <c r="F2492" s="1" t="s">
        <v>654</v>
      </c>
      <c r="G2492" s="1" t="s">
        <v>655</v>
      </c>
      <c r="H2492" s="1">
        <v>5</v>
      </c>
      <c r="I2492" s="1" t="s">
        <v>1489</v>
      </c>
      <c r="J2492" s="4">
        <v>1214</v>
      </c>
      <c r="K2492" s="4">
        <v>867</v>
      </c>
      <c r="L2492" s="4">
        <v>301</v>
      </c>
      <c r="T2492" s="1">
        <v>1</v>
      </c>
      <c r="AA2492" s="12" t="str">
        <f>_xlfn.XLOOKUP(HsgLista[[#This Row],[Lakó-népesség]],hsgméret[limit],hsgméret[név],,-1)</f>
        <v>apró</v>
      </c>
      <c r="AB2492" s="12" t="str">
        <f>IFERROR(_xlfn.XLOOKUP(HsgLista[[#This Row],[Vármegye]],Régiók[Vármegye],Régiók[Régió]),"")</f>
        <v>Észak-Magyarország</v>
      </c>
      <c r="AC2492" s="12" t="str">
        <f>IFERROR(_xlfn.XLOOKUP(HsgLista[[#This Row],[Vármegye]],Régiók[Vármegye],Régiók[NUTS2]),"")</f>
        <v>HU31</v>
      </c>
      <c r="AD2492" s="12" t="str" cm="1">
        <f t="array" ref="AD2492">_xlfn.XLOOKUP(HsgLista[[#This Row],[Helység jogállása]],_xlfn.ANCHORARRAY($AG$12),$AH$12:$AH$18)</f>
        <v>1 község</v>
      </c>
      <c r="AE2492" s="4">
        <f>HsgLista[[#This Row],[Lakó-népesség]]*HsgLista[[#This Row],[Lakó-népesség]]</f>
        <v>751689</v>
      </c>
      <c r="AF2492" s="1"/>
      <c r="AG2492" s="4"/>
      <c r="AJ2492" s="8"/>
      <c r="AK2492" s="4"/>
      <c r="AS2492" s="8"/>
      <c r="AT2492" s="4"/>
      <c r="BJ2492" s="1"/>
    </row>
    <row r="2493" spans="1:62" x14ac:dyDescent="0.3">
      <c r="A2493" s="33" t="s">
        <v>2999</v>
      </c>
      <c r="B2493" s="32">
        <v>6840</v>
      </c>
      <c r="C2493" s="1" t="s">
        <v>40</v>
      </c>
      <c r="D2493" s="1" t="s">
        <v>75</v>
      </c>
      <c r="E2493" s="1" t="s">
        <v>1306</v>
      </c>
      <c r="F2493" s="1" t="s">
        <v>1307</v>
      </c>
      <c r="G2493" s="1" t="s">
        <v>1308</v>
      </c>
      <c r="H2493" s="1">
        <v>2</v>
      </c>
      <c r="I2493" s="1" t="s">
        <v>38</v>
      </c>
      <c r="J2493" s="4">
        <v>2489</v>
      </c>
      <c r="K2493" s="4">
        <v>3665</v>
      </c>
      <c r="L2493" s="4">
        <v>1460</v>
      </c>
      <c r="X2493" s="1">
        <v>1</v>
      </c>
      <c r="AA2493" s="12" t="str">
        <f>_xlfn.XLOOKUP(HsgLista[[#This Row],[Lakó-népesség]],hsgméret[limit],hsgméret[név],,-1)</f>
        <v>kicsi</v>
      </c>
      <c r="AB2493" s="12" t="str">
        <f>IFERROR(_xlfn.XLOOKUP(HsgLista[[#This Row],[Vármegye]],Régiók[Vármegye],Régiók[Régió]),"")</f>
        <v>Pest</v>
      </c>
      <c r="AC2493" s="12" t="str">
        <f>IFERROR(_xlfn.XLOOKUP(HsgLista[[#This Row],[Vármegye]],Régiók[Vármegye],Régiók[NUTS2]),"")</f>
        <v>HU12</v>
      </c>
      <c r="AD2493" s="12" t="str" cm="1">
        <f t="array" ref="AD2493">_xlfn.XLOOKUP(HsgLista[[#This Row],[Helység jogállása]],_xlfn.ANCHORARRAY($AG$12),$AH$12:$AH$18)</f>
        <v>1 község</v>
      </c>
      <c r="AE2493" s="4">
        <f>HsgLista[[#This Row],[Lakó-népesség]]*HsgLista[[#This Row],[Lakó-népesség]]</f>
        <v>13432225</v>
      </c>
      <c r="AF2493" s="1"/>
      <c r="AG2493" s="4"/>
      <c r="AJ2493" s="8"/>
      <c r="AK2493" s="4"/>
      <c r="AS2493" s="8"/>
      <c r="AT2493" s="4"/>
      <c r="BJ2493" s="1"/>
    </row>
    <row r="2494" spans="1:62" x14ac:dyDescent="0.3">
      <c r="A2494" s="33" t="s">
        <v>3187</v>
      </c>
      <c r="B2494" s="31">
        <v>13268</v>
      </c>
      <c r="C2494" s="1" t="s">
        <v>40</v>
      </c>
      <c r="D2494" s="1" t="s">
        <v>52</v>
      </c>
      <c r="E2494" s="1" t="s">
        <v>313</v>
      </c>
      <c r="F2494" s="1" t="s">
        <v>314</v>
      </c>
      <c r="G2494" s="1" t="s">
        <v>315</v>
      </c>
      <c r="H2494" s="1">
        <v>5</v>
      </c>
      <c r="I2494" s="1" t="s">
        <v>1851</v>
      </c>
      <c r="J2494" s="4">
        <v>728</v>
      </c>
      <c r="K2494" s="4">
        <v>232</v>
      </c>
      <c r="L2494" s="4">
        <v>100</v>
      </c>
      <c r="AA2494" s="12" t="str">
        <f>_xlfn.XLOOKUP(HsgLista[[#This Row],[Lakó-népesség]],hsgméret[limit],hsgméret[név],,-1)</f>
        <v>mikro</v>
      </c>
      <c r="AB2494" s="12" t="str">
        <f>IFERROR(_xlfn.XLOOKUP(HsgLista[[#This Row],[Vármegye]],Régiók[Vármegye],Régiók[Régió]),"")</f>
        <v>Észak-Magyarország</v>
      </c>
      <c r="AC2494" s="12" t="str">
        <f>IFERROR(_xlfn.XLOOKUP(HsgLista[[#This Row],[Vármegye]],Régiók[Vármegye],Régiók[NUTS2]),"")</f>
        <v>HU31</v>
      </c>
      <c r="AD2494" s="12" t="str" cm="1">
        <f t="array" ref="AD2494">_xlfn.XLOOKUP(HsgLista[[#This Row],[Helység jogállása]],_xlfn.ANCHORARRAY($AG$12),$AH$12:$AH$18)</f>
        <v>1 község</v>
      </c>
      <c r="AE2494" s="4">
        <f>HsgLista[[#This Row],[Lakó-népesség]]*HsgLista[[#This Row],[Lakó-népesség]]</f>
        <v>53824</v>
      </c>
      <c r="AF2494" s="1"/>
      <c r="AG2494" s="4"/>
      <c r="AJ2494" s="8"/>
      <c r="AK2494" s="4"/>
      <c r="AS2494" s="8"/>
      <c r="AT2494" s="4"/>
      <c r="BJ2494" s="1"/>
    </row>
    <row r="2495" spans="1:62" x14ac:dyDescent="0.3">
      <c r="A2495" s="33" t="s">
        <v>3188</v>
      </c>
      <c r="B2495" s="31">
        <v>31714</v>
      </c>
      <c r="C2495" s="1" t="s">
        <v>40</v>
      </c>
      <c r="D2495" s="1" t="s">
        <v>41</v>
      </c>
      <c r="E2495" s="1" t="s">
        <v>130</v>
      </c>
      <c r="F2495" s="1" t="s">
        <v>131</v>
      </c>
      <c r="G2495" s="1" t="s">
        <v>132</v>
      </c>
      <c r="H2495" s="1">
        <v>5</v>
      </c>
      <c r="I2495" s="1" t="s">
        <v>132</v>
      </c>
      <c r="J2495" s="4">
        <v>660</v>
      </c>
      <c r="K2495" s="4">
        <v>149</v>
      </c>
      <c r="L2495" s="4">
        <v>69</v>
      </c>
      <c r="AA2495" s="12" t="str">
        <f>_xlfn.XLOOKUP(HsgLista[[#This Row],[Lakó-népesség]],hsgméret[limit],hsgméret[név],,-1)</f>
        <v>mikro</v>
      </c>
      <c r="AB2495" s="12" t="str">
        <f>IFERROR(_xlfn.XLOOKUP(HsgLista[[#This Row],[Vármegye]],Régiók[Vármegye],Régiók[Régió]),"")</f>
        <v>Dél-Dunántúl</v>
      </c>
      <c r="AC2495" s="12" t="str">
        <f>IFERROR(_xlfn.XLOOKUP(HsgLista[[#This Row],[Vármegye]],Régiók[Vármegye],Régiók[NUTS2]),"")</f>
        <v>HU23</v>
      </c>
      <c r="AD2495" s="12" t="str" cm="1">
        <f t="array" ref="AD2495">_xlfn.XLOOKUP(HsgLista[[#This Row],[Helység jogállása]],_xlfn.ANCHORARRAY($AG$12),$AH$12:$AH$18)</f>
        <v>1 község</v>
      </c>
      <c r="AE2495" s="4">
        <f>HsgLista[[#This Row],[Lakó-népesség]]*HsgLista[[#This Row],[Lakó-népesség]]</f>
        <v>22201</v>
      </c>
      <c r="AF2495" s="1"/>
      <c r="AG2495" s="4"/>
      <c r="AJ2495" s="8"/>
      <c r="AK2495" s="4"/>
      <c r="AS2495" s="8"/>
      <c r="AT2495" s="4"/>
      <c r="BJ2495" s="1"/>
    </row>
    <row r="2496" spans="1:62" x14ac:dyDescent="0.3">
      <c r="A2496" s="33" t="s">
        <v>3189</v>
      </c>
      <c r="B2496" s="31">
        <v>22983</v>
      </c>
      <c r="C2496" s="1" t="s">
        <v>40</v>
      </c>
      <c r="D2496" s="1" t="s">
        <v>95</v>
      </c>
      <c r="E2496" s="1" t="s">
        <v>709</v>
      </c>
      <c r="F2496" s="1" t="s">
        <v>710</v>
      </c>
      <c r="G2496" s="1" t="s">
        <v>711</v>
      </c>
      <c r="H2496" s="1">
        <v>5</v>
      </c>
      <c r="I2496" s="1" t="s">
        <v>712</v>
      </c>
      <c r="J2496" s="4">
        <v>1493</v>
      </c>
      <c r="K2496" s="4">
        <v>589</v>
      </c>
      <c r="L2496" s="4">
        <v>283</v>
      </c>
      <c r="AA2496" s="12" t="str">
        <f>_xlfn.XLOOKUP(HsgLista[[#This Row],[Lakó-népesség]],hsgméret[limit],hsgméret[név],,-1)</f>
        <v>apró</v>
      </c>
      <c r="AB2496" s="12" t="str">
        <f>IFERROR(_xlfn.XLOOKUP(HsgLista[[#This Row],[Vármegye]],Régiók[Vármegye],Régiók[Régió]),"")</f>
        <v>Nyugat-Dunántúl</v>
      </c>
      <c r="AC2496" s="12" t="str">
        <f>IFERROR(_xlfn.XLOOKUP(HsgLista[[#This Row],[Vármegye]],Régiók[Vármegye],Régiók[NUTS2]),"")</f>
        <v>HU22</v>
      </c>
      <c r="AD2496" s="12" t="str" cm="1">
        <f t="array" ref="AD2496">_xlfn.XLOOKUP(HsgLista[[#This Row],[Helység jogállása]],_xlfn.ANCHORARRAY($AG$12),$AH$12:$AH$18)</f>
        <v>1 község</v>
      </c>
      <c r="AE2496" s="4">
        <f>HsgLista[[#This Row],[Lakó-népesség]]*HsgLista[[#This Row],[Lakó-népesség]]</f>
        <v>346921</v>
      </c>
      <c r="AF2496" s="1"/>
      <c r="AG2496" s="4"/>
      <c r="AJ2496" s="8"/>
      <c r="AK2496" s="4"/>
      <c r="AS2496" s="8"/>
      <c r="AT2496" s="4"/>
      <c r="BJ2496" s="1"/>
    </row>
    <row r="2497" spans="1:62" x14ac:dyDescent="0.3">
      <c r="A2497" s="33" t="s">
        <v>3190</v>
      </c>
      <c r="B2497" s="31">
        <v>19080</v>
      </c>
      <c r="C2497" s="1" t="s">
        <v>40</v>
      </c>
      <c r="D2497" s="1" t="s">
        <v>202</v>
      </c>
      <c r="E2497" s="1" t="s">
        <v>203</v>
      </c>
      <c r="F2497" s="1" t="s">
        <v>204</v>
      </c>
      <c r="G2497" s="1" t="s">
        <v>205</v>
      </c>
      <c r="H2497" s="1">
        <v>2</v>
      </c>
      <c r="I2497" s="1" t="s">
        <v>38</v>
      </c>
      <c r="J2497" s="4">
        <v>3617</v>
      </c>
      <c r="K2497" s="4">
        <v>1440</v>
      </c>
      <c r="L2497" s="4">
        <v>613</v>
      </c>
      <c r="T2497" s="1">
        <v>1</v>
      </c>
      <c r="AA2497" s="12" t="str">
        <f>_xlfn.XLOOKUP(HsgLista[[#This Row],[Lakó-népesség]],hsgméret[limit],hsgméret[név],,-1)</f>
        <v>apró</v>
      </c>
      <c r="AB2497" s="12" t="str">
        <f>IFERROR(_xlfn.XLOOKUP(HsgLista[[#This Row],[Vármegye]],Régiók[Vármegye],Régiók[Régió]),"")</f>
        <v>Nyugat-Dunántúl</v>
      </c>
      <c r="AC2497" s="12" t="str">
        <f>IFERROR(_xlfn.XLOOKUP(HsgLista[[#This Row],[Vármegye]],Régiók[Vármegye],Régiók[NUTS2]),"")</f>
        <v>HU22</v>
      </c>
      <c r="AD2497" s="12" t="str" cm="1">
        <f t="array" ref="AD2497">_xlfn.XLOOKUP(HsgLista[[#This Row],[Helység jogállása]],_xlfn.ANCHORARRAY($AG$12),$AH$12:$AH$18)</f>
        <v>1 község</v>
      </c>
      <c r="AE2497" s="4">
        <f>HsgLista[[#This Row],[Lakó-népesség]]*HsgLista[[#This Row],[Lakó-népesség]]</f>
        <v>2073600</v>
      </c>
      <c r="AF2497" s="1"/>
      <c r="AG2497" s="4"/>
      <c r="AJ2497" s="8"/>
      <c r="AK2497" s="4"/>
      <c r="AS2497" s="8"/>
      <c r="AT2497" s="4"/>
      <c r="BJ2497" s="1"/>
    </row>
    <row r="2498" spans="1:62" x14ac:dyDescent="0.3">
      <c r="A2498" s="33" t="s">
        <v>3091</v>
      </c>
      <c r="B2498" s="31">
        <v>24800</v>
      </c>
      <c r="C2498" s="1" t="s">
        <v>40</v>
      </c>
      <c r="D2498" s="1" t="s">
        <v>95</v>
      </c>
      <c r="E2498" s="1" t="s">
        <v>96</v>
      </c>
      <c r="F2498" s="1" t="s">
        <v>97</v>
      </c>
      <c r="G2498" s="1" t="s">
        <v>98</v>
      </c>
      <c r="H2498" s="1">
        <v>2</v>
      </c>
      <c r="I2498" s="1" t="s">
        <v>38</v>
      </c>
      <c r="J2498" s="4">
        <v>1278</v>
      </c>
      <c r="K2498" s="4">
        <v>762</v>
      </c>
      <c r="L2498" s="4">
        <v>280</v>
      </c>
      <c r="AA2498" s="12" t="str">
        <f>_xlfn.XLOOKUP(HsgLista[[#This Row],[Lakó-népesség]],hsgméret[limit],hsgméret[név],,-1)</f>
        <v>apró</v>
      </c>
      <c r="AB2498" s="12" t="str">
        <f>IFERROR(_xlfn.XLOOKUP(HsgLista[[#This Row],[Vármegye]],Régiók[Vármegye],Régiók[Régió]),"")</f>
        <v>Nyugat-Dunántúl</v>
      </c>
      <c r="AC2498" s="12" t="str">
        <f>IFERROR(_xlfn.XLOOKUP(HsgLista[[#This Row],[Vármegye]],Régiók[Vármegye],Régiók[NUTS2]),"")</f>
        <v>HU22</v>
      </c>
      <c r="AD2498" s="12" t="str" cm="1">
        <f t="array" ref="AD2498">_xlfn.XLOOKUP(HsgLista[[#This Row],[Helység jogállása]],_xlfn.ANCHORARRAY($AG$12),$AH$12:$AH$18)</f>
        <v>1 község</v>
      </c>
      <c r="AE2498" s="4">
        <f>HsgLista[[#This Row],[Lakó-népesség]]*HsgLista[[#This Row],[Lakó-népesség]]</f>
        <v>580644</v>
      </c>
      <c r="AF2498" s="1"/>
      <c r="AG2498" s="4"/>
      <c r="AJ2498" s="8"/>
      <c r="AK2498" s="4"/>
      <c r="AS2498" s="8"/>
      <c r="AT2498" s="4"/>
      <c r="BJ2498" s="1"/>
    </row>
    <row r="2499" spans="1:62" x14ac:dyDescent="0.3">
      <c r="A2499" s="33" t="s">
        <v>3191</v>
      </c>
      <c r="B2499" s="32">
        <v>2893</v>
      </c>
      <c r="C2499" s="1" t="s">
        <v>40</v>
      </c>
      <c r="D2499" s="1" t="s">
        <v>28</v>
      </c>
      <c r="E2499" s="1" t="s">
        <v>495</v>
      </c>
      <c r="F2499" s="1" t="s">
        <v>496</v>
      </c>
      <c r="G2499" s="1" t="s">
        <v>497</v>
      </c>
      <c r="H2499" s="1">
        <v>5</v>
      </c>
      <c r="I2499" s="1" t="s">
        <v>2415</v>
      </c>
      <c r="J2499" s="4">
        <v>625</v>
      </c>
      <c r="K2499" s="4">
        <v>551</v>
      </c>
      <c r="L2499" s="4">
        <v>217</v>
      </c>
      <c r="AA2499" s="12" t="str">
        <f>_xlfn.XLOOKUP(HsgLista[[#This Row],[Lakó-népesség]],hsgméret[limit],hsgméret[név],,-1)</f>
        <v>apró</v>
      </c>
      <c r="AB2499" s="12" t="str">
        <f>IFERROR(_xlfn.XLOOKUP(HsgLista[[#This Row],[Vármegye]],Régiók[Vármegye],Régiók[Régió]),"")</f>
        <v>Közép-Dunántúl</v>
      </c>
      <c r="AC2499" s="12" t="str">
        <f>IFERROR(_xlfn.XLOOKUP(HsgLista[[#This Row],[Vármegye]],Régiók[Vármegye],Régiók[NUTS2]),"")</f>
        <v>HU21</v>
      </c>
      <c r="AD2499" s="12" t="str" cm="1">
        <f t="array" ref="AD2499">_xlfn.XLOOKUP(HsgLista[[#This Row],[Helység jogállása]],_xlfn.ANCHORARRAY($AG$12),$AH$12:$AH$18)</f>
        <v>1 község</v>
      </c>
      <c r="AE2499" s="4">
        <f>HsgLista[[#This Row],[Lakó-népesség]]*HsgLista[[#This Row],[Lakó-népesség]]</f>
        <v>303601</v>
      </c>
      <c r="AF2499" s="1"/>
      <c r="AG2499" s="4"/>
      <c r="AJ2499" s="8"/>
      <c r="AK2499" s="4"/>
      <c r="AS2499" s="8"/>
      <c r="AT2499" s="4"/>
      <c r="BJ2499" s="1"/>
    </row>
    <row r="2500" spans="1:62" x14ac:dyDescent="0.3">
      <c r="A2500" s="33" t="s">
        <v>3192</v>
      </c>
      <c r="B2500" s="31">
        <v>14951</v>
      </c>
      <c r="C2500" s="1" t="s">
        <v>40</v>
      </c>
      <c r="D2500" s="1" t="s">
        <v>28</v>
      </c>
      <c r="E2500" s="1" t="s">
        <v>2028</v>
      </c>
      <c r="F2500" s="1" t="s">
        <v>1643</v>
      </c>
      <c r="G2500" s="1" t="s">
        <v>1641</v>
      </c>
      <c r="H2500" s="1">
        <v>2</v>
      </c>
      <c r="I2500" s="1" t="s">
        <v>38</v>
      </c>
      <c r="J2500" s="4">
        <v>1627</v>
      </c>
      <c r="K2500" s="4">
        <v>2078</v>
      </c>
      <c r="L2500" s="4">
        <v>1025</v>
      </c>
      <c r="AA2500" s="12" t="str">
        <f>_xlfn.XLOOKUP(HsgLista[[#This Row],[Lakó-népesség]],hsgméret[limit],hsgméret[név],,-1)</f>
        <v>kicsi</v>
      </c>
      <c r="AB2500" s="12" t="str">
        <f>IFERROR(_xlfn.XLOOKUP(HsgLista[[#This Row],[Vármegye]],Régiók[Vármegye],Régiók[Régió]),"")</f>
        <v>Közép-Dunántúl</v>
      </c>
      <c r="AC2500" s="12" t="str">
        <f>IFERROR(_xlfn.XLOOKUP(HsgLista[[#This Row],[Vármegye]],Régiók[Vármegye],Régiók[NUTS2]),"")</f>
        <v>HU21</v>
      </c>
      <c r="AD2500" s="12" t="str" cm="1">
        <f t="array" ref="AD2500">_xlfn.XLOOKUP(HsgLista[[#This Row],[Helység jogállása]],_xlfn.ANCHORARRAY($AG$12),$AH$12:$AH$18)</f>
        <v>1 község</v>
      </c>
      <c r="AE2500" s="4">
        <f>HsgLista[[#This Row],[Lakó-népesség]]*HsgLista[[#This Row],[Lakó-népesség]]</f>
        <v>4318084</v>
      </c>
      <c r="AF2500" s="1"/>
      <c r="AG2500" s="4"/>
      <c r="AJ2500" s="8"/>
      <c r="AK2500" s="4"/>
      <c r="AS2500" s="8"/>
      <c r="AT2500" s="4"/>
      <c r="BJ2500" s="1"/>
    </row>
    <row r="2501" spans="1:62" x14ac:dyDescent="0.3">
      <c r="A2501" s="33" t="s">
        <v>3193</v>
      </c>
      <c r="B2501" s="32">
        <v>2547</v>
      </c>
      <c r="C2501" s="1" t="s">
        <v>40</v>
      </c>
      <c r="D2501" s="1" t="s">
        <v>41</v>
      </c>
      <c r="E2501" s="1" t="s">
        <v>821</v>
      </c>
      <c r="F2501" s="1" t="s">
        <v>822</v>
      </c>
      <c r="G2501" s="1" t="s">
        <v>823</v>
      </c>
      <c r="H2501" s="1">
        <v>5</v>
      </c>
      <c r="I2501" s="1" t="s">
        <v>1666</v>
      </c>
      <c r="J2501" s="4">
        <v>2021</v>
      </c>
      <c r="K2501" s="4">
        <v>395</v>
      </c>
      <c r="L2501" s="4">
        <v>154</v>
      </c>
      <c r="T2501" s="1">
        <v>1</v>
      </c>
      <c r="AA2501" s="12" t="str">
        <f>_xlfn.XLOOKUP(HsgLista[[#This Row],[Lakó-népesség]],hsgméret[limit],hsgméret[név],,-1)</f>
        <v>mikro</v>
      </c>
      <c r="AB2501" s="12" t="str">
        <f>IFERROR(_xlfn.XLOOKUP(HsgLista[[#This Row],[Vármegye]],Régiók[Vármegye],Régiók[Régió]),"")</f>
        <v>Dél-Dunántúl</v>
      </c>
      <c r="AC2501" s="12" t="str">
        <f>IFERROR(_xlfn.XLOOKUP(HsgLista[[#This Row],[Vármegye]],Régiók[Vármegye],Régiók[NUTS2]),"")</f>
        <v>HU23</v>
      </c>
      <c r="AD2501" s="12" t="str" cm="1">
        <f t="array" ref="AD2501">_xlfn.XLOOKUP(HsgLista[[#This Row],[Helység jogállása]],_xlfn.ANCHORARRAY($AG$12),$AH$12:$AH$18)</f>
        <v>1 község</v>
      </c>
      <c r="AE2501" s="4">
        <f>HsgLista[[#This Row],[Lakó-népesség]]*HsgLista[[#This Row],[Lakó-népesség]]</f>
        <v>156025</v>
      </c>
      <c r="AF2501" s="1"/>
      <c r="AG2501" s="4"/>
      <c r="AJ2501" s="8"/>
      <c r="AK2501" s="4"/>
      <c r="AS2501" s="8"/>
      <c r="AT2501" s="4"/>
      <c r="BJ2501" s="1"/>
    </row>
    <row r="2502" spans="1:62" x14ac:dyDescent="0.3">
      <c r="A2502" s="33" t="s">
        <v>3194</v>
      </c>
      <c r="B2502" s="31">
        <v>31990</v>
      </c>
      <c r="C2502" s="1" t="s">
        <v>40</v>
      </c>
      <c r="D2502" s="1" t="s">
        <v>86</v>
      </c>
      <c r="E2502" s="1" t="s">
        <v>106</v>
      </c>
      <c r="F2502" s="1" t="s">
        <v>107</v>
      </c>
      <c r="G2502" s="1" t="s">
        <v>108</v>
      </c>
      <c r="H2502" s="1">
        <v>5</v>
      </c>
      <c r="I2502" s="1" t="s">
        <v>109</v>
      </c>
      <c r="J2502" s="4">
        <v>3737</v>
      </c>
      <c r="K2502" s="4">
        <v>1230</v>
      </c>
      <c r="L2502" s="4">
        <v>500</v>
      </c>
      <c r="AA2502" s="12" t="str">
        <f>_xlfn.XLOOKUP(HsgLista[[#This Row],[Lakó-népesség]],hsgméret[limit],hsgméret[név],,-1)</f>
        <v>apró</v>
      </c>
      <c r="AB2502" s="12" t="str">
        <f>IFERROR(_xlfn.XLOOKUP(HsgLista[[#This Row],[Vármegye]],Régiók[Vármegye],Régiók[Régió]),"")</f>
        <v>Közép-Dunántúl</v>
      </c>
      <c r="AC2502" s="12" t="str">
        <f>IFERROR(_xlfn.XLOOKUP(HsgLista[[#This Row],[Vármegye]],Régiók[Vármegye],Régiók[NUTS2]),"")</f>
        <v>HU21</v>
      </c>
      <c r="AD2502" s="12" t="str" cm="1">
        <f t="array" ref="AD2502">_xlfn.XLOOKUP(HsgLista[[#This Row],[Helység jogállása]],_xlfn.ANCHORARRAY($AG$12),$AH$12:$AH$18)</f>
        <v>1 község</v>
      </c>
      <c r="AE2502" s="4">
        <f>HsgLista[[#This Row],[Lakó-népesség]]*HsgLista[[#This Row],[Lakó-népesség]]</f>
        <v>1512900</v>
      </c>
      <c r="AF2502" s="1"/>
      <c r="AG2502" s="4"/>
      <c r="AJ2502" s="8"/>
      <c r="AK2502" s="4"/>
      <c r="AS2502" s="8"/>
      <c r="AT2502" s="4"/>
      <c r="BJ2502" s="1"/>
    </row>
    <row r="2503" spans="1:62" x14ac:dyDescent="0.3">
      <c r="A2503" s="33" t="s">
        <v>741</v>
      </c>
      <c r="B2503" s="32">
        <v>2404</v>
      </c>
      <c r="C2503" s="1" t="s">
        <v>40</v>
      </c>
      <c r="D2503" s="1" t="s">
        <v>202</v>
      </c>
      <c r="E2503" s="1" t="s">
        <v>278</v>
      </c>
      <c r="F2503" s="1" t="s">
        <v>279</v>
      </c>
      <c r="G2503" s="1" t="s">
        <v>280</v>
      </c>
      <c r="H2503" s="1">
        <v>2</v>
      </c>
      <c r="I2503" s="1" t="s">
        <v>38</v>
      </c>
      <c r="J2503" s="4">
        <v>2194</v>
      </c>
      <c r="K2503" s="4">
        <v>535</v>
      </c>
      <c r="L2503" s="4">
        <v>236</v>
      </c>
      <c r="AA2503" s="12" t="str">
        <f>_xlfn.XLOOKUP(HsgLista[[#This Row],[Lakó-népesség]],hsgméret[limit],hsgméret[név],,-1)</f>
        <v>apró</v>
      </c>
      <c r="AB2503" s="12" t="str">
        <f>IFERROR(_xlfn.XLOOKUP(HsgLista[[#This Row],[Vármegye]],Régiók[Vármegye],Régiók[Régió]),"")</f>
        <v>Nyugat-Dunántúl</v>
      </c>
      <c r="AC2503" s="12" t="str">
        <f>IFERROR(_xlfn.XLOOKUP(HsgLista[[#This Row],[Vármegye]],Régiók[Vármegye],Régiók[NUTS2]),"")</f>
        <v>HU22</v>
      </c>
      <c r="AD2503" s="12" t="str" cm="1">
        <f t="array" ref="AD2503">_xlfn.XLOOKUP(HsgLista[[#This Row],[Helység jogállása]],_xlfn.ANCHORARRAY($AG$12),$AH$12:$AH$18)</f>
        <v>1 község</v>
      </c>
      <c r="AE2503" s="4">
        <f>HsgLista[[#This Row],[Lakó-népesség]]*HsgLista[[#This Row],[Lakó-népesség]]</f>
        <v>286225</v>
      </c>
      <c r="AF2503" s="1"/>
      <c r="AG2503" s="4"/>
      <c r="AJ2503" s="8"/>
      <c r="AK2503" s="4"/>
      <c r="AS2503" s="8"/>
      <c r="AT2503" s="4"/>
      <c r="BJ2503" s="1"/>
    </row>
    <row r="2504" spans="1:62" x14ac:dyDescent="0.3">
      <c r="A2504" s="33" t="s">
        <v>3195</v>
      </c>
      <c r="B2504" s="31">
        <v>21245</v>
      </c>
      <c r="C2504" s="1" t="s">
        <v>196</v>
      </c>
      <c r="D2504" s="1" t="s">
        <v>140</v>
      </c>
      <c r="E2504" s="1" t="s">
        <v>449</v>
      </c>
      <c r="F2504" s="1" t="s">
        <v>450</v>
      </c>
      <c r="G2504" s="1" t="s">
        <v>451</v>
      </c>
      <c r="H2504" s="1">
        <v>1</v>
      </c>
      <c r="I2504" s="1" t="s">
        <v>32</v>
      </c>
      <c r="J2504" s="4">
        <v>9418</v>
      </c>
      <c r="K2504" s="4">
        <v>3359</v>
      </c>
      <c r="L2504" s="4">
        <v>1514</v>
      </c>
      <c r="T2504" s="1">
        <v>1</v>
      </c>
      <c r="AA2504" s="12" t="str">
        <f>_xlfn.XLOOKUP(HsgLista[[#This Row],[Lakó-népesség]],hsgméret[limit],hsgméret[név],,-1)</f>
        <v>kicsi</v>
      </c>
      <c r="AB2504" s="12" t="str">
        <f>IFERROR(_xlfn.XLOOKUP(HsgLista[[#This Row],[Vármegye]],Régiók[Vármegye],Régiók[Régió]),"")</f>
        <v>Dél-Alföld</v>
      </c>
      <c r="AC2504" s="12" t="str">
        <f>IFERROR(_xlfn.XLOOKUP(HsgLista[[#This Row],[Vármegye]],Régiók[Vármegye],Régiók[NUTS2]),"")</f>
        <v>HU33</v>
      </c>
      <c r="AD2504" s="12" t="str" cm="1">
        <f t="array" ref="AD2504">_xlfn.XLOOKUP(HsgLista[[#This Row],[Helység jogállása]],_xlfn.ANCHORARRAY($AG$12),$AH$12:$AH$18)</f>
        <v>1 község</v>
      </c>
      <c r="AE2504" s="4">
        <f>HsgLista[[#This Row],[Lakó-népesség]]*HsgLista[[#This Row],[Lakó-népesség]]</f>
        <v>11282881</v>
      </c>
      <c r="AF2504" s="1"/>
      <c r="AG2504" s="4"/>
      <c r="AJ2504" s="8"/>
      <c r="AK2504" s="4"/>
      <c r="AS2504" s="8"/>
      <c r="AT2504" s="4"/>
      <c r="BJ2504" s="1"/>
    </row>
    <row r="2505" spans="1:62" x14ac:dyDescent="0.3">
      <c r="A2505" s="33" t="s">
        <v>3196</v>
      </c>
      <c r="B2505" s="31">
        <v>21713</v>
      </c>
      <c r="C2505" s="1" t="s">
        <v>27</v>
      </c>
      <c r="D2505" s="1" t="s">
        <v>75</v>
      </c>
      <c r="E2505" s="1" t="s">
        <v>1504</v>
      </c>
      <c r="F2505" s="1" t="s">
        <v>1505</v>
      </c>
      <c r="G2505" s="1" t="s">
        <v>1506</v>
      </c>
      <c r="H2505" s="1">
        <v>1</v>
      </c>
      <c r="I2505" s="1" t="s">
        <v>32</v>
      </c>
      <c r="J2505" s="4">
        <v>4719</v>
      </c>
      <c r="K2505" s="4">
        <v>8539</v>
      </c>
      <c r="L2505" s="4">
        <v>3153</v>
      </c>
      <c r="T2505" s="1">
        <v>1</v>
      </c>
      <c r="AA2505" s="12" t="str">
        <f>_xlfn.XLOOKUP(HsgLista[[#This Row],[Lakó-népesség]],hsgméret[limit],hsgméret[név],,-1)</f>
        <v>kicsi</v>
      </c>
      <c r="AB2505" s="12" t="str">
        <f>IFERROR(_xlfn.XLOOKUP(HsgLista[[#This Row],[Vármegye]],Régiók[Vármegye],Régiók[Régió]),"")</f>
        <v>Pest</v>
      </c>
      <c r="AC2505" s="12" t="str">
        <f>IFERROR(_xlfn.XLOOKUP(HsgLista[[#This Row],[Vármegye]],Régiók[Vármegye],Régiók[NUTS2]),"")</f>
        <v>HU12</v>
      </c>
      <c r="AD2505" s="12" t="str" cm="1">
        <f t="array" ref="AD2505">_xlfn.XLOOKUP(HsgLista[[#This Row],[Helység jogállása]],_xlfn.ANCHORARRAY($AG$12),$AH$12:$AH$18)</f>
        <v>2 város</v>
      </c>
      <c r="AE2505" s="4">
        <f>HsgLista[[#This Row],[Lakó-népesség]]*HsgLista[[#This Row],[Lakó-népesség]]</f>
        <v>72914521</v>
      </c>
      <c r="AF2505" s="1"/>
      <c r="AG2505" s="4"/>
      <c r="AJ2505" s="8"/>
      <c r="AK2505" s="4"/>
      <c r="AS2505" s="8"/>
      <c r="AT2505" s="4"/>
      <c r="BJ2505" s="1"/>
    </row>
    <row r="2506" spans="1:62" x14ac:dyDescent="0.3">
      <c r="A2506" s="33" t="s">
        <v>693</v>
      </c>
      <c r="B2506" s="31">
        <v>25593</v>
      </c>
      <c r="C2506" s="1" t="s">
        <v>27</v>
      </c>
      <c r="D2506" s="1" t="s">
        <v>80</v>
      </c>
      <c r="E2506" s="1" t="s">
        <v>3197</v>
      </c>
      <c r="F2506" s="1" t="s">
        <v>692</v>
      </c>
      <c r="G2506" s="1" t="s">
        <v>693</v>
      </c>
      <c r="H2506" s="1">
        <v>2</v>
      </c>
      <c r="I2506" s="1" t="s">
        <v>38</v>
      </c>
      <c r="J2506" s="4">
        <v>6413</v>
      </c>
      <c r="K2506" s="4">
        <v>5791</v>
      </c>
      <c r="L2506" s="4">
        <v>2647</v>
      </c>
      <c r="T2506" s="1">
        <v>1</v>
      </c>
      <c r="AA2506" s="12" t="str">
        <f>_xlfn.XLOOKUP(HsgLista[[#This Row],[Lakó-népesség]],hsgméret[limit],hsgméret[név],,-1)</f>
        <v>kicsi</v>
      </c>
      <c r="AB2506" s="12" t="str">
        <f>IFERROR(_xlfn.XLOOKUP(HsgLista[[#This Row],[Vármegye]],Régiók[Vármegye],Régiók[Régió]),"")</f>
        <v>Közép-Dunántúl</v>
      </c>
      <c r="AC2506" s="12" t="str">
        <f>IFERROR(_xlfn.XLOOKUP(HsgLista[[#This Row],[Vármegye]],Régiók[Vármegye],Régiók[NUTS2]),"")</f>
        <v>HU21</v>
      </c>
      <c r="AD2506" s="12" t="str" cm="1">
        <f t="array" ref="AD2506">_xlfn.XLOOKUP(HsgLista[[#This Row],[Helység jogállása]],_xlfn.ANCHORARRAY($AG$12),$AH$12:$AH$18)</f>
        <v>2 város</v>
      </c>
      <c r="AE2506" s="4">
        <f>HsgLista[[#This Row],[Lakó-népesség]]*HsgLista[[#This Row],[Lakó-népesség]]</f>
        <v>33535681</v>
      </c>
      <c r="AF2506" s="1"/>
      <c r="AG2506" s="4"/>
      <c r="AJ2506" s="8"/>
      <c r="AK2506" s="4"/>
      <c r="AS2506" s="8"/>
      <c r="AT2506" s="4"/>
      <c r="BJ2506" s="1"/>
    </row>
    <row r="2507" spans="1:62" x14ac:dyDescent="0.3">
      <c r="A2507" s="33" t="s">
        <v>3198</v>
      </c>
      <c r="B2507" s="31">
        <v>21397</v>
      </c>
      <c r="C2507" s="1" t="s">
        <v>40</v>
      </c>
      <c r="D2507" s="1" t="s">
        <v>202</v>
      </c>
      <c r="E2507" s="1" t="s">
        <v>685</v>
      </c>
      <c r="F2507" s="1" t="s">
        <v>686</v>
      </c>
      <c r="G2507" s="1" t="s">
        <v>687</v>
      </c>
      <c r="H2507" s="1">
        <v>5</v>
      </c>
      <c r="I2507" s="1" t="s">
        <v>1338</v>
      </c>
      <c r="J2507" s="4">
        <v>1743</v>
      </c>
      <c r="K2507" s="4">
        <v>515</v>
      </c>
      <c r="L2507" s="4">
        <v>262</v>
      </c>
      <c r="AA2507" s="12" t="str">
        <f>_xlfn.XLOOKUP(HsgLista[[#This Row],[Lakó-népesség]],hsgméret[limit],hsgméret[név],,-1)</f>
        <v>apró</v>
      </c>
      <c r="AB2507" s="12" t="str">
        <f>IFERROR(_xlfn.XLOOKUP(HsgLista[[#This Row],[Vármegye]],Régiók[Vármegye],Régiók[Régió]),"")</f>
        <v>Nyugat-Dunántúl</v>
      </c>
      <c r="AC2507" s="12" t="str">
        <f>IFERROR(_xlfn.XLOOKUP(HsgLista[[#This Row],[Vármegye]],Régiók[Vármegye],Régiók[NUTS2]),"")</f>
        <v>HU22</v>
      </c>
      <c r="AD2507" s="12" t="str" cm="1">
        <f t="array" ref="AD2507">_xlfn.XLOOKUP(HsgLista[[#This Row],[Helység jogállása]],_xlfn.ANCHORARRAY($AG$12),$AH$12:$AH$18)</f>
        <v>1 község</v>
      </c>
      <c r="AE2507" s="4">
        <f>HsgLista[[#This Row],[Lakó-népesség]]*HsgLista[[#This Row],[Lakó-népesség]]</f>
        <v>265225</v>
      </c>
      <c r="AF2507" s="1"/>
      <c r="AG2507" s="4"/>
      <c r="AJ2507" s="8"/>
      <c r="AK2507" s="4"/>
      <c r="AS2507" s="8"/>
      <c r="AT2507" s="4"/>
      <c r="BJ2507" s="1"/>
    </row>
    <row r="2508" spans="1:62" x14ac:dyDescent="0.3">
      <c r="A2508" s="33" t="s">
        <v>3199</v>
      </c>
      <c r="B2508" s="32">
        <v>5388</v>
      </c>
      <c r="C2508" s="1" t="s">
        <v>40</v>
      </c>
      <c r="D2508" s="1" t="s">
        <v>80</v>
      </c>
      <c r="E2508" s="1" t="s">
        <v>691</v>
      </c>
      <c r="F2508" s="1" t="s">
        <v>692</v>
      </c>
      <c r="G2508" s="1" t="s">
        <v>693</v>
      </c>
      <c r="H2508" s="1">
        <v>5</v>
      </c>
      <c r="I2508" s="1" t="s">
        <v>694</v>
      </c>
      <c r="J2508" s="4">
        <v>578</v>
      </c>
      <c r="K2508" s="4">
        <v>564</v>
      </c>
      <c r="L2508" s="4">
        <v>249</v>
      </c>
      <c r="AA2508" s="12" t="str">
        <f>_xlfn.XLOOKUP(HsgLista[[#This Row],[Lakó-népesség]],hsgméret[limit],hsgméret[név],,-1)</f>
        <v>apró</v>
      </c>
      <c r="AB2508" s="12" t="str">
        <f>IFERROR(_xlfn.XLOOKUP(HsgLista[[#This Row],[Vármegye]],Régiók[Vármegye],Régiók[Régió]),"")</f>
        <v>Közép-Dunántúl</v>
      </c>
      <c r="AC2508" s="12" t="str">
        <f>IFERROR(_xlfn.XLOOKUP(HsgLista[[#This Row],[Vármegye]],Régiók[Vármegye],Régiók[NUTS2]),"")</f>
        <v>HU21</v>
      </c>
      <c r="AD2508" s="12" t="str" cm="1">
        <f t="array" ref="AD2508">_xlfn.XLOOKUP(HsgLista[[#This Row],[Helység jogállása]],_xlfn.ANCHORARRAY($AG$12),$AH$12:$AH$18)</f>
        <v>1 község</v>
      </c>
      <c r="AE2508" s="4">
        <f>HsgLista[[#This Row],[Lakó-népesség]]*HsgLista[[#This Row],[Lakó-népesség]]</f>
        <v>318096</v>
      </c>
      <c r="AF2508" s="1"/>
      <c r="AG2508" s="4"/>
      <c r="AJ2508" s="8"/>
      <c r="AK2508" s="4"/>
      <c r="AS2508" s="8"/>
      <c r="AT2508" s="4"/>
      <c r="BJ2508" s="1"/>
    </row>
    <row r="2509" spans="1:62" x14ac:dyDescent="0.3">
      <c r="A2509" s="33" t="s">
        <v>3200</v>
      </c>
      <c r="B2509" s="32">
        <v>8688</v>
      </c>
      <c r="C2509" s="1" t="s">
        <v>40</v>
      </c>
      <c r="D2509" s="1" t="s">
        <v>86</v>
      </c>
      <c r="E2509" s="1" t="s">
        <v>334</v>
      </c>
      <c r="F2509" s="1" t="s">
        <v>335</v>
      </c>
      <c r="G2509" s="1" t="s">
        <v>336</v>
      </c>
      <c r="H2509" s="1">
        <v>1</v>
      </c>
      <c r="I2509" s="1" t="s">
        <v>32</v>
      </c>
      <c r="J2509" s="4">
        <v>3446</v>
      </c>
      <c r="K2509" s="4">
        <v>1986</v>
      </c>
      <c r="L2509" s="4">
        <v>805</v>
      </c>
      <c r="R2509" s="1">
        <v>1</v>
      </c>
      <c r="AA2509" s="12" t="str">
        <f>_xlfn.XLOOKUP(HsgLista[[#This Row],[Lakó-népesség]],hsgméret[limit],hsgméret[név],,-1)</f>
        <v>apró</v>
      </c>
      <c r="AB2509" s="12" t="str">
        <f>IFERROR(_xlfn.XLOOKUP(HsgLista[[#This Row],[Vármegye]],Régiók[Vármegye],Régiók[Régió]),"")</f>
        <v>Közép-Dunántúl</v>
      </c>
      <c r="AC2509" s="12" t="str">
        <f>IFERROR(_xlfn.XLOOKUP(HsgLista[[#This Row],[Vármegye]],Régiók[Vármegye],Régiók[NUTS2]),"")</f>
        <v>HU21</v>
      </c>
      <c r="AD2509" s="12" t="str" cm="1">
        <f t="array" ref="AD2509">_xlfn.XLOOKUP(HsgLista[[#This Row],[Helység jogállása]],_xlfn.ANCHORARRAY($AG$12),$AH$12:$AH$18)</f>
        <v>1 község</v>
      </c>
      <c r="AE2509" s="4">
        <f>HsgLista[[#This Row],[Lakó-népesség]]*HsgLista[[#This Row],[Lakó-népesség]]</f>
        <v>3944196</v>
      </c>
      <c r="AF2509" s="1"/>
      <c r="AG2509" s="4"/>
      <c r="AJ2509" s="8"/>
      <c r="AK2509" s="4"/>
      <c r="AS2509" s="8"/>
      <c r="AT2509" s="4"/>
      <c r="BJ2509" s="1"/>
    </row>
    <row r="2510" spans="1:62" x14ac:dyDescent="0.3">
      <c r="A2510" s="33" t="s">
        <v>3201</v>
      </c>
      <c r="B2510" s="31">
        <v>28705</v>
      </c>
      <c r="C2510" s="1" t="s">
        <v>196</v>
      </c>
      <c r="D2510" s="1" t="s">
        <v>28</v>
      </c>
      <c r="E2510" s="1" t="s">
        <v>29</v>
      </c>
      <c r="F2510" s="1" t="s">
        <v>30</v>
      </c>
      <c r="G2510" s="1" t="s">
        <v>31</v>
      </c>
      <c r="H2510" s="1">
        <v>1</v>
      </c>
      <c r="I2510" s="1" t="s">
        <v>32</v>
      </c>
      <c r="J2510" s="4">
        <v>3366</v>
      </c>
      <c r="K2510" s="4">
        <v>4741</v>
      </c>
      <c r="L2510" s="4">
        <v>1781</v>
      </c>
      <c r="AA2510" s="12" t="str">
        <f>_xlfn.XLOOKUP(HsgLista[[#This Row],[Lakó-népesség]],hsgméret[limit],hsgméret[név],,-1)</f>
        <v>kicsi</v>
      </c>
      <c r="AB2510" s="12" t="str">
        <f>IFERROR(_xlfn.XLOOKUP(HsgLista[[#This Row],[Vármegye]],Régiók[Vármegye],Régiók[Régió]),"")</f>
        <v>Közép-Dunántúl</v>
      </c>
      <c r="AC2510" s="12" t="str">
        <f>IFERROR(_xlfn.XLOOKUP(HsgLista[[#This Row],[Vármegye]],Régiók[Vármegye],Régiók[NUTS2]),"")</f>
        <v>HU21</v>
      </c>
      <c r="AD2510" s="12" t="str" cm="1">
        <f t="array" ref="AD2510">_xlfn.XLOOKUP(HsgLista[[#This Row],[Helység jogállása]],_xlfn.ANCHORARRAY($AG$12),$AH$12:$AH$18)</f>
        <v>1 község</v>
      </c>
      <c r="AE2510" s="4">
        <f>HsgLista[[#This Row],[Lakó-népesség]]*HsgLista[[#This Row],[Lakó-népesség]]</f>
        <v>22477081</v>
      </c>
      <c r="AF2510" s="1"/>
      <c r="AG2510" s="4"/>
      <c r="AJ2510" s="8"/>
      <c r="AK2510" s="4"/>
      <c r="AS2510" s="8"/>
      <c r="AT2510" s="4"/>
      <c r="BJ2510" s="1"/>
    </row>
    <row r="2511" spans="1:62" x14ac:dyDescent="0.3">
      <c r="A2511" s="33" t="s">
        <v>3202</v>
      </c>
      <c r="B2511" s="31">
        <v>13259</v>
      </c>
      <c r="C2511" s="1" t="s">
        <v>40</v>
      </c>
      <c r="D2511" s="1" t="s">
        <v>28</v>
      </c>
      <c r="E2511" s="1" t="s">
        <v>2028</v>
      </c>
      <c r="F2511" s="1" t="s">
        <v>1643</v>
      </c>
      <c r="G2511" s="1" t="s">
        <v>1641</v>
      </c>
      <c r="H2511" s="1">
        <v>1</v>
      </c>
      <c r="I2511" s="1" t="s">
        <v>32</v>
      </c>
      <c r="J2511" s="4">
        <v>4164</v>
      </c>
      <c r="K2511" s="4">
        <v>2002</v>
      </c>
      <c r="L2511" s="4">
        <v>800</v>
      </c>
      <c r="AA2511" s="12" t="str">
        <f>_xlfn.XLOOKUP(HsgLista[[#This Row],[Lakó-népesség]],hsgméret[limit],hsgméret[név],,-1)</f>
        <v>kicsi</v>
      </c>
      <c r="AB2511" s="12" t="str">
        <f>IFERROR(_xlfn.XLOOKUP(HsgLista[[#This Row],[Vármegye]],Régiók[Vármegye],Régiók[Régió]),"")</f>
        <v>Közép-Dunántúl</v>
      </c>
      <c r="AC2511" s="12" t="str">
        <f>IFERROR(_xlfn.XLOOKUP(HsgLista[[#This Row],[Vármegye]],Régiók[Vármegye],Régiók[NUTS2]),"")</f>
        <v>HU21</v>
      </c>
      <c r="AD2511" s="12" t="str" cm="1">
        <f t="array" ref="AD2511">_xlfn.XLOOKUP(HsgLista[[#This Row],[Helység jogállása]],_xlfn.ANCHORARRAY($AG$12),$AH$12:$AH$18)</f>
        <v>1 község</v>
      </c>
      <c r="AE2511" s="4">
        <f>HsgLista[[#This Row],[Lakó-népesség]]*HsgLista[[#This Row],[Lakó-népesség]]</f>
        <v>4008004</v>
      </c>
      <c r="AF2511" s="1"/>
      <c r="AG2511" s="4"/>
      <c r="AJ2511" s="8"/>
      <c r="AK2511" s="4"/>
      <c r="AS2511" s="8"/>
      <c r="AT2511" s="4"/>
      <c r="BJ2511" s="1"/>
    </row>
    <row r="2512" spans="1:62" x14ac:dyDescent="0.3">
      <c r="A2512" s="33" t="s">
        <v>3203</v>
      </c>
      <c r="B2512" s="31">
        <v>18740</v>
      </c>
      <c r="C2512" s="1" t="s">
        <v>40</v>
      </c>
      <c r="D2512" s="1" t="s">
        <v>28</v>
      </c>
      <c r="E2512" s="1" t="s">
        <v>1280</v>
      </c>
      <c r="F2512" s="1" t="s">
        <v>1281</v>
      </c>
      <c r="G2512" s="1" t="s">
        <v>1282</v>
      </c>
      <c r="H2512" s="1">
        <v>5</v>
      </c>
      <c r="I2512" s="1" t="s">
        <v>2487</v>
      </c>
      <c r="J2512" s="4">
        <v>4410</v>
      </c>
      <c r="K2512" s="4">
        <v>807</v>
      </c>
      <c r="L2512" s="4">
        <v>363</v>
      </c>
      <c r="AA2512" s="12" t="str">
        <f>_xlfn.XLOOKUP(HsgLista[[#This Row],[Lakó-népesség]],hsgméret[limit],hsgméret[név],,-1)</f>
        <v>apró</v>
      </c>
      <c r="AB2512" s="12" t="str">
        <f>IFERROR(_xlfn.XLOOKUP(HsgLista[[#This Row],[Vármegye]],Régiók[Vármegye],Régiók[Régió]),"")</f>
        <v>Közép-Dunántúl</v>
      </c>
      <c r="AC2512" s="12" t="str">
        <f>IFERROR(_xlfn.XLOOKUP(HsgLista[[#This Row],[Vármegye]],Régiók[Vármegye],Régiók[NUTS2]),"")</f>
        <v>HU21</v>
      </c>
      <c r="AD2512" s="12" t="str" cm="1">
        <f t="array" ref="AD2512">_xlfn.XLOOKUP(HsgLista[[#This Row],[Helység jogállása]],_xlfn.ANCHORARRAY($AG$12),$AH$12:$AH$18)</f>
        <v>1 község</v>
      </c>
      <c r="AE2512" s="4">
        <f>HsgLista[[#This Row],[Lakó-népesség]]*HsgLista[[#This Row],[Lakó-népesség]]</f>
        <v>651249</v>
      </c>
      <c r="AF2512" s="1"/>
      <c r="AG2512" s="4"/>
      <c r="AJ2512" s="8"/>
      <c r="AK2512" s="4"/>
      <c r="AS2512" s="8"/>
      <c r="AT2512" s="4"/>
      <c r="BJ2512" s="1"/>
    </row>
    <row r="2513" spans="1:62" x14ac:dyDescent="0.3">
      <c r="A2513" s="33" t="s">
        <v>3204</v>
      </c>
      <c r="B2513" s="31">
        <v>14854</v>
      </c>
      <c r="C2513" s="1" t="s">
        <v>40</v>
      </c>
      <c r="D2513" s="1" t="s">
        <v>112</v>
      </c>
      <c r="E2513" s="1" t="s">
        <v>234</v>
      </c>
      <c r="F2513" s="1" t="s">
        <v>235</v>
      </c>
      <c r="G2513" s="1" t="s">
        <v>236</v>
      </c>
      <c r="H2513" s="1">
        <v>5</v>
      </c>
      <c r="I2513" s="1" t="s">
        <v>1214</v>
      </c>
      <c r="J2513" s="4">
        <v>823</v>
      </c>
      <c r="K2513" s="4">
        <v>244</v>
      </c>
      <c r="L2513" s="4">
        <v>121</v>
      </c>
      <c r="AA2513" s="12" t="str">
        <f>_xlfn.XLOOKUP(HsgLista[[#This Row],[Lakó-népesség]],hsgméret[limit],hsgméret[név],,-1)</f>
        <v>mikro</v>
      </c>
      <c r="AB2513" s="12" t="str">
        <f>IFERROR(_xlfn.XLOOKUP(HsgLista[[#This Row],[Vármegye]],Régiók[Vármegye],Régiók[Régió]),"")</f>
        <v>Dél-Dunántúl</v>
      </c>
      <c r="AC2513" s="12" t="str">
        <f>IFERROR(_xlfn.XLOOKUP(HsgLista[[#This Row],[Vármegye]],Régiók[Vármegye],Régiók[NUTS2]),"")</f>
        <v>HU23</v>
      </c>
      <c r="AD2513" s="12" t="str" cm="1">
        <f t="array" ref="AD2513">_xlfn.XLOOKUP(HsgLista[[#This Row],[Helység jogállása]],_xlfn.ANCHORARRAY($AG$12),$AH$12:$AH$18)</f>
        <v>1 község</v>
      </c>
      <c r="AE2513" s="4">
        <f>HsgLista[[#This Row],[Lakó-népesség]]*HsgLista[[#This Row],[Lakó-népesség]]</f>
        <v>59536</v>
      </c>
      <c r="AF2513" s="1"/>
      <c r="AG2513" s="4"/>
      <c r="AJ2513" s="8"/>
      <c r="AK2513" s="4"/>
      <c r="AS2513" s="8"/>
      <c r="AT2513" s="4"/>
      <c r="BJ2513" s="1"/>
    </row>
    <row r="2514" spans="1:62" x14ac:dyDescent="0.3">
      <c r="A2514" s="33" t="s">
        <v>3205</v>
      </c>
      <c r="B2514" s="31">
        <v>31325</v>
      </c>
      <c r="C2514" s="1" t="s">
        <v>40</v>
      </c>
      <c r="D2514" s="1" t="s">
        <v>216</v>
      </c>
      <c r="E2514" s="1" t="s">
        <v>1099</v>
      </c>
      <c r="F2514" s="1" t="s">
        <v>721</v>
      </c>
      <c r="G2514" s="1" t="s">
        <v>718</v>
      </c>
      <c r="H2514" s="1">
        <v>1</v>
      </c>
      <c r="I2514" s="1" t="s">
        <v>32</v>
      </c>
      <c r="J2514" s="4">
        <v>4556</v>
      </c>
      <c r="K2514" s="4">
        <v>2345</v>
      </c>
      <c r="L2514" s="4">
        <v>1086</v>
      </c>
      <c r="AA2514" s="12" t="str">
        <f>_xlfn.XLOOKUP(HsgLista[[#This Row],[Lakó-népesség]],hsgméret[limit],hsgméret[név],,-1)</f>
        <v>kicsi</v>
      </c>
      <c r="AB2514" s="12" t="str">
        <f>IFERROR(_xlfn.XLOOKUP(HsgLista[[#This Row],[Vármegye]],Régiók[Vármegye],Régiók[Régió]),"")</f>
        <v>Dél-Alföld</v>
      </c>
      <c r="AC2514" s="12" t="str">
        <f>IFERROR(_xlfn.XLOOKUP(HsgLista[[#This Row],[Vármegye]],Régiók[Vármegye],Régiók[NUTS2]),"")</f>
        <v>HU33</v>
      </c>
      <c r="AD2514" s="12" t="str" cm="1">
        <f t="array" ref="AD2514">_xlfn.XLOOKUP(HsgLista[[#This Row],[Helység jogállása]],_xlfn.ANCHORARRAY($AG$12),$AH$12:$AH$18)</f>
        <v>1 község</v>
      </c>
      <c r="AE2514" s="4">
        <f>HsgLista[[#This Row],[Lakó-népesség]]*HsgLista[[#This Row],[Lakó-népesség]]</f>
        <v>5499025</v>
      </c>
      <c r="AF2514" s="1"/>
      <c r="AG2514" s="4"/>
      <c r="AJ2514" s="8"/>
      <c r="AK2514" s="4"/>
      <c r="AS2514" s="8"/>
      <c r="AT2514" s="4"/>
      <c r="BJ2514" s="1"/>
    </row>
    <row r="2515" spans="1:62" x14ac:dyDescent="0.3">
      <c r="A2515" s="33" t="s">
        <v>3206</v>
      </c>
      <c r="B2515" s="31">
        <v>25061</v>
      </c>
      <c r="C2515" s="1" t="s">
        <v>27</v>
      </c>
      <c r="D2515" s="1" t="s">
        <v>140</v>
      </c>
      <c r="E2515" s="1" t="s">
        <v>364</v>
      </c>
      <c r="F2515" s="1" t="s">
        <v>365</v>
      </c>
      <c r="G2515" s="1" t="s">
        <v>366</v>
      </c>
      <c r="H2515" s="1">
        <v>1</v>
      </c>
      <c r="I2515" s="1" t="s">
        <v>32</v>
      </c>
      <c r="J2515" s="4">
        <v>16462</v>
      </c>
      <c r="K2515" s="4">
        <v>5955</v>
      </c>
      <c r="L2515" s="4">
        <v>3009</v>
      </c>
      <c r="T2515" s="1">
        <v>1</v>
      </c>
      <c r="AA2515" s="12" t="str">
        <f>_xlfn.XLOOKUP(HsgLista[[#This Row],[Lakó-népesség]],hsgméret[limit],hsgméret[név],,-1)</f>
        <v>kicsi</v>
      </c>
      <c r="AB2515" s="12" t="str">
        <f>IFERROR(_xlfn.XLOOKUP(HsgLista[[#This Row],[Vármegye]],Régiók[Vármegye],Régiók[Régió]),"")</f>
        <v>Dél-Alföld</v>
      </c>
      <c r="AC2515" s="12" t="str">
        <f>IFERROR(_xlfn.XLOOKUP(HsgLista[[#This Row],[Vármegye]],Régiók[Vármegye],Régiók[NUTS2]),"")</f>
        <v>HU33</v>
      </c>
      <c r="AD2515" s="12" t="str" cm="1">
        <f t="array" ref="AD2515">_xlfn.XLOOKUP(HsgLista[[#This Row],[Helység jogállása]],_xlfn.ANCHORARRAY($AG$12),$AH$12:$AH$18)</f>
        <v>2 város</v>
      </c>
      <c r="AE2515" s="4">
        <f>HsgLista[[#This Row],[Lakó-népesség]]*HsgLista[[#This Row],[Lakó-népesség]]</f>
        <v>35462025</v>
      </c>
      <c r="AF2515" s="1"/>
      <c r="AG2515" s="4"/>
      <c r="AJ2515" s="8"/>
      <c r="AK2515" s="4"/>
      <c r="AS2515" s="8"/>
      <c r="AT2515" s="4"/>
      <c r="BJ2515" s="1"/>
    </row>
    <row r="2516" spans="1:62" x14ac:dyDescent="0.3">
      <c r="A2516" s="33" t="s">
        <v>3207</v>
      </c>
      <c r="B2516" s="31">
        <v>15079</v>
      </c>
      <c r="C2516" s="1" t="s">
        <v>40</v>
      </c>
      <c r="D2516" s="1" t="s">
        <v>41</v>
      </c>
      <c r="E2516" s="1" t="s">
        <v>821</v>
      </c>
      <c r="F2516" s="1" t="s">
        <v>822</v>
      </c>
      <c r="G2516" s="1" t="s">
        <v>823</v>
      </c>
      <c r="H2516" s="1">
        <v>5</v>
      </c>
      <c r="I2516" s="1" t="s">
        <v>1666</v>
      </c>
      <c r="J2516" s="4">
        <v>1269</v>
      </c>
      <c r="K2516" s="4">
        <v>714</v>
      </c>
      <c r="L2516" s="4">
        <v>287</v>
      </c>
      <c r="T2516" s="1">
        <v>1</v>
      </c>
      <c r="AA2516" s="12" t="str">
        <f>_xlfn.XLOOKUP(HsgLista[[#This Row],[Lakó-népesség]],hsgméret[limit],hsgméret[név],,-1)</f>
        <v>apró</v>
      </c>
      <c r="AB2516" s="12" t="str">
        <f>IFERROR(_xlfn.XLOOKUP(HsgLista[[#This Row],[Vármegye]],Régiók[Vármegye],Régiók[Régió]),"")</f>
        <v>Dél-Dunántúl</v>
      </c>
      <c r="AC2516" s="12" t="str">
        <f>IFERROR(_xlfn.XLOOKUP(HsgLista[[#This Row],[Vármegye]],Régiók[Vármegye],Régiók[NUTS2]),"")</f>
        <v>HU23</v>
      </c>
      <c r="AD2516" s="12" t="str" cm="1">
        <f t="array" ref="AD2516">_xlfn.XLOOKUP(HsgLista[[#This Row],[Helység jogállása]],_xlfn.ANCHORARRAY($AG$12),$AH$12:$AH$18)</f>
        <v>1 község</v>
      </c>
      <c r="AE2516" s="4">
        <f>HsgLista[[#This Row],[Lakó-népesség]]*HsgLista[[#This Row],[Lakó-népesség]]</f>
        <v>509796</v>
      </c>
      <c r="AF2516" s="1"/>
      <c r="AG2516" s="4"/>
      <c r="AJ2516" s="8"/>
      <c r="AK2516" s="4"/>
      <c r="AS2516" s="8"/>
      <c r="AT2516" s="4"/>
      <c r="BJ2516" s="1"/>
    </row>
    <row r="2517" spans="1:62" x14ac:dyDescent="0.3">
      <c r="A2517" s="33" t="s">
        <v>3208</v>
      </c>
      <c r="B2517" s="31">
        <v>28574</v>
      </c>
      <c r="C2517" s="1" t="s">
        <v>40</v>
      </c>
      <c r="D2517" s="1" t="s">
        <v>112</v>
      </c>
      <c r="E2517" s="1" t="s">
        <v>479</v>
      </c>
      <c r="F2517" s="1" t="s">
        <v>480</v>
      </c>
      <c r="G2517" s="1" t="s">
        <v>481</v>
      </c>
      <c r="H2517" s="1">
        <v>5</v>
      </c>
      <c r="I2517" s="1" t="s">
        <v>482</v>
      </c>
      <c r="J2517" s="4">
        <v>1811</v>
      </c>
      <c r="K2517" s="4">
        <v>575</v>
      </c>
      <c r="L2517" s="4">
        <v>182</v>
      </c>
      <c r="AA2517" s="12" t="str">
        <f>_xlfn.XLOOKUP(HsgLista[[#This Row],[Lakó-népesség]],hsgméret[limit],hsgméret[név],,-1)</f>
        <v>apró</v>
      </c>
      <c r="AB2517" s="12" t="str">
        <f>IFERROR(_xlfn.XLOOKUP(HsgLista[[#This Row],[Vármegye]],Régiók[Vármegye],Régiók[Régió]),"")</f>
        <v>Dél-Dunántúl</v>
      </c>
      <c r="AC2517" s="12" t="str">
        <f>IFERROR(_xlfn.XLOOKUP(HsgLista[[#This Row],[Vármegye]],Régiók[Vármegye],Régiók[NUTS2]),"")</f>
        <v>HU23</v>
      </c>
      <c r="AD2517" s="12" t="str" cm="1">
        <f t="array" ref="AD2517">_xlfn.XLOOKUP(HsgLista[[#This Row],[Helység jogállása]],_xlfn.ANCHORARRAY($AG$12),$AH$12:$AH$18)</f>
        <v>1 község</v>
      </c>
      <c r="AE2517" s="4">
        <f>HsgLista[[#This Row],[Lakó-népesség]]*HsgLista[[#This Row],[Lakó-népesség]]</f>
        <v>330625</v>
      </c>
      <c r="AF2517" s="1"/>
      <c r="AG2517" s="4"/>
      <c r="AJ2517" s="8"/>
      <c r="AK2517" s="4"/>
      <c r="AS2517" s="8"/>
      <c r="AT2517" s="4"/>
      <c r="BJ2517" s="1"/>
    </row>
    <row r="2518" spans="1:62" x14ac:dyDescent="0.3">
      <c r="A2518" s="33" t="s">
        <v>3209</v>
      </c>
      <c r="B2518" s="31">
        <v>19169</v>
      </c>
      <c r="C2518" s="1" t="s">
        <v>40</v>
      </c>
      <c r="D2518" s="1" t="s">
        <v>159</v>
      </c>
      <c r="E2518" s="1" t="s">
        <v>341</v>
      </c>
      <c r="F2518" s="1" t="s">
        <v>342</v>
      </c>
      <c r="G2518" s="1" t="s">
        <v>343</v>
      </c>
      <c r="H2518" s="1">
        <v>5</v>
      </c>
      <c r="I2518" s="1" t="s">
        <v>3026</v>
      </c>
      <c r="J2518" s="4">
        <v>588</v>
      </c>
      <c r="K2518" s="4">
        <v>343</v>
      </c>
      <c r="L2518" s="4">
        <v>186</v>
      </c>
      <c r="AA2518" s="12" t="str">
        <f>_xlfn.XLOOKUP(HsgLista[[#This Row],[Lakó-népesség]],hsgméret[limit],hsgméret[név],,-1)</f>
        <v>mikro</v>
      </c>
      <c r="AB2518" s="12" t="str">
        <f>IFERROR(_xlfn.XLOOKUP(HsgLista[[#This Row],[Vármegye]],Régiók[Vármegye],Régiók[Régió]),"")</f>
        <v>Észak-Alföld</v>
      </c>
      <c r="AC2518" s="12" t="str">
        <f>IFERROR(_xlfn.XLOOKUP(HsgLista[[#This Row],[Vármegye]],Régiók[Vármegye],Régiók[NUTS2]),"")</f>
        <v>HU32</v>
      </c>
      <c r="AD2518" s="12" t="str" cm="1">
        <f t="array" ref="AD2518">_xlfn.XLOOKUP(HsgLista[[#This Row],[Helység jogállása]],_xlfn.ANCHORARRAY($AG$12),$AH$12:$AH$18)</f>
        <v>1 község</v>
      </c>
      <c r="AE2518" s="4">
        <f>HsgLista[[#This Row],[Lakó-népesség]]*HsgLista[[#This Row],[Lakó-népesség]]</f>
        <v>117649</v>
      </c>
      <c r="AF2518" s="1"/>
      <c r="AG2518" s="4"/>
      <c r="AJ2518" s="8"/>
      <c r="AK2518" s="4"/>
      <c r="AS2518" s="8"/>
      <c r="AT2518" s="4"/>
      <c r="BJ2518" s="1"/>
    </row>
    <row r="2519" spans="1:62" x14ac:dyDescent="0.3">
      <c r="A2519" s="33" t="s">
        <v>3210</v>
      </c>
      <c r="B2519" s="31">
        <v>22053</v>
      </c>
      <c r="C2519" s="1" t="s">
        <v>40</v>
      </c>
      <c r="D2519" s="1" t="s">
        <v>159</v>
      </c>
      <c r="E2519" s="1" t="s">
        <v>160</v>
      </c>
      <c r="F2519" s="1" t="s">
        <v>161</v>
      </c>
      <c r="G2519" s="1" t="s">
        <v>162</v>
      </c>
      <c r="H2519" s="1">
        <v>5</v>
      </c>
      <c r="I2519" s="1" t="s">
        <v>322</v>
      </c>
      <c r="J2519" s="4">
        <v>1984</v>
      </c>
      <c r="K2519" s="4">
        <v>1103</v>
      </c>
      <c r="L2519" s="4">
        <v>433</v>
      </c>
      <c r="AA2519" s="12" t="str">
        <f>_xlfn.XLOOKUP(HsgLista[[#This Row],[Lakó-népesség]],hsgméret[limit],hsgméret[név],,-1)</f>
        <v>apró</v>
      </c>
      <c r="AB2519" s="12" t="str">
        <f>IFERROR(_xlfn.XLOOKUP(HsgLista[[#This Row],[Vármegye]],Régiók[Vármegye],Régiók[Régió]),"")</f>
        <v>Észak-Alföld</v>
      </c>
      <c r="AC2519" s="12" t="str">
        <f>IFERROR(_xlfn.XLOOKUP(HsgLista[[#This Row],[Vármegye]],Régiók[Vármegye],Régiók[NUTS2]),"")</f>
        <v>HU32</v>
      </c>
      <c r="AD2519" s="12" t="str" cm="1">
        <f t="array" ref="AD2519">_xlfn.XLOOKUP(HsgLista[[#This Row],[Helység jogállása]],_xlfn.ANCHORARRAY($AG$12),$AH$12:$AH$18)</f>
        <v>1 község</v>
      </c>
      <c r="AE2519" s="4">
        <f>HsgLista[[#This Row],[Lakó-népesség]]*HsgLista[[#This Row],[Lakó-népesség]]</f>
        <v>1216609</v>
      </c>
      <c r="AF2519" s="1"/>
      <c r="AG2519" s="4"/>
      <c r="AJ2519" s="8"/>
      <c r="AK2519" s="4"/>
      <c r="AS2519" s="8"/>
      <c r="AT2519" s="4"/>
      <c r="BJ2519" s="1"/>
    </row>
    <row r="2520" spans="1:62" x14ac:dyDescent="0.3">
      <c r="A2520" s="33" t="s">
        <v>2081</v>
      </c>
      <c r="B2520" s="32">
        <v>3586</v>
      </c>
      <c r="C2520" s="1" t="s">
        <v>40</v>
      </c>
      <c r="D2520" s="1" t="s">
        <v>159</v>
      </c>
      <c r="E2520" s="1" t="s">
        <v>160</v>
      </c>
      <c r="F2520" s="1" t="s">
        <v>161</v>
      </c>
      <c r="G2520" s="1" t="s">
        <v>162</v>
      </c>
      <c r="H2520" s="1">
        <v>2</v>
      </c>
      <c r="I2520" s="1" t="s">
        <v>38</v>
      </c>
      <c r="J2520" s="4">
        <v>2295</v>
      </c>
      <c r="K2520" s="4">
        <v>1432</v>
      </c>
      <c r="L2520" s="4">
        <v>545</v>
      </c>
      <c r="T2520" s="1">
        <v>1</v>
      </c>
      <c r="AA2520" s="12" t="str">
        <f>_xlfn.XLOOKUP(HsgLista[[#This Row],[Lakó-népesség]],hsgméret[limit],hsgméret[név],,-1)</f>
        <v>apró</v>
      </c>
      <c r="AB2520" s="12" t="str">
        <f>IFERROR(_xlfn.XLOOKUP(HsgLista[[#This Row],[Vármegye]],Régiók[Vármegye],Régiók[Régió]),"")</f>
        <v>Észak-Alföld</v>
      </c>
      <c r="AC2520" s="12" t="str">
        <f>IFERROR(_xlfn.XLOOKUP(HsgLista[[#This Row],[Vármegye]],Régiók[Vármegye],Régiók[NUTS2]),"")</f>
        <v>HU32</v>
      </c>
      <c r="AD2520" s="12" t="str" cm="1">
        <f t="array" ref="AD2520">_xlfn.XLOOKUP(HsgLista[[#This Row],[Helység jogállása]],_xlfn.ANCHORARRAY($AG$12),$AH$12:$AH$18)</f>
        <v>1 község</v>
      </c>
      <c r="AE2520" s="4">
        <f>HsgLista[[#This Row],[Lakó-népesség]]*HsgLista[[#This Row],[Lakó-népesség]]</f>
        <v>2050624</v>
      </c>
      <c r="AF2520" s="1"/>
      <c r="AG2520" s="4"/>
      <c r="AJ2520" s="8"/>
      <c r="AK2520" s="4"/>
      <c r="AS2520" s="8"/>
      <c r="AT2520" s="4"/>
      <c r="BJ2520" s="1"/>
    </row>
    <row r="2521" spans="1:62" x14ac:dyDescent="0.3">
      <c r="A2521" s="33" t="s">
        <v>3211</v>
      </c>
      <c r="B2521" s="31">
        <v>21458</v>
      </c>
      <c r="C2521" s="1" t="s">
        <v>196</v>
      </c>
      <c r="D2521" s="1" t="s">
        <v>75</v>
      </c>
      <c r="E2521" s="1" t="s">
        <v>1236</v>
      </c>
      <c r="F2521" s="1" t="s">
        <v>1237</v>
      </c>
      <c r="G2521" s="1" t="s">
        <v>1238</v>
      </c>
      <c r="H2521" s="1">
        <v>1</v>
      </c>
      <c r="I2521" s="1" t="s">
        <v>32</v>
      </c>
      <c r="J2521" s="4">
        <v>1671</v>
      </c>
      <c r="K2521" s="4">
        <v>6499</v>
      </c>
      <c r="L2521" s="4">
        <v>2199</v>
      </c>
      <c r="AA2521" s="12" t="str">
        <f>_xlfn.XLOOKUP(HsgLista[[#This Row],[Lakó-népesség]],hsgméret[limit],hsgméret[név],,-1)</f>
        <v>kicsi</v>
      </c>
      <c r="AB2521" s="12" t="str">
        <f>IFERROR(_xlfn.XLOOKUP(HsgLista[[#This Row],[Vármegye]],Régiók[Vármegye],Régiók[Régió]),"")</f>
        <v>Pest</v>
      </c>
      <c r="AC2521" s="12" t="str">
        <f>IFERROR(_xlfn.XLOOKUP(HsgLista[[#This Row],[Vármegye]],Régiók[Vármegye],Régiók[NUTS2]),"")</f>
        <v>HU12</v>
      </c>
      <c r="AD2521" s="12" t="str" cm="1">
        <f t="array" ref="AD2521">_xlfn.XLOOKUP(HsgLista[[#This Row],[Helység jogállása]],_xlfn.ANCHORARRAY($AG$12),$AH$12:$AH$18)</f>
        <v>1 község</v>
      </c>
      <c r="AE2521" s="4">
        <f>HsgLista[[#This Row],[Lakó-népesség]]*HsgLista[[#This Row],[Lakó-népesség]]</f>
        <v>42237001</v>
      </c>
      <c r="AF2521" s="1"/>
      <c r="AG2521" s="4"/>
      <c r="AJ2521" s="8"/>
      <c r="AK2521" s="4"/>
      <c r="AS2521" s="8"/>
      <c r="AT2521" s="4"/>
      <c r="BJ2521" s="1"/>
    </row>
    <row r="2522" spans="1:62" x14ac:dyDescent="0.3">
      <c r="A2522" s="33" t="s">
        <v>3212</v>
      </c>
      <c r="B2522" s="31">
        <v>27508</v>
      </c>
      <c r="C2522" s="1" t="s">
        <v>40</v>
      </c>
      <c r="D2522" s="1" t="s">
        <v>41</v>
      </c>
      <c r="E2522" s="1" t="s">
        <v>135</v>
      </c>
      <c r="F2522" s="1" t="s">
        <v>136</v>
      </c>
      <c r="G2522" s="1" t="s">
        <v>137</v>
      </c>
      <c r="H2522" s="1">
        <v>5</v>
      </c>
      <c r="I2522" s="1" t="s">
        <v>484</v>
      </c>
      <c r="J2522" s="4">
        <v>940</v>
      </c>
      <c r="K2522" s="4">
        <v>106</v>
      </c>
      <c r="L2522" s="4">
        <v>61</v>
      </c>
      <c r="R2522" s="1">
        <v>1</v>
      </c>
      <c r="T2522" s="1">
        <v>1</v>
      </c>
      <c r="AA2522" s="12" t="str">
        <f>_xlfn.XLOOKUP(HsgLista[[#This Row],[Lakó-népesség]],hsgméret[limit],hsgméret[név],,-1)</f>
        <v>mikro</v>
      </c>
      <c r="AB2522" s="12" t="str">
        <f>IFERROR(_xlfn.XLOOKUP(HsgLista[[#This Row],[Vármegye]],Régiók[Vármegye],Régiók[Régió]),"")</f>
        <v>Dél-Dunántúl</v>
      </c>
      <c r="AC2522" s="12" t="str">
        <f>IFERROR(_xlfn.XLOOKUP(HsgLista[[#This Row],[Vármegye]],Régiók[Vármegye],Régiók[NUTS2]),"")</f>
        <v>HU23</v>
      </c>
      <c r="AD2522" s="12" t="str" cm="1">
        <f t="array" ref="AD2522">_xlfn.XLOOKUP(HsgLista[[#This Row],[Helység jogállása]],_xlfn.ANCHORARRAY($AG$12),$AH$12:$AH$18)</f>
        <v>1 község</v>
      </c>
      <c r="AE2522" s="4">
        <f>HsgLista[[#This Row],[Lakó-népesség]]*HsgLista[[#This Row],[Lakó-népesség]]</f>
        <v>11236</v>
      </c>
      <c r="AF2522" s="1"/>
      <c r="AG2522" s="4"/>
      <c r="AJ2522" s="8"/>
      <c r="AK2522" s="4"/>
      <c r="AS2522" s="8"/>
      <c r="AT2522" s="4"/>
      <c r="BJ2522" s="1"/>
    </row>
    <row r="2523" spans="1:62" x14ac:dyDescent="0.3">
      <c r="A2523" s="33" t="s">
        <v>3213</v>
      </c>
      <c r="B2523" s="32">
        <v>8475</v>
      </c>
      <c r="C2523" s="1" t="s">
        <v>40</v>
      </c>
      <c r="D2523" s="1" t="s">
        <v>41</v>
      </c>
      <c r="E2523" s="1" t="s">
        <v>425</v>
      </c>
      <c r="F2523" s="1" t="s">
        <v>426</v>
      </c>
      <c r="G2523" s="1" t="s">
        <v>427</v>
      </c>
      <c r="H2523" s="1">
        <v>5</v>
      </c>
      <c r="I2523" s="1" t="s">
        <v>427</v>
      </c>
      <c r="J2523" s="4">
        <v>1136</v>
      </c>
      <c r="K2523" s="4">
        <v>751</v>
      </c>
      <c r="L2523" s="4">
        <v>317</v>
      </c>
      <c r="P2523" s="1">
        <v>1</v>
      </c>
      <c r="R2523" s="1">
        <v>1</v>
      </c>
      <c r="AA2523" s="12" t="str">
        <f>_xlfn.XLOOKUP(HsgLista[[#This Row],[Lakó-népesség]],hsgméret[limit],hsgméret[név],,-1)</f>
        <v>apró</v>
      </c>
      <c r="AB2523" s="12" t="str">
        <f>IFERROR(_xlfn.XLOOKUP(HsgLista[[#This Row],[Vármegye]],Régiók[Vármegye],Régiók[Régió]),"")</f>
        <v>Dél-Dunántúl</v>
      </c>
      <c r="AC2523" s="12" t="str">
        <f>IFERROR(_xlfn.XLOOKUP(HsgLista[[#This Row],[Vármegye]],Régiók[Vármegye],Régiók[NUTS2]),"")</f>
        <v>HU23</v>
      </c>
      <c r="AD2523" s="12" t="str" cm="1">
        <f t="array" ref="AD2523">_xlfn.XLOOKUP(HsgLista[[#This Row],[Helység jogállása]],_xlfn.ANCHORARRAY($AG$12),$AH$12:$AH$18)</f>
        <v>1 község</v>
      </c>
      <c r="AE2523" s="4">
        <f>HsgLista[[#This Row],[Lakó-népesség]]*HsgLista[[#This Row],[Lakó-népesség]]</f>
        <v>564001</v>
      </c>
      <c r="AF2523" s="1"/>
      <c r="AG2523" s="4"/>
      <c r="AJ2523" s="8"/>
      <c r="AK2523" s="4"/>
      <c r="AS2523" s="8"/>
      <c r="AT2523" s="4"/>
      <c r="BJ2523" s="1"/>
    </row>
    <row r="2524" spans="1:62" x14ac:dyDescent="0.3">
      <c r="A2524" s="33" t="s">
        <v>3214</v>
      </c>
      <c r="B2524" s="31">
        <v>16063</v>
      </c>
      <c r="C2524" s="1" t="s">
        <v>40</v>
      </c>
      <c r="D2524" s="1" t="s">
        <v>47</v>
      </c>
      <c r="E2524" s="1" t="s">
        <v>870</v>
      </c>
      <c r="F2524" s="1" t="s">
        <v>871</v>
      </c>
      <c r="G2524" s="1" t="s">
        <v>872</v>
      </c>
      <c r="H2524" s="1">
        <v>5</v>
      </c>
      <c r="I2524" s="1" t="s">
        <v>1062</v>
      </c>
      <c r="J2524" s="4">
        <v>870</v>
      </c>
      <c r="K2524" s="4">
        <v>601</v>
      </c>
      <c r="L2524" s="4">
        <v>327</v>
      </c>
      <c r="T2524" s="1">
        <v>1</v>
      </c>
      <c r="AA2524" s="12" t="str">
        <f>_xlfn.XLOOKUP(HsgLista[[#This Row],[Lakó-népesség]],hsgméret[limit],hsgméret[név],,-1)</f>
        <v>apró</v>
      </c>
      <c r="AB2524" s="12" t="str">
        <f>IFERROR(_xlfn.XLOOKUP(HsgLista[[#This Row],[Vármegye]],Régiók[Vármegye],Régiók[Régió]),"")</f>
        <v>Észak-Magyarország</v>
      </c>
      <c r="AC2524" s="12" t="str">
        <f>IFERROR(_xlfn.XLOOKUP(HsgLista[[#This Row],[Vármegye]],Régiók[Vármegye],Régiók[NUTS2]),"")</f>
        <v>HU31</v>
      </c>
      <c r="AD2524" s="12" t="str" cm="1">
        <f t="array" ref="AD2524">_xlfn.XLOOKUP(HsgLista[[#This Row],[Helység jogállása]],_xlfn.ANCHORARRAY($AG$12),$AH$12:$AH$18)</f>
        <v>1 község</v>
      </c>
      <c r="AE2524" s="4">
        <f>HsgLista[[#This Row],[Lakó-népesség]]*HsgLista[[#This Row],[Lakó-népesség]]</f>
        <v>361201</v>
      </c>
      <c r="AF2524" s="1"/>
      <c r="AG2524" s="4"/>
      <c r="AJ2524" s="8"/>
      <c r="AK2524" s="4"/>
      <c r="AS2524" s="8"/>
      <c r="AT2524" s="4"/>
      <c r="BJ2524" s="1"/>
    </row>
    <row r="2525" spans="1:62" x14ac:dyDescent="0.3">
      <c r="A2525" s="33" t="s">
        <v>3215</v>
      </c>
      <c r="B2525" s="32">
        <v>5874</v>
      </c>
      <c r="C2525" s="1" t="s">
        <v>40</v>
      </c>
      <c r="D2525" s="1" t="s">
        <v>34</v>
      </c>
      <c r="E2525" s="1" t="s">
        <v>803</v>
      </c>
      <c r="F2525" s="1" t="s">
        <v>804</v>
      </c>
      <c r="G2525" s="1" t="s">
        <v>805</v>
      </c>
      <c r="H2525" s="1">
        <v>1</v>
      </c>
      <c r="I2525" s="1" t="s">
        <v>32</v>
      </c>
      <c r="J2525" s="4">
        <v>3697</v>
      </c>
      <c r="K2525" s="4">
        <v>3722</v>
      </c>
      <c r="L2525" s="4">
        <v>1584</v>
      </c>
      <c r="AA2525" s="12" t="str">
        <f>_xlfn.XLOOKUP(HsgLista[[#This Row],[Lakó-népesség]],hsgméret[limit],hsgméret[név],,-1)</f>
        <v>kicsi</v>
      </c>
      <c r="AB2525" s="12" t="str">
        <f>IFERROR(_xlfn.XLOOKUP(HsgLista[[#This Row],[Vármegye]],Régiók[Vármegye],Régiók[Régió]),"")</f>
        <v>Észak-Alföld</v>
      </c>
      <c r="AC2525" s="12" t="str">
        <f>IFERROR(_xlfn.XLOOKUP(HsgLista[[#This Row],[Vármegye]],Régiók[Vármegye],Régiók[NUTS2]),"")</f>
        <v>HU32</v>
      </c>
      <c r="AD2525" s="12" t="str" cm="1">
        <f t="array" ref="AD2525">_xlfn.XLOOKUP(HsgLista[[#This Row],[Helység jogállása]],_xlfn.ANCHORARRAY($AG$12),$AH$12:$AH$18)</f>
        <v>1 község</v>
      </c>
      <c r="AE2525" s="4">
        <f>HsgLista[[#This Row],[Lakó-népesség]]*HsgLista[[#This Row],[Lakó-népesség]]</f>
        <v>13853284</v>
      </c>
      <c r="AF2525" s="1"/>
      <c r="AG2525" s="4"/>
      <c r="AJ2525" s="8"/>
      <c r="AK2525" s="4"/>
      <c r="AS2525" s="8"/>
      <c r="AT2525" s="4"/>
      <c r="BJ2525" s="1"/>
    </row>
    <row r="2526" spans="1:62" x14ac:dyDescent="0.3">
      <c r="A2526" s="33" t="s">
        <v>3216</v>
      </c>
      <c r="B2526" s="31">
        <v>32258</v>
      </c>
      <c r="C2526" s="1" t="s">
        <v>40</v>
      </c>
      <c r="D2526" s="1" t="s">
        <v>52</v>
      </c>
      <c r="E2526" s="1" t="s">
        <v>71</v>
      </c>
      <c r="F2526" s="1" t="s">
        <v>72</v>
      </c>
      <c r="G2526" s="1" t="s">
        <v>73</v>
      </c>
      <c r="H2526" s="1">
        <v>5</v>
      </c>
      <c r="I2526" s="1" t="s">
        <v>533</v>
      </c>
      <c r="J2526" s="4">
        <v>863</v>
      </c>
      <c r="K2526" s="4">
        <v>211</v>
      </c>
      <c r="L2526" s="4">
        <v>59</v>
      </c>
      <c r="T2526" s="1">
        <v>1</v>
      </c>
      <c r="AA2526" s="12" t="str">
        <f>_xlfn.XLOOKUP(HsgLista[[#This Row],[Lakó-népesség]],hsgméret[limit],hsgméret[név],,-1)</f>
        <v>mikro</v>
      </c>
      <c r="AB2526" s="12" t="str">
        <f>IFERROR(_xlfn.XLOOKUP(HsgLista[[#This Row],[Vármegye]],Régiók[Vármegye],Régiók[Régió]),"")</f>
        <v>Észak-Magyarország</v>
      </c>
      <c r="AC2526" s="12" t="str">
        <f>IFERROR(_xlfn.XLOOKUP(HsgLista[[#This Row],[Vármegye]],Régiók[Vármegye],Régiók[NUTS2]),"")</f>
        <v>HU31</v>
      </c>
      <c r="AD2526" s="12" t="str" cm="1">
        <f t="array" ref="AD2526">_xlfn.XLOOKUP(HsgLista[[#This Row],[Helység jogállása]],_xlfn.ANCHORARRAY($AG$12),$AH$12:$AH$18)</f>
        <v>1 község</v>
      </c>
      <c r="AE2526" s="4">
        <f>HsgLista[[#This Row],[Lakó-népesség]]*HsgLista[[#This Row],[Lakó-népesség]]</f>
        <v>44521</v>
      </c>
      <c r="AF2526" s="1"/>
      <c r="AG2526" s="4"/>
      <c r="AJ2526" s="8"/>
      <c r="AK2526" s="4"/>
      <c r="AS2526" s="8"/>
      <c r="AT2526" s="4"/>
      <c r="BJ2526" s="1"/>
    </row>
    <row r="2527" spans="1:62" x14ac:dyDescent="0.3">
      <c r="A2527" s="33" t="s">
        <v>3217</v>
      </c>
      <c r="B2527" s="31">
        <v>15316</v>
      </c>
      <c r="C2527" s="1" t="s">
        <v>40</v>
      </c>
      <c r="D2527" s="1" t="s">
        <v>251</v>
      </c>
      <c r="E2527" s="1" t="s">
        <v>734</v>
      </c>
      <c r="F2527" s="1" t="s">
        <v>735</v>
      </c>
      <c r="G2527" s="1" t="s">
        <v>735</v>
      </c>
      <c r="H2527" s="1">
        <v>5</v>
      </c>
      <c r="I2527" s="1" t="s">
        <v>1742</v>
      </c>
      <c r="J2527" s="4">
        <v>1070</v>
      </c>
      <c r="K2527" s="4">
        <v>205</v>
      </c>
      <c r="L2527" s="4">
        <v>146</v>
      </c>
      <c r="R2527" s="1">
        <v>1</v>
      </c>
      <c r="AA2527" s="12" t="str">
        <f>_xlfn.XLOOKUP(HsgLista[[#This Row],[Lakó-népesség]],hsgméret[limit],hsgméret[név],,-1)</f>
        <v>mikro</v>
      </c>
      <c r="AB2527" s="12" t="str">
        <f>IFERROR(_xlfn.XLOOKUP(HsgLista[[#This Row],[Vármegye]],Régiók[Vármegye],Régiók[Régió]),"")</f>
        <v>Dél-Dunántúl</v>
      </c>
      <c r="AC2527" s="12" t="str">
        <f>IFERROR(_xlfn.XLOOKUP(HsgLista[[#This Row],[Vármegye]],Régiók[Vármegye],Régiók[NUTS2]),"")</f>
        <v>HU23</v>
      </c>
      <c r="AD2527" s="12" t="str" cm="1">
        <f t="array" ref="AD2527">_xlfn.XLOOKUP(HsgLista[[#This Row],[Helység jogállása]],_xlfn.ANCHORARRAY($AG$12),$AH$12:$AH$18)</f>
        <v>1 község</v>
      </c>
      <c r="AE2527" s="4">
        <f>HsgLista[[#This Row],[Lakó-népesség]]*HsgLista[[#This Row],[Lakó-népesség]]</f>
        <v>42025</v>
      </c>
      <c r="AF2527" s="1"/>
      <c r="AG2527" s="4"/>
      <c r="AJ2527" s="8"/>
      <c r="AK2527" s="4"/>
      <c r="AS2527" s="8"/>
      <c r="AT2527" s="4"/>
      <c r="BJ2527" s="1"/>
    </row>
    <row r="2528" spans="1:62" x14ac:dyDescent="0.3">
      <c r="A2528" s="33" t="s">
        <v>3218</v>
      </c>
      <c r="B2528" s="32">
        <v>3805</v>
      </c>
      <c r="C2528" s="1" t="s">
        <v>40</v>
      </c>
      <c r="D2528" s="1" t="s">
        <v>52</v>
      </c>
      <c r="E2528" s="1" t="s">
        <v>1682</v>
      </c>
      <c r="F2528" s="1" t="s">
        <v>1683</v>
      </c>
      <c r="G2528" s="1" t="s">
        <v>1684</v>
      </c>
      <c r="H2528" s="1">
        <v>5</v>
      </c>
      <c r="I2528" s="1" t="s">
        <v>1834</v>
      </c>
      <c r="J2528" s="4">
        <v>1140</v>
      </c>
      <c r="K2528" s="4">
        <v>436</v>
      </c>
      <c r="L2528" s="4">
        <v>223</v>
      </c>
      <c r="AA2528" s="12" t="str">
        <f>_xlfn.XLOOKUP(HsgLista[[#This Row],[Lakó-népesség]],hsgméret[limit],hsgméret[név],,-1)</f>
        <v>mikro</v>
      </c>
      <c r="AB2528" s="12" t="str">
        <f>IFERROR(_xlfn.XLOOKUP(HsgLista[[#This Row],[Vármegye]],Régiók[Vármegye],Régiók[Régió]),"")</f>
        <v>Észak-Magyarország</v>
      </c>
      <c r="AC2528" s="12" t="str">
        <f>IFERROR(_xlfn.XLOOKUP(HsgLista[[#This Row],[Vármegye]],Régiók[Vármegye],Régiók[NUTS2]),"")</f>
        <v>HU31</v>
      </c>
      <c r="AD2528" s="12" t="str" cm="1">
        <f t="array" ref="AD2528">_xlfn.XLOOKUP(HsgLista[[#This Row],[Helység jogállása]],_xlfn.ANCHORARRAY($AG$12),$AH$12:$AH$18)</f>
        <v>1 község</v>
      </c>
      <c r="AE2528" s="4">
        <f>HsgLista[[#This Row],[Lakó-népesség]]*HsgLista[[#This Row],[Lakó-népesség]]</f>
        <v>190096</v>
      </c>
      <c r="AF2528" s="1"/>
      <c r="AG2528" s="4"/>
      <c r="AJ2528" s="8"/>
      <c r="AK2528" s="4"/>
      <c r="AS2528" s="8"/>
      <c r="AT2528" s="4"/>
      <c r="BJ2528" s="1"/>
    </row>
    <row r="2529" spans="1:62" x14ac:dyDescent="0.3">
      <c r="A2529" s="33" t="s">
        <v>3219</v>
      </c>
      <c r="B2529" s="32">
        <v>4464</v>
      </c>
      <c r="C2529" s="1" t="s">
        <v>40</v>
      </c>
      <c r="D2529" s="1" t="s">
        <v>251</v>
      </c>
      <c r="E2529" s="1" t="s">
        <v>734</v>
      </c>
      <c r="F2529" s="1" t="s">
        <v>735</v>
      </c>
      <c r="G2529" s="1" t="s">
        <v>735</v>
      </c>
      <c r="H2529" s="1">
        <v>5</v>
      </c>
      <c r="I2529" s="1" t="s">
        <v>1394</v>
      </c>
      <c r="J2529" s="4">
        <v>4102</v>
      </c>
      <c r="K2529" s="4">
        <v>1203</v>
      </c>
      <c r="L2529" s="4">
        <v>595</v>
      </c>
      <c r="AA2529" s="12" t="str">
        <f>_xlfn.XLOOKUP(HsgLista[[#This Row],[Lakó-népesség]],hsgméret[limit],hsgméret[név],,-1)</f>
        <v>apró</v>
      </c>
      <c r="AB2529" s="12" t="str">
        <f>IFERROR(_xlfn.XLOOKUP(HsgLista[[#This Row],[Vármegye]],Régiók[Vármegye],Régiók[Régió]),"")</f>
        <v>Dél-Dunántúl</v>
      </c>
      <c r="AC2529" s="12" t="str">
        <f>IFERROR(_xlfn.XLOOKUP(HsgLista[[#This Row],[Vármegye]],Régiók[Vármegye],Régiók[NUTS2]),"")</f>
        <v>HU23</v>
      </c>
      <c r="AD2529" s="12" t="str" cm="1">
        <f t="array" ref="AD2529">_xlfn.XLOOKUP(HsgLista[[#This Row],[Helység jogállása]],_xlfn.ANCHORARRAY($AG$12),$AH$12:$AH$18)</f>
        <v>1 község</v>
      </c>
      <c r="AE2529" s="4">
        <f>HsgLista[[#This Row],[Lakó-népesség]]*HsgLista[[#This Row],[Lakó-népesség]]</f>
        <v>1447209</v>
      </c>
      <c r="AF2529" s="1"/>
      <c r="AG2529" s="4"/>
      <c r="AJ2529" s="8"/>
      <c r="AK2529" s="4"/>
      <c r="AS2529" s="8"/>
      <c r="AT2529" s="4"/>
      <c r="BJ2529" s="1"/>
    </row>
    <row r="2530" spans="1:62" x14ac:dyDescent="0.3">
      <c r="A2530" s="33" t="s">
        <v>3220</v>
      </c>
      <c r="B2530" s="31">
        <v>10083</v>
      </c>
      <c r="C2530" s="1" t="s">
        <v>40</v>
      </c>
      <c r="D2530" s="1" t="s">
        <v>251</v>
      </c>
      <c r="E2530" s="1" t="s">
        <v>421</v>
      </c>
      <c r="F2530" s="1" t="s">
        <v>422</v>
      </c>
      <c r="G2530" s="1" t="s">
        <v>423</v>
      </c>
      <c r="H2530" s="1">
        <v>5</v>
      </c>
      <c r="I2530" s="1" t="s">
        <v>423</v>
      </c>
      <c r="J2530" s="4">
        <v>5579</v>
      </c>
      <c r="K2530" s="4">
        <v>735</v>
      </c>
      <c r="L2530" s="4">
        <v>441</v>
      </c>
      <c r="T2530" s="1">
        <v>1</v>
      </c>
      <c r="AA2530" s="12" t="str">
        <f>_xlfn.XLOOKUP(HsgLista[[#This Row],[Lakó-népesség]],hsgméret[limit],hsgméret[név],,-1)</f>
        <v>apró</v>
      </c>
      <c r="AB2530" s="12" t="str">
        <f>IFERROR(_xlfn.XLOOKUP(HsgLista[[#This Row],[Vármegye]],Régiók[Vármegye],Régiók[Régió]),"")</f>
        <v>Dél-Dunántúl</v>
      </c>
      <c r="AC2530" s="12" t="str">
        <f>IFERROR(_xlfn.XLOOKUP(HsgLista[[#This Row],[Vármegye]],Régiók[Vármegye],Régiók[NUTS2]),"")</f>
        <v>HU23</v>
      </c>
      <c r="AD2530" s="12" t="str" cm="1">
        <f t="array" ref="AD2530">_xlfn.XLOOKUP(HsgLista[[#This Row],[Helység jogállása]],_xlfn.ANCHORARRAY($AG$12),$AH$12:$AH$18)</f>
        <v>1 község</v>
      </c>
      <c r="AE2530" s="4">
        <f>HsgLista[[#This Row],[Lakó-népesség]]*HsgLista[[#This Row],[Lakó-népesség]]</f>
        <v>540225</v>
      </c>
      <c r="AF2530" s="1"/>
      <c r="AG2530" s="4"/>
      <c r="AJ2530" s="8"/>
      <c r="AK2530" s="4"/>
      <c r="AS2530" s="8"/>
      <c r="AT2530" s="4"/>
      <c r="BJ2530" s="1"/>
    </row>
    <row r="2531" spans="1:62" x14ac:dyDescent="0.3">
      <c r="A2531" s="33" t="s">
        <v>1889</v>
      </c>
      <c r="B2531" s="31">
        <v>19530</v>
      </c>
      <c r="C2531" s="1" t="s">
        <v>40</v>
      </c>
      <c r="D2531" s="1" t="s">
        <v>140</v>
      </c>
      <c r="E2531" s="1" t="s">
        <v>681</v>
      </c>
      <c r="F2531" s="1" t="s">
        <v>682</v>
      </c>
      <c r="G2531" s="1" t="s">
        <v>683</v>
      </c>
      <c r="H2531" s="1">
        <v>2</v>
      </c>
      <c r="I2531" s="1" t="s">
        <v>38</v>
      </c>
      <c r="J2531" s="4">
        <v>7464</v>
      </c>
      <c r="K2531" s="4">
        <v>1062</v>
      </c>
      <c r="L2531" s="4">
        <v>591</v>
      </c>
      <c r="T2531" s="1">
        <v>1</v>
      </c>
      <c r="AA2531" s="12" t="str">
        <f>_xlfn.XLOOKUP(HsgLista[[#This Row],[Lakó-népesség]],hsgméret[limit],hsgméret[név],,-1)</f>
        <v>apró</v>
      </c>
      <c r="AB2531" s="12" t="str">
        <f>IFERROR(_xlfn.XLOOKUP(HsgLista[[#This Row],[Vármegye]],Régiók[Vármegye],Régiók[Régió]),"")</f>
        <v>Dél-Alföld</v>
      </c>
      <c r="AC2531" s="12" t="str">
        <f>IFERROR(_xlfn.XLOOKUP(HsgLista[[#This Row],[Vármegye]],Régiók[Vármegye],Régiók[NUTS2]),"")</f>
        <v>HU33</v>
      </c>
      <c r="AD2531" s="12" t="str" cm="1">
        <f t="array" ref="AD2531">_xlfn.XLOOKUP(HsgLista[[#This Row],[Helység jogállása]],_xlfn.ANCHORARRAY($AG$12),$AH$12:$AH$18)</f>
        <v>1 község</v>
      </c>
      <c r="AE2531" s="4">
        <f>HsgLista[[#This Row],[Lakó-népesség]]*HsgLista[[#This Row],[Lakó-népesség]]</f>
        <v>1127844</v>
      </c>
      <c r="AF2531" s="1"/>
      <c r="AG2531" s="4"/>
      <c r="AJ2531" s="8"/>
      <c r="AK2531" s="4"/>
      <c r="AS2531" s="8"/>
      <c r="AT2531" s="4"/>
      <c r="BJ2531" s="1"/>
    </row>
    <row r="2532" spans="1:62" x14ac:dyDescent="0.3">
      <c r="A2532" s="33" t="s">
        <v>3221</v>
      </c>
      <c r="B2532" s="31">
        <v>16504</v>
      </c>
      <c r="C2532" s="1" t="s">
        <v>40</v>
      </c>
      <c r="D2532" s="1" t="s">
        <v>95</v>
      </c>
      <c r="E2532" s="1" t="s">
        <v>471</v>
      </c>
      <c r="F2532" s="1" t="s">
        <v>472</v>
      </c>
      <c r="G2532" s="1" t="s">
        <v>473</v>
      </c>
      <c r="H2532" s="1">
        <v>5</v>
      </c>
      <c r="I2532" s="1" t="s">
        <v>1535</v>
      </c>
      <c r="J2532" s="4">
        <v>293</v>
      </c>
      <c r="K2532" s="4">
        <v>44</v>
      </c>
      <c r="L2532" s="4">
        <v>44</v>
      </c>
      <c r="AA2532" s="12" t="str">
        <f>_xlfn.XLOOKUP(HsgLista[[#This Row],[Lakó-népesség]],hsgméret[limit],hsgméret[név],,-1)</f>
        <v>mikro</v>
      </c>
      <c r="AB2532" s="12" t="str">
        <f>IFERROR(_xlfn.XLOOKUP(HsgLista[[#This Row],[Vármegye]],Régiók[Vármegye],Régiók[Régió]),"")</f>
        <v>Nyugat-Dunántúl</v>
      </c>
      <c r="AC2532" s="12" t="str">
        <f>IFERROR(_xlfn.XLOOKUP(HsgLista[[#This Row],[Vármegye]],Régiók[Vármegye],Régiók[NUTS2]),"")</f>
        <v>HU22</v>
      </c>
      <c r="AD2532" s="12" t="str" cm="1">
        <f t="array" ref="AD2532">_xlfn.XLOOKUP(HsgLista[[#This Row],[Helység jogállása]],_xlfn.ANCHORARRAY($AG$12),$AH$12:$AH$18)</f>
        <v>1 község</v>
      </c>
      <c r="AE2532" s="4">
        <f>HsgLista[[#This Row],[Lakó-népesség]]*HsgLista[[#This Row],[Lakó-népesség]]</f>
        <v>1936</v>
      </c>
      <c r="AF2532" s="1"/>
      <c r="AG2532" s="4"/>
      <c r="AJ2532" s="8"/>
      <c r="AK2532" s="4"/>
      <c r="AS2532" s="8"/>
      <c r="AT2532" s="4"/>
      <c r="BJ2532" s="1"/>
    </row>
    <row r="2533" spans="1:62" x14ac:dyDescent="0.3">
      <c r="A2533" s="33" t="s">
        <v>3222</v>
      </c>
      <c r="B2533" s="32">
        <v>4774</v>
      </c>
      <c r="C2533" s="1" t="s">
        <v>40</v>
      </c>
      <c r="D2533" s="1" t="s">
        <v>159</v>
      </c>
      <c r="E2533" s="1" t="s">
        <v>590</v>
      </c>
      <c r="F2533" s="1" t="s">
        <v>591</v>
      </c>
      <c r="G2533" s="1" t="s">
        <v>592</v>
      </c>
      <c r="H2533" s="1">
        <v>1</v>
      </c>
      <c r="I2533" s="1" t="s">
        <v>32</v>
      </c>
      <c r="J2533" s="4">
        <v>4145</v>
      </c>
      <c r="K2533" s="4">
        <v>2539</v>
      </c>
      <c r="L2533" s="4">
        <v>980</v>
      </c>
      <c r="T2533" s="1">
        <v>1</v>
      </c>
      <c r="AA2533" s="12" t="str">
        <f>_xlfn.XLOOKUP(HsgLista[[#This Row],[Lakó-népesség]],hsgméret[limit],hsgméret[név],,-1)</f>
        <v>kicsi</v>
      </c>
      <c r="AB2533" s="12" t="str">
        <f>IFERROR(_xlfn.XLOOKUP(HsgLista[[#This Row],[Vármegye]],Régiók[Vármegye],Régiók[Régió]),"")</f>
        <v>Észak-Alföld</v>
      </c>
      <c r="AC2533" s="12" t="str">
        <f>IFERROR(_xlfn.XLOOKUP(HsgLista[[#This Row],[Vármegye]],Régiók[Vármegye],Régiók[NUTS2]),"")</f>
        <v>HU32</v>
      </c>
      <c r="AD2533" s="12" t="str" cm="1">
        <f t="array" ref="AD2533">_xlfn.XLOOKUP(HsgLista[[#This Row],[Helység jogállása]],_xlfn.ANCHORARRAY($AG$12),$AH$12:$AH$18)</f>
        <v>1 község</v>
      </c>
      <c r="AE2533" s="4">
        <f>HsgLista[[#This Row],[Lakó-népesség]]*HsgLista[[#This Row],[Lakó-népesség]]</f>
        <v>6446521</v>
      </c>
      <c r="AF2533" s="1"/>
      <c r="AG2533" s="4"/>
      <c r="AJ2533" s="8"/>
      <c r="AK2533" s="4"/>
      <c r="AS2533" s="8"/>
      <c r="AT2533" s="4"/>
      <c r="BJ2533" s="1"/>
    </row>
    <row r="2534" spans="1:62" x14ac:dyDescent="0.3">
      <c r="A2534" s="33" t="s">
        <v>3223</v>
      </c>
      <c r="B2534" s="31">
        <v>11369</v>
      </c>
      <c r="C2534" s="1" t="s">
        <v>40</v>
      </c>
      <c r="D2534" s="1" t="s">
        <v>66</v>
      </c>
      <c r="E2534" s="1" t="s">
        <v>145</v>
      </c>
      <c r="F2534" s="1" t="s">
        <v>146</v>
      </c>
      <c r="G2534" s="1" t="s">
        <v>147</v>
      </c>
      <c r="H2534" s="1">
        <v>5</v>
      </c>
      <c r="I2534" s="1" t="s">
        <v>1715</v>
      </c>
      <c r="J2534" s="4">
        <v>1350</v>
      </c>
      <c r="K2534" s="4">
        <v>438</v>
      </c>
      <c r="L2534" s="4">
        <v>218</v>
      </c>
      <c r="T2534" s="1">
        <v>1</v>
      </c>
      <c r="AA2534" s="12" t="str">
        <f>_xlfn.XLOOKUP(HsgLista[[#This Row],[Lakó-népesség]],hsgméret[limit],hsgméret[név],,-1)</f>
        <v>mikro</v>
      </c>
      <c r="AB2534" s="12" t="str">
        <f>IFERROR(_xlfn.XLOOKUP(HsgLista[[#This Row],[Vármegye]],Régiók[Vármegye],Régiók[Régió]),"")</f>
        <v>Nyugat-Dunántúl</v>
      </c>
      <c r="AC2534" s="12" t="str">
        <f>IFERROR(_xlfn.XLOOKUP(HsgLista[[#This Row],[Vármegye]],Régiók[Vármegye],Régiók[NUTS2]),"")</f>
        <v>HU22</v>
      </c>
      <c r="AD2534" s="12" t="str" cm="1">
        <f t="array" ref="AD2534">_xlfn.XLOOKUP(HsgLista[[#This Row],[Helység jogállása]],_xlfn.ANCHORARRAY($AG$12),$AH$12:$AH$18)</f>
        <v>1 község</v>
      </c>
      <c r="AE2534" s="4">
        <f>HsgLista[[#This Row],[Lakó-népesség]]*HsgLista[[#This Row],[Lakó-népesség]]</f>
        <v>191844</v>
      </c>
      <c r="AF2534" s="1"/>
      <c r="AG2534" s="4"/>
      <c r="AJ2534" s="8"/>
      <c r="AK2534" s="4"/>
      <c r="AS2534" s="8"/>
      <c r="AT2534" s="4"/>
      <c r="BJ2534" s="1"/>
    </row>
    <row r="2535" spans="1:62" x14ac:dyDescent="0.3">
      <c r="A2535" s="33" t="s">
        <v>3224</v>
      </c>
      <c r="B2535" s="31">
        <v>20932</v>
      </c>
      <c r="C2535" s="1" t="s">
        <v>40</v>
      </c>
      <c r="D2535" s="1" t="s">
        <v>95</v>
      </c>
      <c r="E2535" s="1" t="s">
        <v>294</v>
      </c>
      <c r="F2535" s="1" t="s">
        <v>295</v>
      </c>
      <c r="G2535" s="1" t="s">
        <v>296</v>
      </c>
      <c r="H2535" s="1">
        <v>5</v>
      </c>
      <c r="I2535" s="1" t="s">
        <v>293</v>
      </c>
      <c r="J2535" s="4">
        <v>1119</v>
      </c>
      <c r="K2535" s="4">
        <v>323</v>
      </c>
      <c r="L2535" s="4">
        <v>139</v>
      </c>
      <c r="Y2535" s="1">
        <v>1</v>
      </c>
      <c r="AA2535" s="12" t="str">
        <f>_xlfn.XLOOKUP(HsgLista[[#This Row],[Lakó-népesség]],hsgméret[limit],hsgméret[név],,-1)</f>
        <v>mikro</v>
      </c>
      <c r="AB2535" s="12" t="str">
        <f>IFERROR(_xlfn.XLOOKUP(HsgLista[[#This Row],[Vármegye]],Régiók[Vármegye],Régiók[Régió]),"")</f>
        <v>Nyugat-Dunántúl</v>
      </c>
      <c r="AC2535" s="12" t="str">
        <f>IFERROR(_xlfn.XLOOKUP(HsgLista[[#This Row],[Vármegye]],Régiók[Vármegye],Régiók[NUTS2]),"")</f>
        <v>HU22</v>
      </c>
      <c r="AD2535" s="12" t="str" cm="1">
        <f t="array" ref="AD2535">_xlfn.XLOOKUP(HsgLista[[#This Row],[Helység jogállása]],_xlfn.ANCHORARRAY($AG$12),$AH$12:$AH$18)</f>
        <v>1 község</v>
      </c>
      <c r="AE2535" s="4">
        <f>HsgLista[[#This Row],[Lakó-népesség]]*HsgLista[[#This Row],[Lakó-népesség]]</f>
        <v>104329</v>
      </c>
      <c r="AF2535" s="1"/>
      <c r="AG2535" s="4"/>
      <c r="AJ2535" s="8"/>
      <c r="AK2535" s="4"/>
      <c r="AS2535" s="8"/>
      <c r="AT2535" s="4"/>
      <c r="BJ2535" s="1"/>
    </row>
    <row r="2536" spans="1:62" x14ac:dyDescent="0.3">
      <c r="A2536" s="33" t="s">
        <v>3225</v>
      </c>
      <c r="B2536" s="31">
        <v>33516</v>
      </c>
      <c r="C2536" s="1" t="s">
        <v>40</v>
      </c>
      <c r="D2536" s="1" t="s">
        <v>86</v>
      </c>
      <c r="E2536" s="1" t="s">
        <v>909</v>
      </c>
      <c r="F2536" s="1" t="s">
        <v>910</v>
      </c>
      <c r="G2536" s="1" t="s">
        <v>911</v>
      </c>
      <c r="H2536" s="1">
        <v>5</v>
      </c>
      <c r="I2536" s="1" t="s">
        <v>911</v>
      </c>
      <c r="J2536" s="4">
        <v>3593</v>
      </c>
      <c r="K2536" s="4">
        <v>1453</v>
      </c>
      <c r="L2536" s="4">
        <v>628</v>
      </c>
      <c r="AA2536" s="12" t="str">
        <f>_xlfn.XLOOKUP(HsgLista[[#This Row],[Lakó-népesség]],hsgméret[limit],hsgméret[név],,-1)</f>
        <v>apró</v>
      </c>
      <c r="AB2536" s="12" t="str">
        <f>IFERROR(_xlfn.XLOOKUP(HsgLista[[#This Row],[Vármegye]],Régiók[Vármegye],Régiók[Régió]),"")</f>
        <v>Közép-Dunántúl</v>
      </c>
      <c r="AC2536" s="12" t="str">
        <f>IFERROR(_xlfn.XLOOKUP(HsgLista[[#This Row],[Vármegye]],Régiók[Vármegye],Régiók[NUTS2]),"")</f>
        <v>HU21</v>
      </c>
      <c r="AD2536" s="12" t="str" cm="1">
        <f t="array" ref="AD2536">_xlfn.XLOOKUP(HsgLista[[#This Row],[Helység jogállása]],_xlfn.ANCHORARRAY($AG$12),$AH$12:$AH$18)</f>
        <v>1 község</v>
      </c>
      <c r="AE2536" s="4">
        <f>HsgLista[[#This Row],[Lakó-népesség]]*HsgLista[[#This Row],[Lakó-népesség]]</f>
        <v>2111209</v>
      </c>
      <c r="AF2536" s="1"/>
      <c r="AG2536" s="4"/>
      <c r="AJ2536" s="8"/>
      <c r="AK2536" s="4"/>
      <c r="AS2536" s="8"/>
      <c r="AT2536" s="4"/>
      <c r="BJ2536" s="1"/>
    </row>
    <row r="2537" spans="1:62" x14ac:dyDescent="0.3">
      <c r="A2537" s="33" t="s">
        <v>3226</v>
      </c>
      <c r="B2537" s="31">
        <v>10223</v>
      </c>
      <c r="C2537" s="1" t="s">
        <v>40</v>
      </c>
      <c r="D2537" s="1" t="s">
        <v>95</v>
      </c>
      <c r="E2537" s="1" t="s">
        <v>471</v>
      </c>
      <c r="F2537" s="1" t="s">
        <v>472</v>
      </c>
      <c r="G2537" s="1" t="s">
        <v>473</v>
      </c>
      <c r="H2537" s="1">
        <v>5</v>
      </c>
      <c r="I2537" s="1" t="s">
        <v>474</v>
      </c>
      <c r="J2537" s="4">
        <v>2737</v>
      </c>
      <c r="K2537" s="4">
        <v>214</v>
      </c>
      <c r="L2537" s="4">
        <v>155</v>
      </c>
      <c r="AA2537" s="12" t="str">
        <f>_xlfn.XLOOKUP(HsgLista[[#This Row],[Lakó-népesség]],hsgméret[limit],hsgméret[név],,-1)</f>
        <v>mikro</v>
      </c>
      <c r="AB2537" s="12" t="str">
        <f>IFERROR(_xlfn.XLOOKUP(HsgLista[[#This Row],[Vármegye]],Régiók[Vármegye],Régiók[Régió]),"")</f>
        <v>Nyugat-Dunántúl</v>
      </c>
      <c r="AC2537" s="12" t="str">
        <f>IFERROR(_xlfn.XLOOKUP(HsgLista[[#This Row],[Vármegye]],Régiók[Vármegye],Régiók[NUTS2]),"")</f>
        <v>HU22</v>
      </c>
      <c r="AD2537" s="12" t="str" cm="1">
        <f t="array" ref="AD2537">_xlfn.XLOOKUP(HsgLista[[#This Row],[Helység jogállása]],_xlfn.ANCHORARRAY($AG$12),$AH$12:$AH$18)</f>
        <v>1 község</v>
      </c>
      <c r="AE2537" s="4">
        <f>HsgLista[[#This Row],[Lakó-népesség]]*HsgLista[[#This Row],[Lakó-népesség]]</f>
        <v>45796</v>
      </c>
      <c r="AF2537" s="1"/>
      <c r="AG2537" s="4"/>
      <c r="AJ2537" s="8"/>
      <c r="AK2537" s="4"/>
      <c r="AS2537" s="8"/>
      <c r="AT2537" s="4"/>
      <c r="BJ2537" s="1"/>
    </row>
    <row r="2538" spans="1:62" x14ac:dyDescent="0.3">
      <c r="A2538" s="33" t="s">
        <v>948</v>
      </c>
      <c r="B2538" s="31">
        <v>22257</v>
      </c>
      <c r="C2538" s="1" t="s">
        <v>40</v>
      </c>
      <c r="D2538" s="1" t="s">
        <v>41</v>
      </c>
      <c r="E2538" s="1" t="s">
        <v>42</v>
      </c>
      <c r="F2538" s="1" t="s">
        <v>43</v>
      </c>
      <c r="G2538" s="1" t="s">
        <v>44</v>
      </c>
      <c r="H2538" s="1">
        <v>2</v>
      </c>
      <c r="I2538" s="1" t="s">
        <v>38</v>
      </c>
      <c r="J2538" s="4">
        <v>1708</v>
      </c>
      <c r="K2538" s="4">
        <v>1153</v>
      </c>
      <c r="L2538" s="4">
        <v>421</v>
      </c>
      <c r="P2538" s="1">
        <v>1</v>
      </c>
      <c r="T2538" s="1">
        <v>1</v>
      </c>
      <c r="AA2538" s="12" t="str">
        <f>_xlfn.XLOOKUP(HsgLista[[#This Row],[Lakó-népesség]],hsgméret[limit],hsgméret[név],,-1)</f>
        <v>apró</v>
      </c>
      <c r="AB2538" s="12" t="str">
        <f>IFERROR(_xlfn.XLOOKUP(HsgLista[[#This Row],[Vármegye]],Régiók[Vármegye],Régiók[Régió]),"")</f>
        <v>Dél-Dunántúl</v>
      </c>
      <c r="AC2538" s="12" t="str">
        <f>IFERROR(_xlfn.XLOOKUP(HsgLista[[#This Row],[Vármegye]],Régiók[Vármegye],Régiók[NUTS2]),"")</f>
        <v>HU23</v>
      </c>
      <c r="AD2538" s="12" t="str" cm="1">
        <f t="array" ref="AD2538">_xlfn.XLOOKUP(HsgLista[[#This Row],[Helység jogállása]],_xlfn.ANCHORARRAY($AG$12),$AH$12:$AH$18)</f>
        <v>1 község</v>
      </c>
      <c r="AE2538" s="4">
        <f>HsgLista[[#This Row],[Lakó-népesség]]*HsgLista[[#This Row],[Lakó-népesség]]</f>
        <v>1329409</v>
      </c>
      <c r="AF2538" s="1"/>
      <c r="AG2538" s="4"/>
      <c r="AJ2538" s="8"/>
      <c r="AK2538" s="4"/>
      <c r="AS2538" s="8"/>
      <c r="AT2538" s="4"/>
      <c r="BJ2538" s="1"/>
    </row>
    <row r="2539" spans="1:62" x14ac:dyDescent="0.3">
      <c r="A2539" s="33" t="s">
        <v>3227</v>
      </c>
      <c r="B2539" s="31">
        <v>20543</v>
      </c>
      <c r="C2539" s="1" t="s">
        <v>40</v>
      </c>
      <c r="D2539" s="1" t="s">
        <v>202</v>
      </c>
      <c r="E2539" s="1" t="s">
        <v>685</v>
      </c>
      <c r="F2539" s="1" t="s">
        <v>686</v>
      </c>
      <c r="G2539" s="1" t="s">
        <v>687</v>
      </c>
      <c r="H2539" s="1">
        <v>5</v>
      </c>
      <c r="I2539" s="1" t="s">
        <v>1338</v>
      </c>
      <c r="J2539" s="4">
        <v>452</v>
      </c>
      <c r="K2539" s="4">
        <v>167</v>
      </c>
      <c r="L2539" s="4">
        <v>93</v>
      </c>
      <c r="AA2539" s="12" t="str">
        <f>_xlfn.XLOOKUP(HsgLista[[#This Row],[Lakó-népesség]],hsgméret[limit],hsgméret[név],,-1)</f>
        <v>mikro</v>
      </c>
      <c r="AB2539" s="12" t="str">
        <f>IFERROR(_xlfn.XLOOKUP(HsgLista[[#This Row],[Vármegye]],Régiók[Vármegye],Régiók[Régió]),"")</f>
        <v>Nyugat-Dunántúl</v>
      </c>
      <c r="AC2539" s="12" t="str">
        <f>IFERROR(_xlfn.XLOOKUP(HsgLista[[#This Row],[Vármegye]],Régiók[Vármegye],Régiók[NUTS2]),"")</f>
        <v>HU22</v>
      </c>
      <c r="AD2539" s="12" t="str" cm="1">
        <f t="array" ref="AD2539">_xlfn.XLOOKUP(HsgLista[[#This Row],[Helység jogállása]],_xlfn.ANCHORARRAY($AG$12),$AH$12:$AH$18)</f>
        <v>1 község</v>
      </c>
      <c r="AE2539" s="4">
        <f>HsgLista[[#This Row],[Lakó-népesség]]*HsgLista[[#This Row],[Lakó-népesség]]</f>
        <v>27889</v>
      </c>
      <c r="AF2539" s="1"/>
      <c r="AG2539" s="4"/>
      <c r="AJ2539" s="8"/>
      <c r="AK2539" s="4"/>
      <c r="AS2539" s="8"/>
      <c r="AT2539" s="4"/>
      <c r="BJ2539" s="1"/>
    </row>
    <row r="2540" spans="1:62" x14ac:dyDescent="0.3">
      <c r="A2540" s="33" t="s">
        <v>247</v>
      </c>
      <c r="B2540" s="31">
        <v>31015</v>
      </c>
      <c r="C2540" s="1" t="s">
        <v>40</v>
      </c>
      <c r="D2540" s="1" t="s">
        <v>52</v>
      </c>
      <c r="E2540" s="1" t="s">
        <v>244</v>
      </c>
      <c r="F2540" s="1" t="s">
        <v>245</v>
      </c>
      <c r="G2540" s="1" t="s">
        <v>246</v>
      </c>
      <c r="H2540" s="1">
        <v>2</v>
      </c>
      <c r="I2540" s="1" t="s">
        <v>38</v>
      </c>
      <c r="J2540" s="4">
        <v>1822</v>
      </c>
      <c r="K2540" s="4">
        <v>1017</v>
      </c>
      <c r="L2540" s="4">
        <v>366</v>
      </c>
      <c r="T2540" s="1">
        <v>1</v>
      </c>
      <c r="AA2540" s="12" t="str">
        <f>_xlfn.XLOOKUP(HsgLista[[#This Row],[Lakó-népesség]],hsgméret[limit],hsgméret[név],,-1)</f>
        <v>apró</v>
      </c>
      <c r="AB2540" s="12" t="str">
        <f>IFERROR(_xlfn.XLOOKUP(HsgLista[[#This Row],[Vármegye]],Régiók[Vármegye],Régiók[Régió]),"")</f>
        <v>Észak-Magyarország</v>
      </c>
      <c r="AC2540" s="12" t="str">
        <f>IFERROR(_xlfn.XLOOKUP(HsgLista[[#This Row],[Vármegye]],Régiók[Vármegye],Régiók[NUTS2]),"")</f>
        <v>HU31</v>
      </c>
      <c r="AD2540" s="12" t="str" cm="1">
        <f t="array" ref="AD2540">_xlfn.XLOOKUP(HsgLista[[#This Row],[Helység jogállása]],_xlfn.ANCHORARRAY($AG$12),$AH$12:$AH$18)</f>
        <v>1 község</v>
      </c>
      <c r="AE2540" s="4">
        <f>HsgLista[[#This Row],[Lakó-népesség]]*HsgLista[[#This Row],[Lakó-népesség]]</f>
        <v>1034289</v>
      </c>
      <c r="AF2540" s="1"/>
      <c r="AG2540" s="4"/>
      <c r="AJ2540" s="8"/>
      <c r="AK2540" s="4"/>
      <c r="AS2540" s="8"/>
      <c r="AT2540" s="4"/>
      <c r="BJ2540" s="1"/>
    </row>
    <row r="2541" spans="1:62" x14ac:dyDescent="0.3">
      <c r="A2541" s="33" t="s">
        <v>3228</v>
      </c>
      <c r="B2541" s="32">
        <v>9007</v>
      </c>
      <c r="C2541" s="1" t="s">
        <v>40</v>
      </c>
      <c r="D2541" s="1" t="s">
        <v>41</v>
      </c>
      <c r="E2541" s="1" t="s">
        <v>841</v>
      </c>
      <c r="F2541" s="1" t="s">
        <v>842</v>
      </c>
      <c r="G2541" s="1" t="s">
        <v>843</v>
      </c>
      <c r="H2541" s="1">
        <v>5</v>
      </c>
      <c r="I2541" s="1" t="s">
        <v>844</v>
      </c>
      <c r="J2541" s="4">
        <v>1028</v>
      </c>
      <c r="K2541" s="4">
        <v>294</v>
      </c>
      <c r="L2541" s="4">
        <v>169</v>
      </c>
      <c r="R2541" s="1">
        <v>1</v>
      </c>
      <c r="AA2541" s="12" t="str">
        <f>_xlfn.XLOOKUP(HsgLista[[#This Row],[Lakó-népesség]],hsgméret[limit],hsgméret[név],,-1)</f>
        <v>mikro</v>
      </c>
      <c r="AB2541" s="12" t="str">
        <f>IFERROR(_xlfn.XLOOKUP(HsgLista[[#This Row],[Vármegye]],Régiók[Vármegye],Régiók[Régió]),"")</f>
        <v>Dél-Dunántúl</v>
      </c>
      <c r="AC2541" s="12" t="str">
        <f>IFERROR(_xlfn.XLOOKUP(HsgLista[[#This Row],[Vármegye]],Régiók[Vármegye],Régiók[NUTS2]),"")</f>
        <v>HU23</v>
      </c>
      <c r="AD2541" s="12" t="str" cm="1">
        <f t="array" ref="AD2541">_xlfn.XLOOKUP(HsgLista[[#This Row],[Helység jogállása]],_xlfn.ANCHORARRAY($AG$12),$AH$12:$AH$18)</f>
        <v>1 község</v>
      </c>
      <c r="AE2541" s="4">
        <f>HsgLista[[#This Row],[Lakó-népesség]]*HsgLista[[#This Row],[Lakó-népesség]]</f>
        <v>86436</v>
      </c>
      <c r="AF2541" s="1"/>
      <c r="AG2541" s="4"/>
      <c r="AJ2541" s="8"/>
      <c r="AK2541" s="4"/>
      <c r="AS2541" s="8"/>
      <c r="AT2541" s="4"/>
      <c r="BJ2541" s="1"/>
    </row>
    <row r="2542" spans="1:62" x14ac:dyDescent="0.3">
      <c r="A2542" s="33" t="s">
        <v>3229</v>
      </c>
      <c r="B2542" s="31">
        <v>14711</v>
      </c>
      <c r="C2542" s="1" t="s">
        <v>40</v>
      </c>
      <c r="D2542" s="1" t="s">
        <v>251</v>
      </c>
      <c r="E2542" s="1" t="s">
        <v>252</v>
      </c>
      <c r="F2542" s="1" t="s">
        <v>253</v>
      </c>
      <c r="G2542" s="1" t="s">
        <v>254</v>
      </c>
      <c r="H2542" s="1">
        <v>5</v>
      </c>
      <c r="I2542" s="1" t="s">
        <v>254</v>
      </c>
      <c r="J2542" s="4">
        <v>1708</v>
      </c>
      <c r="K2542" s="4">
        <v>579</v>
      </c>
      <c r="L2542" s="4">
        <v>256</v>
      </c>
      <c r="R2542" s="1">
        <v>1</v>
      </c>
      <c r="AA2542" s="12" t="str">
        <f>_xlfn.XLOOKUP(HsgLista[[#This Row],[Lakó-népesség]],hsgméret[limit],hsgméret[név],,-1)</f>
        <v>apró</v>
      </c>
      <c r="AB2542" s="12" t="str">
        <f>IFERROR(_xlfn.XLOOKUP(HsgLista[[#This Row],[Vármegye]],Régiók[Vármegye],Régiók[Régió]),"")</f>
        <v>Dél-Dunántúl</v>
      </c>
      <c r="AC2542" s="12" t="str">
        <f>IFERROR(_xlfn.XLOOKUP(HsgLista[[#This Row],[Vármegye]],Régiók[Vármegye],Régiók[NUTS2]),"")</f>
        <v>HU23</v>
      </c>
      <c r="AD2542" s="12" t="str" cm="1">
        <f t="array" ref="AD2542">_xlfn.XLOOKUP(HsgLista[[#This Row],[Helység jogállása]],_xlfn.ANCHORARRAY($AG$12),$AH$12:$AH$18)</f>
        <v>1 község</v>
      </c>
      <c r="AE2542" s="4">
        <f>HsgLista[[#This Row],[Lakó-népesség]]*HsgLista[[#This Row],[Lakó-népesség]]</f>
        <v>335241</v>
      </c>
      <c r="AF2542" s="1"/>
      <c r="AG2542" s="4"/>
      <c r="AJ2542" s="8"/>
      <c r="AK2542" s="4"/>
      <c r="AS2542" s="8"/>
      <c r="AT2542" s="4"/>
      <c r="BJ2542" s="1"/>
    </row>
    <row r="2543" spans="1:62" x14ac:dyDescent="0.3">
      <c r="A2543" s="33" t="s">
        <v>3230</v>
      </c>
      <c r="B2543" s="31">
        <v>19947</v>
      </c>
      <c r="C2543" s="1" t="s">
        <v>40</v>
      </c>
      <c r="D2543" s="1" t="s">
        <v>140</v>
      </c>
      <c r="E2543" s="1" t="s">
        <v>364</v>
      </c>
      <c r="F2543" s="1" t="s">
        <v>365</v>
      </c>
      <c r="G2543" s="1" t="s">
        <v>366</v>
      </c>
      <c r="H2543" s="1">
        <v>1</v>
      </c>
      <c r="I2543" s="1" t="s">
        <v>32</v>
      </c>
      <c r="J2543" s="4">
        <v>8208</v>
      </c>
      <c r="K2543" s="4">
        <v>2814</v>
      </c>
      <c r="L2543" s="4">
        <v>1314</v>
      </c>
      <c r="AA2543" s="12" t="str">
        <f>_xlfn.XLOOKUP(HsgLista[[#This Row],[Lakó-népesség]],hsgméret[limit],hsgméret[név],,-1)</f>
        <v>kicsi</v>
      </c>
      <c r="AB2543" s="12" t="str">
        <f>IFERROR(_xlfn.XLOOKUP(HsgLista[[#This Row],[Vármegye]],Régiók[Vármegye],Régiók[Régió]),"")</f>
        <v>Dél-Alföld</v>
      </c>
      <c r="AC2543" s="12" t="str">
        <f>IFERROR(_xlfn.XLOOKUP(HsgLista[[#This Row],[Vármegye]],Régiók[Vármegye],Régiók[NUTS2]),"")</f>
        <v>HU33</v>
      </c>
      <c r="AD2543" s="12" t="str" cm="1">
        <f t="array" ref="AD2543">_xlfn.XLOOKUP(HsgLista[[#This Row],[Helység jogállása]],_xlfn.ANCHORARRAY($AG$12),$AH$12:$AH$18)</f>
        <v>1 község</v>
      </c>
      <c r="AE2543" s="4">
        <f>HsgLista[[#This Row],[Lakó-népesség]]*HsgLista[[#This Row],[Lakó-népesség]]</f>
        <v>7918596</v>
      </c>
      <c r="AF2543" s="1"/>
      <c r="AG2543" s="4"/>
      <c r="AJ2543" s="8"/>
      <c r="AK2543" s="4"/>
      <c r="AS2543" s="8"/>
      <c r="AT2543" s="4"/>
      <c r="BJ2543" s="1"/>
    </row>
    <row r="2544" spans="1:62" x14ac:dyDescent="0.3">
      <c r="A2544" s="33" t="s">
        <v>3231</v>
      </c>
      <c r="B2544" s="31">
        <v>19798</v>
      </c>
      <c r="C2544" s="1" t="s">
        <v>40</v>
      </c>
      <c r="D2544" s="1" t="s">
        <v>272</v>
      </c>
      <c r="E2544" s="1" t="s">
        <v>1450</v>
      </c>
      <c r="F2544" s="1" t="s">
        <v>1451</v>
      </c>
      <c r="G2544" s="1" t="s">
        <v>1452</v>
      </c>
      <c r="H2544" s="1">
        <v>5</v>
      </c>
      <c r="I2544" s="1" t="s">
        <v>1449</v>
      </c>
      <c r="J2544" s="4">
        <v>758</v>
      </c>
      <c r="K2544" s="4">
        <v>471</v>
      </c>
      <c r="L2544" s="4">
        <v>187</v>
      </c>
      <c r="T2544" s="1">
        <v>1</v>
      </c>
      <c r="AA2544" s="12" t="str">
        <f>_xlfn.XLOOKUP(HsgLista[[#This Row],[Lakó-népesség]],hsgméret[limit],hsgméret[név],,-1)</f>
        <v>mikro</v>
      </c>
      <c r="AB2544" s="12" t="str">
        <f>IFERROR(_xlfn.XLOOKUP(HsgLista[[#This Row],[Vármegye]],Régiók[Vármegye],Régiók[Régió]),"")</f>
        <v>Észak-Magyarország</v>
      </c>
      <c r="AC2544" s="12" t="str">
        <f>IFERROR(_xlfn.XLOOKUP(HsgLista[[#This Row],[Vármegye]],Régiók[Vármegye],Régiók[NUTS2]),"")</f>
        <v>HU31</v>
      </c>
      <c r="AD2544" s="12" t="str" cm="1">
        <f t="array" ref="AD2544">_xlfn.XLOOKUP(HsgLista[[#This Row],[Helység jogállása]],_xlfn.ANCHORARRAY($AG$12),$AH$12:$AH$18)</f>
        <v>1 község</v>
      </c>
      <c r="AE2544" s="4">
        <f>HsgLista[[#This Row],[Lakó-népesség]]*HsgLista[[#This Row],[Lakó-népesség]]</f>
        <v>221841</v>
      </c>
      <c r="AF2544" s="1"/>
      <c r="AG2544" s="4"/>
      <c r="AJ2544" s="8"/>
      <c r="AK2544" s="4"/>
      <c r="AS2544" s="8"/>
      <c r="AT2544" s="4"/>
      <c r="BJ2544" s="1"/>
    </row>
    <row r="2545" spans="1:62" x14ac:dyDescent="0.3">
      <c r="A2545" s="33" t="s">
        <v>1276</v>
      </c>
      <c r="B2545" s="31">
        <v>16753</v>
      </c>
      <c r="C2545" s="1" t="s">
        <v>40</v>
      </c>
      <c r="D2545" s="1" t="s">
        <v>52</v>
      </c>
      <c r="E2545" s="1" t="s">
        <v>71</v>
      </c>
      <c r="F2545" s="1" t="s">
        <v>72</v>
      </c>
      <c r="G2545" s="1" t="s">
        <v>73</v>
      </c>
      <c r="H2545" s="1">
        <v>2</v>
      </c>
      <c r="I2545" s="1" t="s">
        <v>38</v>
      </c>
      <c r="J2545" s="4">
        <v>2008</v>
      </c>
      <c r="K2545" s="4">
        <v>971</v>
      </c>
      <c r="L2545" s="4">
        <v>404</v>
      </c>
      <c r="T2545" s="1">
        <v>1</v>
      </c>
      <c r="AA2545" s="12" t="str">
        <f>_xlfn.XLOOKUP(HsgLista[[#This Row],[Lakó-népesség]],hsgméret[limit],hsgméret[név],,-1)</f>
        <v>apró</v>
      </c>
      <c r="AB2545" s="12" t="str">
        <f>IFERROR(_xlfn.XLOOKUP(HsgLista[[#This Row],[Vármegye]],Régiók[Vármegye],Régiók[Régió]),"")</f>
        <v>Észak-Magyarország</v>
      </c>
      <c r="AC2545" s="12" t="str">
        <f>IFERROR(_xlfn.XLOOKUP(HsgLista[[#This Row],[Vármegye]],Régiók[Vármegye],Régiók[NUTS2]),"")</f>
        <v>HU31</v>
      </c>
      <c r="AD2545" s="12" t="str" cm="1">
        <f t="array" ref="AD2545">_xlfn.XLOOKUP(HsgLista[[#This Row],[Helység jogállása]],_xlfn.ANCHORARRAY($AG$12),$AH$12:$AH$18)</f>
        <v>1 község</v>
      </c>
      <c r="AE2545" s="4">
        <f>HsgLista[[#This Row],[Lakó-népesség]]*HsgLista[[#This Row],[Lakó-népesség]]</f>
        <v>942841</v>
      </c>
      <c r="AF2545" s="1"/>
      <c r="AG2545" s="4"/>
      <c r="AJ2545" s="8"/>
      <c r="AK2545" s="4"/>
      <c r="AS2545" s="8"/>
      <c r="AT2545" s="4"/>
      <c r="BJ2545" s="1"/>
    </row>
    <row r="2546" spans="1:62" x14ac:dyDescent="0.3">
      <c r="A2546" s="33" t="s">
        <v>3232</v>
      </c>
      <c r="B2546" s="31">
        <v>18005</v>
      </c>
      <c r="C2546" s="1" t="s">
        <v>40</v>
      </c>
      <c r="D2546" s="1" t="s">
        <v>159</v>
      </c>
      <c r="E2546" s="1" t="s">
        <v>1166</v>
      </c>
      <c r="F2546" s="1" t="s">
        <v>1164</v>
      </c>
      <c r="G2546" s="1" t="s">
        <v>1162</v>
      </c>
      <c r="H2546" s="1">
        <v>5</v>
      </c>
      <c r="I2546" s="1" t="s">
        <v>1162</v>
      </c>
      <c r="J2546" s="4">
        <v>804</v>
      </c>
      <c r="K2546" s="4">
        <v>485</v>
      </c>
      <c r="L2546" s="4">
        <v>187</v>
      </c>
      <c r="T2546" s="1">
        <v>1</v>
      </c>
      <c r="AA2546" s="12" t="str">
        <f>_xlfn.XLOOKUP(HsgLista[[#This Row],[Lakó-népesség]],hsgméret[limit],hsgméret[név],,-1)</f>
        <v>mikro</v>
      </c>
      <c r="AB2546" s="12" t="str">
        <f>IFERROR(_xlfn.XLOOKUP(HsgLista[[#This Row],[Vármegye]],Régiók[Vármegye],Régiók[Régió]),"")</f>
        <v>Észak-Alföld</v>
      </c>
      <c r="AC2546" s="12" t="str">
        <f>IFERROR(_xlfn.XLOOKUP(HsgLista[[#This Row],[Vármegye]],Régiók[Vármegye],Régiók[NUTS2]),"")</f>
        <v>HU32</v>
      </c>
      <c r="AD2546" s="12" t="str" cm="1">
        <f t="array" ref="AD2546">_xlfn.XLOOKUP(HsgLista[[#This Row],[Helység jogállása]],_xlfn.ANCHORARRAY($AG$12),$AH$12:$AH$18)</f>
        <v>1 község</v>
      </c>
      <c r="AE2546" s="4">
        <f>HsgLista[[#This Row],[Lakó-népesség]]*HsgLista[[#This Row],[Lakó-népesség]]</f>
        <v>235225</v>
      </c>
      <c r="AF2546" s="1"/>
      <c r="AG2546" s="4"/>
      <c r="AJ2546" s="8"/>
      <c r="AK2546" s="4"/>
      <c r="AS2546" s="8"/>
      <c r="AT2546" s="4"/>
      <c r="BJ2546" s="1"/>
    </row>
    <row r="2547" spans="1:62" x14ac:dyDescent="0.3">
      <c r="A2547" s="33" t="s">
        <v>3233</v>
      </c>
      <c r="B2547" s="31">
        <v>22017</v>
      </c>
      <c r="C2547" s="1" t="s">
        <v>40</v>
      </c>
      <c r="D2547" s="1" t="s">
        <v>159</v>
      </c>
      <c r="E2547" s="1" t="s">
        <v>1166</v>
      </c>
      <c r="F2547" s="1" t="s">
        <v>1164</v>
      </c>
      <c r="G2547" s="1" t="s">
        <v>1162</v>
      </c>
      <c r="H2547" s="1">
        <v>5</v>
      </c>
      <c r="I2547" s="1" t="s">
        <v>1162</v>
      </c>
      <c r="J2547" s="4">
        <v>671</v>
      </c>
      <c r="K2547" s="4">
        <v>315</v>
      </c>
      <c r="L2547" s="4">
        <v>166</v>
      </c>
      <c r="T2547" s="1">
        <v>1</v>
      </c>
      <c r="AA2547" s="12" t="str">
        <f>_xlfn.XLOOKUP(HsgLista[[#This Row],[Lakó-népesség]],hsgméret[limit],hsgméret[név],,-1)</f>
        <v>mikro</v>
      </c>
      <c r="AB2547" s="12" t="str">
        <f>IFERROR(_xlfn.XLOOKUP(HsgLista[[#This Row],[Vármegye]],Régiók[Vármegye],Régiók[Régió]),"")</f>
        <v>Észak-Alföld</v>
      </c>
      <c r="AC2547" s="12" t="str">
        <f>IFERROR(_xlfn.XLOOKUP(HsgLista[[#This Row],[Vármegye]],Régiók[Vármegye],Régiók[NUTS2]),"")</f>
        <v>HU32</v>
      </c>
      <c r="AD2547" s="12" t="str" cm="1">
        <f t="array" ref="AD2547">_xlfn.XLOOKUP(HsgLista[[#This Row],[Helység jogállása]],_xlfn.ANCHORARRAY($AG$12),$AH$12:$AH$18)</f>
        <v>1 község</v>
      </c>
      <c r="AE2547" s="4">
        <f>HsgLista[[#This Row],[Lakó-népesség]]*HsgLista[[#This Row],[Lakó-népesség]]</f>
        <v>99225</v>
      </c>
      <c r="AF2547" s="1"/>
      <c r="AG2547" s="4"/>
      <c r="AJ2547" s="8"/>
      <c r="AK2547" s="4"/>
      <c r="AS2547" s="8"/>
      <c r="AT2547" s="4"/>
      <c r="BJ2547" s="1"/>
    </row>
    <row r="2548" spans="1:62" x14ac:dyDescent="0.3">
      <c r="A2548" s="33" t="s">
        <v>3234</v>
      </c>
      <c r="B2548" s="31">
        <v>16300</v>
      </c>
      <c r="C2548" s="1" t="s">
        <v>40</v>
      </c>
      <c r="D2548" s="1" t="s">
        <v>159</v>
      </c>
      <c r="E2548" s="1" t="s">
        <v>1492</v>
      </c>
      <c r="F2548" s="1" t="s">
        <v>1493</v>
      </c>
      <c r="G2548" s="1" t="s">
        <v>1494</v>
      </c>
      <c r="H2548" s="1">
        <v>5</v>
      </c>
      <c r="I2548" s="1" t="s">
        <v>3235</v>
      </c>
      <c r="J2548" s="4">
        <v>971</v>
      </c>
      <c r="K2548" s="4">
        <v>372</v>
      </c>
      <c r="L2548" s="4">
        <v>183</v>
      </c>
      <c r="AA2548" s="12" t="str">
        <f>_xlfn.XLOOKUP(HsgLista[[#This Row],[Lakó-népesség]],hsgméret[limit],hsgméret[név],,-1)</f>
        <v>mikro</v>
      </c>
      <c r="AB2548" s="12" t="str">
        <f>IFERROR(_xlfn.XLOOKUP(HsgLista[[#This Row],[Vármegye]],Régiók[Vármegye],Régiók[Régió]),"")</f>
        <v>Észak-Alföld</v>
      </c>
      <c r="AC2548" s="12" t="str">
        <f>IFERROR(_xlfn.XLOOKUP(HsgLista[[#This Row],[Vármegye]],Régiók[Vármegye],Régiók[NUTS2]),"")</f>
        <v>HU32</v>
      </c>
      <c r="AD2548" s="12" t="str" cm="1">
        <f t="array" ref="AD2548">_xlfn.XLOOKUP(HsgLista[[#This Row],[Helység jogállása]],_xlfn.ANCHORARRAY($AG$12),$AH$12:$AH$18)</f>
        <v>1 község</v>
      </c>
      <c r="AE2548" s="4">
        <f>HsgLista[[#This Row],[Lakó-népesség]]*HsgLista[[#This Row],[Lakó-népesség]]</f>
        <v>138384</v>
      </c>
      <c r="AF2548" s="1"/>
      <c r="AG2548" s="4"/>
      <c r="AJ2548" s="8"/>
      <c r="AK2548" s="4"/>
      <c r="AS2548" s="8"/>
      <c r="AT2548" s="4"/>
      <c r="BJ2548" s="1"/>
    </row>
    <row r="2549" spans="1:62" x14ac:dyDescent="0.3">
      <c r="A2549" s="33" t="s">
        <v>3236</v>
      </c>
      <c r="B2549" s="31">
        <v>10436</v>
      </c>
      <c r="C2549" s="1" t="s">
        <v>40</v>
      </c>
      <c r="D2549" s="1" t="s">
        <v>159</v>
      </c>
      <c r="E2549" s="1" t="s">
        <v>950</v>
      </c>
      <c r="F2549" s="1" t="s">
        <v>951</v>
      </c>
      <c r="G2549" s="1" t="s">
        <v>952</v>
      </c>
      <c r="H2549" s="1">
        <v>5</v>
      </c>
      <c r="I2549" s="1" t="s">
        <v>2243</v>
      </c>
      <c r="J2549" s="4">
        <v>1158</v>
      </c>
      <c r="K2549" s="4">
        <v>606</v>
      </c>
      <c r="L2549" s="4">
        <v>316</v>
      </c>
      <c r="AA2549" s="12" t="str">
        <f>_xlfn.XLOOKUP(HsgLista[[#This Row],[Lakó-népesség]],hsgméret[limit],hsgméret[név],,-1)</f>
        <v>apró</v>
      </c>
      <c r="AB2549" s="12" t="str">
        <f>IFERROR(_xlfn.XLOOKUP(HsgLista[[#This Row],[Vármegye]],Régiók[Vármegye],Régiók[Régió]),"")</f>
        <v>Észak-Alföld</v>
      </c>
      <c r="AC2549" s="12" t="str">
        <f>IFERROR(_xlfn.XLOOKUP(HsgLista[[#This Row],[Vármegye]],Régiók[Vármegye],Régiók[NUTS2]),"")</f>
        <v>HU32</v>
      </c>
      <c r="AD2549" s="12" t="str" cm="1">
        <f t="array" ref="AD2549">_xlfn.XLOOKUP(HsgLista[[#This Row],[Helység jogállása]],_xlfn.ANCHORARRAY($AG$12),$AH$12:$AH$18)</f>
        <v>1 község</v>
      </c>
      <c r="AE2549" s="4">
        <f>HsgLista[[#This Row],[Lakó-népesség]]*HsgLista[[#This Row],[Lakó-népesség]]</f>
        <v>367236</v>
      </c>
      <c r="AF2549" s="1"/>
      <c r="AG2549" s="4"/>
      <c r="AJ2549" s="8"/>
      <c r="AK2549" s="4"/>
      <c r="AS2549" s="8"/>
      <c r="AT2549" s="4"/>
      <c r="BJ2549" s="1"/>
    </row>
    <row r="2550" spans="1:62" x14ac:dyDescent="0.3">
      <c r="A2550" s="33" t="s">
        <v>3237</v>
      </c>
      <c r="B2550" s="31">
        <v>30085</v>
      </c>
      <c r="C2550" s="1" t="s">
        <v>40</v>
      </c>
      <c r="D2550" s="1" t="s">
        <v>159</v>
      </c>
      <c r="E2550" s="1" t="s">
        <v>1166</v>
      </c>
      <c r="F2550" s="1" t="s">
        <v>1164</v>
      </c>
      <c r="G2550" s="1" t="s">
        <v>1162</v>
      </c>
      <c r="H2550" s="1">
        <v>5</v>
      </c>
      <c r="I2550" s="1" t="s">
        <v>1162</v>
      </c>
      <c r="J2550" s="4">
        <v>450</v>
      </c>
      <c r="K2550" s="4">
        <v>284</v>
      </c>
      <c r="L2550" s="4">
        <v>124</v>
      </c>
      <c r="T2550" s="1">
        <v>1</v>
      </c>
      <c r="AA2550" s="12" t="str">
        <f>_xlfn.XLOOKUP(HsgLista[[#This Row],[Lakó-népesség]],hsgméret[limit],hsgméret[név],,-1)</f>
        <v>mikro</v>
      </c>
      <c r="AB2550" s="12" t="str">
        <f>IFERROR(_xlfn.XLOOKUP(HsgLista[[#This Row],[Vármegye]],Régiók[Vármegye],Régiók[Régió]),"")</f>
        <v>Észak-Alföld</v>
      </c>
      <c r="AC2550" s="12" t="str">
        <f>IFERROR(_xlfn.XLOOKUP(HsgLista[[#This Row],[Vármegye]],Régiók[Vármegye],Régiók[NUTS2]),"")</f>
        <v>HU32</v>
      </c>
      <c r="AD2550" s="12" t="str" cm="1">
        <f t="array" ref="AD2550">_xlfn.XLOOKUP(HsgLista[[#This Row],[Helység jogállása]],_xlfn.ANCHORARRAY($AG$12),$AH$12:$AH$18)</f>
        <v>1 község</v>
      </c>
      <c r="AE2550" s="4">
        <f>HsgLista[[#This Row],[Lakó-népesség]]*HsgLista[[#This Row],[Lakó-népesség]]</f>
        <v>80656</v>
      </c>
      <c r="AF2550" s="1"/>
      <c r="AG2550" s="4"/>
      <c r="AJ2550" s="8"/>
      <c r="AK2550" s="4"/>
      <c r="AS2550" s="8"/>
      <c r="AT2550" s="4"/>
      <c r="BJ2550" s="1"/>
    </row>
    <row r="2551" spans="1:62" x14ac:dyDescent="0.3">
      <c r="A2551" s="33" t="s">
        <v>3238</v>
      </c>
      <c r="B2551" s="31">
        <v>31273</v>
      </c>
      <c r="C2551" s="1" t="s">
        <v>40</v>
      </c>
      <c r="D2551" s="1" t="s">
        <v>159</v>
      </c>
      <c r="E2551" s="1" t="s">
        <v>950</v>
      </c>
      <c r="F2551" s="1" t="s">
        <v>951</v>
      </c>
      <c r="G2551" s="1" t="s">
        <v>952</v>
      </c>
      <c r="H2551" s="1">
        <v>5</v>
      </c>
      <c r="I2551" s="1" t="s">
        <v>1080</v>
      </c>
      <c r="J2551" s="4">
        <v>527</v>
      </c>
      <c r="K2551" s="4">
        <v>352</v>
      </c>
      <c r="L2551" s="4">
        <v>188</v>
      </c>
      <c r="AA2551" s="12" t="str">
        <f>_xlfn.XLOOKUP(HsgLista[[#This Row],[Lakó-népesség]],hsgméret[limit],hsgméret[név],,-1)</f>
        <v>mikro</v>
      </c>
      <c r="AB2551" s="12" t="str">
        <f>IFERROR(_xlfn.XLOOKUP(HsgLista[[#This Row],[Vármegye]],Régiók[Vármegye],Régiók[Régió]),"")</f>
        <v>Észak-Alföld</v>
      </c>
      <c r="AC2551" s="12" t="str">
        <f>IFERROR(_xlfn.XLOOKUP(HsgLista[[#This Row],[Vármegye]],Régiók[Vármegye],Régiók[NUTS2]),"")</f>
        <v>HU32</v>
      </c>
      <c r="AD2551" s="12" t="str" cm="1">
        <f t="array" ref="AD2551">_xlfn.XLOOKUP(HsgLista[[#This Row],[Helység jogállása]],_xlfn.ANCHORARRAY($AG$12),$AH$12:$AH$18)</f>
        <v>1 község</v>
      </c>
      <c r="AE2551" s="4">
        <f>HsgLista[[#This Row],[Lakó-népesség]]*HsgLista[[#This Row],[Lakó-népesség]]</f>
        <v>123904</v>
      </c>
      <c r="AF2551" s="1"/>
      <c r="AG2551" s="4"/>
      <c r="AJ2551" s="8"/>
      <c r="AK2551" s="4"/>
      <c r="AS2551" s="8"/>
      <c r="AT2551" s="4"/>
      <c r="BJ2551" s="1"/>
    </row>
    <row r="2552" spans="1:62" x14ac:dyDescent="0.3">
      <c r="A2552" s="33" t="s">
        <v>3235</v>
      </c>
      <c r="B2552" s="31">
        <v>13046</v>
      </c>
      <c r="C2552" s="1" t="s">
        <v>40</v>
      </c>
      <c r="D2552" s="1" t="s">
        <v>159</v>
      </c>
      <c r="E2552" s="1" t="s">
        <v>1492</v>
      </c>
      <c r="F2552" s="1" t="s">
        <v>1493</v>
      </c>
      <c r="G2552" s="1" t="s">
        <v>1494</v>
      </c>
      <c r="H2552" s="1">
        <v>2</v>
      </c>
      <c r="I2552" s="1" t="s">
        <v>38</v>
      </c>
      <c r="J2552" s="4">
        <v>3530</v>
      </c>
      <c r="K2552" s="4">
        <v>1662</v>
      </c>
      <c r="L2552" s="4">
        <v>725</v>
      </c>
      <c r="T2552" s="1">
        <v>1</v>
      </c>
      <c r="AA2552" s="12" t="str">
        <f>_xlfn.XLOOKUP(HsgLista[[#This Row],[Lakó-népesség]],hsgméret[limit],hsgméret[név],,-1)</f>
        <v>apró</v>
      </c>
      <c r="AB2552" s="12" t="str">
        <f>IFERROR(_xlfn.XLOOKUP(HsgLista[[#This Row],[Vármegye]],Régiók[Vármegye],Régiók[Régió]),"")</f>
        <v>Észak-Alföld</v>
      </c>
      <c r="AC2552" s="12" t="str">
        <f>IFERROR(_xlfn.XLOOKUP(HsgLista[[#This Row],[Vármegye]],Régiók[Vármegye],Régiók[NUTS2]),"")</f>
        <v>HU32</v>
      </c>
      <c r="AD2552" s="12" t="str" cm="1">
        <f t="array" ref="AD2552">_xlfn.XLOOKUP(HsgLista[[#This Row],[Helység jogállása]],_xlfn.ANCHORARRAY($AG$12),$AH$12:$AH$18)</f>
        <v>1 község</v>
      </c>
      <c r="AE2552" s="4">
        <f>HsgLista[[#This Row],[Lakó-népesség]]*HsgLista[[#This Row],[Lakó-népesség]]</f>
        <v>2762244</v>
      </c>
      <c r="AF2552" s="1"/>
      <c r="AG2552" s="4"/>
      <c r="AJ2552" s="8"/>
      <c r="AK2552" s="4"/>
      <c r="AS2552" s="8"/>
      <c r="AT2552" s="4"/>
      <c r="BJ2552" s="1"/>
    </row>
    <row r="2553" spans="1:62" x14ac:dyDescent="0.3">
      <c r="A2553" s="33" t="s">
        <v>3239</v>
      </c>
      <c r="B2553" s="31">
        <v>13754</v>
      </c>
      <c r="C2553" s="1" t="s">
        <v>40</v>
      </c>
      <c r="D2553" s="1" t="s">
        <v>272</v>
      </c>
      <c r="E2553" s="1" t="s">
        <v>698</v>
      </c>
      <c r="F2553" s="1" t="s">
        <v>536</v>
      </c>
      <c r="G2553" s="1" t="s">
        <v>534</v>
      </c>
      <c r="H2553" s="1">
        <v>5</v>
      </c>
      <c r="I2553" s="1" t="s">
        <v>1180</v>
      </c>
      <c r="J2553" s="4">
        <v>2148</v>
      </c>
      <c r="K2553" s="4">
        <v>518</v>
      </c>
      <c r="L2553" s="4">
        <v>409</v>
      </c>
      <c r="T2553" s="1">
        <v>1</v>
      </c>
      <c r="AA2553" s="12" t="str">
        <f>_xlfn.XLOOKUP(HsgLista[[#This Row],[Lakó-népesség]],hsgméret[limit],hsgméret[név],,-1)</f>
        <v>apró</v>
      </c>
      <c r="AB2553" s="12" t="str">
        <f>IFERROR(_xlfn.XLOOKUP(HsgLista[[#This Row],[Vármegye]],Régiók[Vármegye],Régiók[Régió]),"")</f>
        <v>Észak-Magyarország</v>
      </c>
      <c r="AC2553" s="12" t="str">
        <f>IFERROR(_xlfn.XLOOKUP(HsgLista[[#This Row],[Vármegye]],Régiók[Vármegye],Régiók[NUTS2]),"")</f>
        <v>HU31</v>
      </c>
      <c r="AD2553" s="12" t="str" cm="1">
        <f t="array" ref="AD2553">_xlfn.XLOOKUP(HsgLista[[#This Row],[Helység jogállása]],_xlfn.ANCHORARRAY($AG$12),$AH$12:$AH$18)</f>
        <v>1 község</v>
      </c>
      <c r="AE2553" s="4">
        <f>HsgLista[[#This Row],[Lakó-népesség]]*HsgLista[[#This Row],[Lakó-népesség]]</f>
        <v>268324</v>
      </c>
      <c r="AF2553" s="1"/>
      <c r="AG2553" s="4"/>
      <c r="AJ2553" s="8"/>
      <c r="AK2553" s="4"/>
      <c r="AS2553" s="8"/>
      <c r="AT2553" s="4"/>
      <c r="BJ2553" s="1"/>
    </row>
    <row r="2554" spans="1:62" x14ac:dyDescent="0.3">
      <c r="A2554" s="33" t="s">
        <v>3240</v>
      </c>
      <c r="B2554" s="31">
        <v>11794</v>
      </c>
      <c r="C2554" s="1" t="s">
        <v>40</v>
      </c>
      <c r="D2554" s="1" t="s">
        <v>140</v>
      </c>
      <c r="E2554" s="1" t="s">
        <v>1210</v>
      </c>
      <c r="F2554" s="1" t="s">
        <v>1211</v>
      </c>
      <c r="G2554" s="1" t="s">
        <v>1212</v>
      </c>
      <c r="H2554" s="1">
        <v>1</v>
      </c>
      <c r="I2554" s="1" t="s">
        <v>32</v>
      </c>
      <c r="J2554" s="4">
        <v>7483</v>
      </c>
      <c r="K2554" s="4">
        <v>2170</v>
      </c>
      <c r="L2554" s="4">
        <v>1130</v>
      </c>
      <c r="AA2554" s="12" t="str">
        <f>_xlfn.XLOOKUP(HsgLista[[#This Row],[Lakó-népesség]],hsgméret[limit],hsgméret[név],,-1)</f>
        <v>kicsi</v>
      </c>
      <c r="AB2554" s="12" t="str">
        <f>IFERROR(_xlfn.XLOOKUP(HsgLista[[#This Row],[Vármegye]],Régiók[Vármegye],Régiók[Régió]),"")</f>
        <v>Dél-Alföld</v>
      </c>
      <c r="AC2554" s="12" t="str">
        <f>IFERROR(_xlfn.XLOOKUP(HsgLista[[#This Row],[Vármegye]],Régiók[Vármegye],Régiók[NUTS2]),"")</f>
        <v>HU33</v>
      </c>
      <c r="AD2554" s="12" t="str" cm="1">
        <f t="array" ref="AD2554">_xlfn.XLOOKUP(HsgLista[[#This Row],[Helység jogállása]],_xlfn.ANCHORARRAY($AG$12),$AH$12:$AH$18)</f>
        <v>1 község</v>
      </c>
      <c r="AE2554" s="4">
        <f>HsgLista[[#This Row],[Lakó-népesség]]*HsgLista[[#This Row],[Lakó-népesség]]</f>
        <v>4708900</v>
      </c>
      <c r="AF2554" s="1"/>
      <c r="AG2554" s="4"/>
      <c r="AJ2554" s="8"/>
      <c r="AK2554" s="4"/>
      <c r="AS2554" s="8"/>
      <c r="AT2554" s="4"/>
      <c r="BJ2554" s="1"/>
    </row>
    <row r="2555" spans="1:62" x14ac:dyDescent="0.3">
      <c r="A2555" s="33" t="s">
        <v>3241</v>
      </c>
      <c r="B2555" s="31">
        <v>34236</v>
      </c>
      <c r="C2555" s="1" t="s">
        <v>40</v>
      </c>
      <c r="D2555" s="1" t="s">
        <v>112</v>
      </c>
      <c r="E2555" s="1" t="s">
        <v>113</v>
      </c>
      <c r="F2555" s="1" t="s">
        <v>114</v>
      </c>
      <c r="G2555" s="1" t="s">
        <v>115</v>
      </c>
      <c r="H2555" s="1">
        <v>5</v>
      </c>
      <c r="I2555" s="1" t="s">
        <v>564</v>
      </c>
      <c r="J2555" s="4">
        <v>791</v>
      </c>
      <c r="K2555" s="4">
        <v>583</v>
      </c>
      <c r="L2555" s="4">
        <v>824</v>
      </c>
      <c r="AA2555" s="12" t="str">
        <f>_xlfn.XLOOKUP(HsgLista[[#This Row],[Lakó-népesség]],hsgméret[limit],hsgméret[név],,-1)</f>
        <v>apró</v>
      </c>
      <c r="AB2555" s="12" t="str">
        <f>IFERROR(_xlfn.XLOOKUP(HsgLista[[#This Row],[Vármegye]],Régiók[Vármegye],Régiók[Régió]),"")</f>
        <v>Dél-Dunántúl</v>
      </c>
      <c r="AC2555" s="12" t="str">
        <f>IFERROR(_xlfn.XLOOKUP(HsgLista[[#This Row],[Vármegye]],Régiók[Vármegye],Régiók[NUTS2]),"")</f>
        <v>HU23</v>
      </c>
      <c r="AD2555" s="12" t="str" cm="1">
        <f t="array" ref="AD2555">_xlfn.XLOOKUP(HsgLista[[#This Row],[Helység jogállása]],_xlfn.ANCHORARRAY($AG$12),$AH$12:$AH$18)</f>
        <v>1 község</v>
      </c>
      <c r="AE2555" s="4">
        <f>HsgLista[[#This Row],[Lakó-népesség]]*HsgLista[[#This Row],[Lakó-népesség]]</f>
        <v>339889</v>
      </c>
      <c r="AF2555" s="1"/>
      <c r="AG2555" s="4"/>
      <c r="AJ2555" s="8"/>
      <c r="AK2555" s="4"/>
      <c r="AS2555" s="8"/>
      <c r="AT2555" s="4"/>
      <c r="BJ2555" s="1"/>
    </row>
    <row r="2556" spans="1:62" x14ac:dyDescent="0.3">
      <c r="A2556" s="33" t="s">
        <v>463</v>
      </c>
      <c r="B2556" s="32">
        <v>8536</v>
      </c>
      <c r="C2556" s="1" t="s">
        <v>196</v>
      </c>
      <c r="D2556" s="1" t="s">
        <v>66</v>
      </c>
      <c r="E2556" s="1" t="s">
        <v>101</v>
      </c>
      <c r="F2556" s="1" t="s">
        <v>102</v>
      </c>
      <c r="G2556" s="1" t="s">
        <v>103</v>
      </c>
      <c r="H2556" s="1">
        <v>2</v>
      </c>
      <c r="I2556" s="1" t="s">
        <v>38</v>
      </c>
      <c r="J2556" s="4">
        <v>3415</v>
      </c>
      <c r="K2556" s="4">
        <v>2016</v>
      </c>
      <c r="L2556" s="4">
        <v>973</v>
      </c>
      <c r="T2556" s="1">
        <v>1</v>
      </c>
      <c r="AA2556" s="12" t="str">
        <f>_xlfn.XLOOKUP(HsgLista[[#This Row],[Lakó-népesség]],hsgméret[limit],hsgméret[név],,-1)</f>
        <v>kicsi</v>
      </c>
      <c r="AB2556" s="12" t="str">
        <f>IFERROR(_xlfn.XLOOKUP(HsgLista[[#This Row],[Vármegye]],Régiók[Vármegye],Régiók[Régió]),"")</f>
        <v>Nyugat-Dunántúl</v>
      </c>
      <c r="AC2556" s="12" t="str">
        <f>IFERROR(_xlfn.XLOOKUP(HsgLista[[#This Row],[Vármegye]],Régiók[Vármegye],Régiók[NUTS2]),"")</f>
        <v>HU22</v>
      </c>
      <c r="AD2556" s="12" t="str" cm="1">
        <f t="array" ref="AD2556">_xlfn.XLOOKUP(HsgLista[[#This Row],[Helység jogállása]],_xlfn.ANCHORARRAY($AG$12),$AH$12:$AH$18)</f>
        <v>1 község</v>
      </c>
      <c r="AE2556" s="4">
        <f>HsgLista[[#This Row],[Lakó-népesség]]*HsgLista[[#This Row],[Lakó-népesség]]</f>
        <v>4064256</v>
      </c>
      <c r="AF2556" s="1"/>
      <c r="AG2556" s="4"/>
      <c r="AJ2556" s="8"/>
      <c r="AK2556" s="4"/>
      <c r="AS2556" s="8"/>
      <c r="AT2556" s="4"/>
      <c r="BJ2556" s="1"/>
    </row>
    <row r="2557" spans="1:62" x14ac:dyDescent="0.3">
      <c r="A2557" s="33" t="s">
        <v>3242</v>
      </c>
      <c r="B2557" s="31">
        <v>16489</v>
      </c>
      <c r="C2557" s="1" t="s">
        <v>40</v>
      </c>
      <c r="D2557" s="1" t="s">
        <v>80</v>
      </c>
      <c r="E2557" s="1" t="s">
        <v>491</v>
      </c>
      <c r="F2557" s="1" t="s">
        <v>492</v>
      </c>
      <c r="G2557" s="1" t="s">
        <v>493</v>
      </c>
      <c r="H2557" s="1">
        <v>5</v>
      </c>
      <c r="I2557" s="1" t="s">
        <v>1192</v>
      </c>
      <c r="J2557" s="4">
        <v>709</v>
      </c>
      <c r="K2557" s="4">
        <v>477</v>
      </c>
      <c r="L2557" s="4">
        <v>192</v>
      </c>
      <c r="X2557" s="1">
        <v>1</v>
      </c>
      <c r="AA2557" s="12" t="str">
        <f>_xlfn.XLOOKUP(HsgLista[[#This Row],[Lakó-népesség]],hsgméret[limit],hsgméret[név],,-1)</f>
        <v>mikro</v>
      </c>
      <c r="AB2557" s="12" t="str">
        <f>IFERROR(_xlfn.XLOOKUP(HsgLista[[#This Row],[Vármegye]],Régiók[Vármegye],Régiók[Régió]),"")</f>
        <v>Közép-Dunántúl</v>
      </c>
      <c r="AC2557" s="12" t="str">
        <f>IFERROR(_xlfn.XLOOKUP(HsgLista[[#This Row],[Vármegye]],Régiók[Vármegye],Régiók[NUTS2]),"")</f>
        <v>HU21</v>
      </c>
      <c r="AD2557" s="12" t="str" cm="1">
        <f t="array" ref="AD2557">_xlfn.XLOOKUP(HsgLista[[#This Row],[Helység jogállása]],_xlfn.ANCHORARRAY($AG$12),$AH$12:$AH$18)</f>
        <v>1 község</v>
      </c>
      <c r="AE2557" s="4">
        <f>HsgLista[[#This Row],[Lakó-népesség]]*HsgLista[[#This Row],[Lakó-népesség]]</f>
        <v>227529</v>
      </c>
      <c r="AF2557" s="1"/>
      <c r="AG2557" s="4"/>
      <c r="AJ2557" s="8"/>
      <c r="AK2557" s="4"/>
      <c r="AS2557" s="8"/>
      <c r="AT2557" s="4"/>
      <c r="BJ2557" s="1"/>
    </row>
    <row r="2558" spans="1:62" x14ac:dyDescent="0.3">
      <c r="A2558" s="33" t="s">
        <v>3243</v>
      </c>
      <c r="B2558" s="31">
        <v>34032</v>
      </c>
      <c r="C2558" s="1" t="s">
        <v>40</v>
      </c>
      <c r="D2558" s="1" t="s">
        <v>41</v>
      </c>
      <c r="E2558" s="1" t="s">
        <v>289</v>
      </c>
      <c r="F2558" s="1" t="s">
        <v>290</v>
      </c>
      <c r="G2558" s="1" t="s">
        <v>291</v>
      </c>
      <c r="H2558" s="1">
        <v>5</v>
      </c>
      <c r="I2558" s="1" t="s">
        <v>1096</v>
      </c>
      <c r="J2558" s="4">
        <v>965</v>
      </c>
      <c r="K2558" s="4">
        <v>201</v>
      </c>
      <c r="L2558" s="4">
        <v>97</v>
      </c>
      <c r="AA2558" s="12" t="str">
        <f>_xlfn.XLOOKUP(HsgLista[[#This Row],[Lakó-népesség]],hsgméret[limit],hsgméret[név],,-1)</f>
        <v>mikro</v>
      </c>
      <c r="AB2558" s="12" t="str">
        <f>IFERROR(_xlfn.XLOOKUP(HsgLista[[#This Row],[Vármegye]],Régiók[Vármegye],Régiók[Régió]),"")</f>
        <v>Dél-Dunántúl</v>
      </c>
      <c r="AC2558" s="12" t="str">
        <f>IFERROR(_xlfn.XLOOKUP(HsgLista[[#This Row],[Vármegye]],Régiók[Vármegye],Régiók[NUTS2]),"")</f>
        <v>HU23</v>
      </c>
      <c r="AD2558" s="12" t="str" cm="1">
        <f t="array" ref="AD2558">_xlfn.XLOOKUP(HsgLista[[#This Row],[Helység jogállása]],_xlfn.ANCHORARRAY($AG$12),$AH$12:$AH$18)</f>
        <v>1 község</v>
      </c>
      <c r="AE2558" s="4">
        <f>HsgLista[[#This Row],[Lakó-népesség]]*HsgLista[[#This Row],[Lakó-népesség]]</f>
        <v>40401</v>
      </c>
      <c r="AF2558" s="1"/>
      <c r="AG2558" s="4"/>
      <c r="AJ2558" s="8"/>
      <c r="AK2558" s="4"/>
      <c r="AS2558" s="8"/>
      <c r="AT2558" s="4"/>
      <c r="BJ2558" s="1"/>
    </row>
    <row r="2559" spans="1:62" x14ac:dyDescent="0.3">
      <c r="A2559" s="33" t="s">
        <v>3244</v>
      </c>
      <c r="B2559" s="31">
        <v>19549</v>
      </c>
      <c r="C2559" s="1" t="s">
        <v>40</v>
      </c>
      <c r="D2559" s="1" t="s">
        <v>28</v>
      </c>
      <c r="E2559" s="1" t="s">
        <v>186</v>
      </c>
      <c r="F2559" s="1" t="s">
        <v>187</v>
      </c>
      <c r="G2559" s="1" t="s">
        <v>188</v>
      </c>
      <c r="H2559" s="1">
        <v>2</v>
      </c>
      <c r="I2559" s="1" t="s">
        <v>38</v>
      </c>
      <c r="J2559" s="4">
        <v>2263</v>
      </c>
      <c r="K2559" s="4">
        <v>1708</v>
      </c>
      <c r="L2559" s="4">
        <v>617</v>
      </c>
      <c r="R2559" s="1">
        <v>1</v>
      </c>
      <c r="AA2559" s="12" t="str">
        <f>_xlfn.XLOOKUP(HsgLista[[#This Row],[Lakó-népesség]],hsgméret[limit],hsgméret[név],,-1)</f>
        <v>apró</v>
      </c>
      <c r="AB2559" s="12" t="str">
        <f>IFERROR(_xlfn.XLOOKUP(HsgLista[[#This Row],[Vármegye]],Régiók[Vármegye],Régiók[Régió]),"")</f>
        <v>Közép-Dunántúl</v>
      </c>
      <c r="AC2559" s="12" t="str">
        <f>IFERROR(_xlfn.XLOOKUP(HsgLista[[#This Row],[Vármegye]],Régiók[Vármegye],Régiók[NUTS2]),"")</f>
        <v>HU21</v>
      </c>
      <c r="AD2559" s="12" t="str" cm="1">
        <f t="array" ref="AD2559">_xlfn.XLOOKUP(HsgLista[[#This Row],[Helység jogállása]],_xlfn.ANCHORARRAY($AG$12),$AH$12:$AH$18)</f>
        <v>1 község</v>
      </c>
      <c r="AE2559" s="4">
        <f>HsgLista[[#This Row],[Lakó-népesség]]*HsgLista[[#This Row],[Lakó-népesség]]</f>
        <v>2917264</v>
      </c>
      <c r="AF2559" s="1"/>
      <c r="AG2559" s="4"/>
      <c r="AJ2559" s="8"/>
      <c r="AK2559" s="4"/>
      <c r="AS2559" s="8"/>
      <c r="AT2559" s="4"/>
      <c r="BJ2559" s="1"/>
    </row>
    <row r="2560" spans="1:62" x14ac:dyDescent="0.3">
      <c r="A2560" s="33" t="s">
        <v>3245</v>
      </c>
      <c r="B2560" s="32">
        <v>7366</v>
      </c>
      <c r="C2560" s="1" t="s">
        <v>40</v>
      </c>
      <c r="D2560" s="1" t="s">
        <v>41</v>
      </c>
      <c r="E2560" s="1" t="s">
        <v>841</v>
      </c>
      <c r="F2560" s="1" t="s">
        <v>842</v>
      </c>
      <c r="G2560" s="1" t="s">
        <v>843</v>
      </c>
      <c r="H2560" s="1">
        <v>5</v>
      </c>
      <c r="I2560" s="1" t="s">
        <v>844</v>
      </c>
      <c r="J2560" s="4">
        <v>598</v>
      </c>
      <c r="K2560" s="4">
        <v>38</v>
      </c>
      <c r="L2560" s="4">
        <v>31</v>
      </c>
      <c r="AA2560" s="12" t="str">
        <f>_xlfn.XLOOKUP(HsgLista[[#This Row],[Lakó-népesség]],hsgméret[limit],hsgméret[név],,-1)</f>
        <v>mikro</v>
      </c>
      <c r="AB2560" s="12" t="str">
        <f>IFERROR(_xlfn.XLOOKUP(HsgLista[[#This Row],[Vármegye]],Régiók[Vármegye],Régiók[Régió]),"")</f>
        <v>Dél-Dunántúl</v>
      </c>
      <c r="AC2560" s="12" t="str">
        <f>IFERROR(_xlfn.XLOOKUP(HsgLista[[#This Row],[Vármegye]],Régiók[Vármegye],Régiók[NUTS2]),"")</f>
        <v>HU23</v>
      </c>
      <c r="AD2560" s="12" t="str" cm="1">
        <f t="array" ref="AD2560">_xlfn.XLOOKUP(HsgLista[[#This Row],[Helység jogállása]],_xlfn.ANCHORARRAY($AG$12),$AH$12:$AH$18)</f>
        <v>1 község</v>
      </c>
      <c r="AE2560" s="4">
        <f>HsgLista[[#This Row],[Lakó-népesség]]*HsgLista[[#This Row],[Lakó-népesség]]</f>
        <v>1444</v>
      </c>
      <c r="AF2560" s="1"/>
      <c r="AG2560" s="4"/>
      <c r="AJ2560" s="8"/>
      <c r="AK2560" s="4"/>
      <c r="AS2560" s="8"/>
      <c r="AT2560" s="4"/>
      <c r="BJ2560" s="1"/>
    </row>
    <row r="2561" spans="1:62" x14ac:dyDescent="0.3">
      <c r="A2561" s="33" t="s">
        <v>3246</v>
      </c>
      <c r="B2561" s="31">
        <v>18263</v>
      </c>
      <c r="C2561" s="1" t="s">
        <v>40</v>
      </c>
      <c r="D2561" s="1" t="s">
        <v>251</v>
      </c>
      <c r="E2561" s="1" t="s">
        <v>734</v>
      </c>
      <c r="F2561" s="1" t="s">
        <v>735</v>
      </c>
      <c r="G2561" s="1" t="s">
        <v>735</v>
      </c>
      <c r="H2561" s="1">
        <v>5</v>
      </c>
      <c r="I2561" s="1" t="s">
        <v>1742</v>
      </c>
      <c r="J2561" s="4">
        <v>779</v>
      </c>
      <c r="K2561" s="4">
        <v>213</v>
      </c>
      <c r="L2561" s="4">
        <v>121</v>
      </c>
      <c r="R2561" s="1">
        <v>1</v>
      </c>
      <c r="AA2561" s="12" t="str">
        <f>_xlfn.XLOOKUP(HsgLista[[#This Row],[Lakó-népesség]],hsgméret[limit],hsgméret[név],,-1)</f>
        <v>mikro</v>
      </c>
      <c r="AB2561" s="12" t="str">
        <f>IFERROR(_xlfn.XLOOKUP(HsgLista[[#This Row],[Vármegye]],Régiók[Vármegye],Régiók[Régió]),"")</f>
        <v>Dél-Dunántúl</v>
      </c>
      <c r="AC2561" s="12" t="str">
        <f>IFERROR(_xlfn.XLOOKUP(HsgLista[[#This Row],[Vármegye]],Régiók[Vármegye],Régiók[NUTS2]),"")</f>
        <v>HU23</v>
      </c>
      <c r="AD2561" s="12" t="str" cm="1">
        <f t="array" ref="AD2561">_xlfn.XLOOKUP(HsgLista[[#This Row],[Helység jogállása]],_xlfn.ANCHORARRAY($AG$12),$AH$12:$AH$18)</f>
        <v>1 község</v>
      </c>
      <c r="AE2561" s="4">
        <f>HsgLista[[#This Row],[Lakó-népesség]]*HsgLista[[#This Row],[Lakó-népesség]]</f>
        <v>45369</v>
      </c>
      <c r="AF2561" s="1"/>
      <c r="AG2561" s="4"/>
      <c r="AJ2561" s="8"/>
      <c r="AK2561" s="4"/>
      <c r="AS2561" s="8"/>
      <c r="AT2561" s="4"/>
      <c r="BJ2561" s="1"/>
    </row>
    <row r="2562" spans="1:62" x14ac:dyDescent="0.3">
      <c r="A2562" s="33" t="s">
        <v>440</v>
      </c>
      <c r="B2562" s="31">
        <v>15714</v>
      </c>
      <c r="C2562" s="1" t="s">
        <v>40</v>
      </c>
      <c r="D2562" s="1" t="s">
        <v>66</v>
      </c>
      <c r="E2562" s="1" t="s">
        <v>154</v>
      </c>
      <c r="F2562" s="1" t="s">
        <v>155</v>
      </c>
      <c r="G2562" s="1" t="s">
        <v>156</v>
      </c>
      <c r="H2562" s="1">
        <v>2</v>
      </c>
      <c r="I2562" s="1" t="s">
        <v>38</v>
      </c>
      <c r="J2562" s="4">
        <v>1711</v>
      </c>
      <c r="K2562" s="4">
        <v>1042</v>
      </c>
      <c r="L2562" s="4">
        <v>431</v>
      </c>
      <c r="AA2562" s="12" t="str">
        <f>_xlfn.XLOOKUP(HsgLista[[#This Row],[Lakó-népesség]],hsgméret[limit],hsgméret[név],,-1)</f>
        <v>apró</v>
      </c>
      <c r="AB2562" s="12" t="str">
        <f>IFERROR(_xlfn.XLOOKUP(HsgLista[[#This Row],[Vármegye]],Régiók[Vármegye],Régiók[Régió]),"")</f>
        <v>Nyugat-Dunántúl</v>
      </c>
      <c r="AC2562" s="12" t="str">
        <f>IFERROR(_xlfn.XLOOKUP(HsgLista[[#This Row],[Vármegye]],Régiók[Vármegye],Régiók[NUTS2]),"")</f>
        <v>HU22</v>
      </c>
      <c r="AD2562" s="12" t="str" cm="1">
        <f t="array" ref="AD2562">_xlfn.XLOOKUP(HsgLista[[#This Row],[Helység jogállása]],_xlfn.ANCHORARRAY($AG$12),$AH$12:$AH$18)</f>
        <v>1 község</v>
      </c>
      <c r="AE2562" s="4">
        <f>HsgLista[[#This Row],[Lakó-népesség]]*HsgLista[[#This Row],[Lakó-népesség]]</f>
        <v>1085764</v>
      </c>
      <c r="AF2562" s="1"/>
      <c r="AG2562" s="4"/>
      <c r="AJ2562" s="8"/>
      <c r="AK2562" s="4"/>
      <c r="AS2562" s="8"/>
      <c r="AT2562" s="4"/>
      <c r="BJ2562" s="1"/>
    </row>
    <row r="2563" spans="1:62" x14ac:dyDescent="0.3">
      <c r="A2563" s="33" t="s">
        <v>3247</v>
      </c>
      <c r="B2563" s="31">
        <v>33491</v>
      </c>
      <c r="C2563" s="1" t="s">
        <v>40</v>
      </c>
      <c r="D2563" s="1" t="s">
        <v>86</v>
      </c>
      <c r="E2563" s="1" t="s">
        <v>1723</v>
      </c>
      <c r="F2563" s="1" t="s">
        <v>1724</v>
      </c>
      <c r="G2563" s="1" t="s">
        <v>1725</v>
      </c>
      <c r="H2563" s="1">
        <v>1</v>
      </c>
      <c r="I2563" s="1" t="s">
        <v>32</v>
      </c>
      <c r="J2563" s="4">
        <v>1456</v>
      </c>
      <c r="K2563" s="4">
        <v>2366</v>
      </c>
      <c r="L2563" s="4">
        <v>892</v>
      </c>
      <c r="AA2563" s="12" t="str">
        <f>_xlfn.XLOOKUP(HsgLista[[#This Row],[Lakó-népesség]],hsgméret[limit],hsgméret[név],,-1)</f>
        <v>kicsi</v>
      </c>
      <c r="AB2563" s="12" t="str">
        <f>IFERROR(_xlfn.XLOOKUP(HsgLista[[#This Row],[Vármegye]],Régiók[Vármegye],Régiók[Régió]),"")</f>
        <v>Közép-Dunántúl</v>
      </c>
      <c r="AC2563" s="12" t="str">
        <f>IFERROR(_xlfn.XLOOKUP(HsgLista[[#This Row],[Vármegye]],Régiók[Vármegye],Régiók[NUTS2]),"")</f>
        <v>HU21</v>
      </c>
      <c r="AD2563" s="12" t="str" cm="1">
        <f t="array" ref="AD2563">_xlfn.XLOOKUP(HsgLista[[#This Row],[Helység jogállása]],_xlfn.ANCHORARRAY($AG$12),$AH$12:$AH$18)</f>
        <v>1 község</v>
      </c>
      <c r="AE2563" s="4">
        <f>HsgLista[[#This Row],[Lakó-népesség]]*HsgLista[[#This Row],[Lakó-népesség]]</f>
        <v>5597956</v>
      </c>
      <c r="AF2563" s="1"/>
      <c r="AG2563" s="4"/>
      <c r="AJ2563" s="8"/>
      <c r="AK2563" s="4"/>
      <c r="AS2563" s="8"/>
      <c r="AT2563" s="4"/>
      <c r="BJ2563" s="1"/>
    </row>
    <row r="2564" spans="1:62" x14ac:dyDescent="0.3">
      <c r="A2564" s="33" t="s">
        <v>729</v>
      </c>
      <c r="B2564" s="31">
        <v>23870</v>
      </c>
      <c r="C2564" s="1" t="s">
        <v>27</v>
      </c>
      <c r="D2564" s="1" t="s">
        <v>216</v>
      </c>
      <c r="E2564" s="1" t="s">
        <v>3248</v>
      </c>
      <c r="F2564" s="1" t="s">
        <v>728</v>
      </c>
      <c r="G2564" s="1" t="s">
        <v>729</v>
      </c>
      <c r="H2564" s="1">
        <v>1</v>
      </c>
      <c r="I2564" s="1" t="s">
        <v>32</v>
      </c>
      <c r="J2564" s="4">
        <v>16157</v>
      </c>
      <c r="K2564" s="4">
        <v>14464</v>
      </c>
      <c r="L2564" s="4">
        <v>7760</v>
      </c>
      <c r="T2564" s="1">
        <v>1</v>
      </c>
      <c r="X2564" s="1">
        <v>1</v>
      </c>
      <c r="AA2564" s="12" t="str">
        <f>_xlfn.XLOOKUP(HsgLista[[#This Row],[Lakó-népesség]],hsgméret[limit],hsgméret[név],,-1)</f>
        <v>közép</v>
      </c>
      <c r="AB2564" s="12" t="str">
        <f>IFERROR(_xlfn.XLOOKUP(HsgLista[[#This Row],[Vármegye]],Régiók[Vármegye],Régiók[Régió]),"")</f>
        <v>Dél-Alföld</v>
      </c>
      <c r="AC2564" s="12" t="str">
        <f>IFERROR(_xlfn.XLOOKUP(HsgLista[[#This Row],[Vármegye]],Régiók[Vármegye],Régiók[NUTS2]),"")</f>
        <v>HU33</v>
      </c>
      <c r="AD2564" s="12" t="str" cm="1">
        <f t="array" ref="AD2564">_xlfn.XLOOKUP(HsgLista[[#This Row],[Helység jogállása]],_xlfn.ANCHORARRAY($AG$12),$AH$12:$AH$18)</f>
        <v>2 város</v>
      </c>
      <c r="AE2564" s="4">
        <f>HsgLista[[#This Row],[Lakó-népesség]]*HsgLista[[#This Row],[Lakó-népesség]]</f>
        <v>209207296</v>
      </c>
      <c r="AF2564" s="1"/>
      <c r="AG2564" s="4"/>
      <c r="AJ2564" s="8"/>
      <c r="AK2564" s="4"/>
      <c r="AS2564" s="8"/>
      <c r="AT2564" s="4"/>
      <c r="BJ2564" s="1"/>
    </row>
    <row r="2565" spans="1:62" x14ac:dyDescent="0.3">
      <c r="A2565" s="33" t="s">
        <v>3249</v>
      </c>
      <c r="B2565" s="31">
        <v>10199</v>
      </c>
      <c r="C2565" s="1" t="s">
        <v>40</v>
      </c>
      <c r="D2565" s="1" t="s">
        <v>272</v>
      </c>
      <c r="E2565" s="1" t="s">
        <v>301</v>
      </c>
      <c r="F2565" s="1" t="s">
        <v>302</v>
      </c>
      <c r="G2565" s="1" t="s">
        <v>303</v>
      </c>
      <c r="H2565" s="1">
        <v>5</v>
      </c>
      <c r="I2565" s="1" t="s">
        <v>2150</v>
      </c>
      <c r="J2565" s="4">
        <v>999</v>
      </c>
      <c r="K2565" s="4">
        <v>396</v>
      </c>
      <c r="L2565" s="4">
        <v>207</v>
      </c>
      <c r="AA2565" s="12" t="str">
        <f>_xlfn.XLOOKUP(HsgLista[[#This Row],[Lakó-népesség]],hsgméret[limit],hsgméret[név],,-1)</f>
        <v>mikro</v>
      </c>
      <c r="AB2565" s="12" t="str">
        <f>IFERROR(_xlfn.XLOOKUP(HsgLista[[#This Row],[Vármegye]],Régiók[Vármegye],Régiók[Régió]),"")</f>
        <v>Észak-Magyarország</v>
      </c>
      <c r="AC2565" s="12" t="str">
        <f>IFERROR(_xlfn.XLOOKUP(HsgLista[[#This Row],[Vármegye]],Régiók[Vármegye],Régiók[NUTS2]),"")</f>
        <v>HU31</v>
      </c>
      <c r="AD2565" s="12" t="str" cm="1">
        <f t="array" ref="AD2565">_xlfn.XLOOKUP(HsgLista[[#This Row],[Helység jogállása]],_xlfn.ANCHORARRAY($AG$12),$AH$12:$AH$18)</f>
        <v>1 község</v>
      </c>
      <c r="AE2565" s="4">
        <f>HsgLista[[#This Row],[Lakó-népesség]]*HsgLista[[#This Row],[Lakó-népesség]]</f>
        <v>156816</v>
      </c>
      <c r="AF2565" s="1"/>
      <c r="AG2565" s="4"/>
      <c r="AJ2565" s="8"/>
      <c r="AK2565" s="4"/>
      <c r="AS2565" s="8"/>
      <c r="AT2565" s="4"/>
      <c r="BJ2565" s="1"/>
    </row>
    <row r="2566" spans="1:62" x14ac:dyDescent="0.3">
      <c r="A2566" s="33" t="s">
        <v>3250</v>
      </c>
      <c r="B2566" s="31">
        <v>17729</v>
      </c>
      <c r="C2566" s="1" t="s">
        <v>40</v>
      </c>
      <c r="D2566" s="1" t="s">
        <v>95</v>
      </c>
      <c r="E2566" s="1" t="s">
        <v>471</v>
      </c>
      <c r="F2566" s="1" t="s">
        <v>472</v>
      </c>
      <c r="G2566" s="1" t="s">
        <v>473</v>
      </c>
      <c r="H2566" s="1">
        <v>5</v>
      </c>
      <c r="I2566" s="1" t="s">
        <v>1336</v>
      </c>
      <c r="J2566" s="4">
        <v>1034</v>
      </c>
      <c r="K2566" s="4">
        <v>206</v>
      </c>
      <c r="L2566" s="4">
        <v>120</v>
      </c>
      <c r="AA2566" s="12" t="str">
        <f>_xlfn.XLOOKUP(HsgLista[[#This Row],[Lakó-népesség]],hsgméret[limit],hsgméret[név],,-1)</f>
        <v>mikro</v>
      </c>
      <c r="AB2566" s="12" t="str">
        <f>IFERROR(_xlfn.XLOOKUP(HsgLista[[#This Row],[Vármegye]],Régiók[Vármegye],Régiók[Régió]),"")</f>
        <v>Nyugat-Dunántúl</v>
      </c>
      <c r="AC2566" s="12" t="str">
        <f>IFERROR(_xlfn.XLOOKUP(HsgLista[[#This Row],[Vármegye]],Régiók[Vármegye],Régiók[NUTS2]),"")</f>
        <v>HU22</v>
      </c>
      <c r="AD2566" s="12" t="str" cm="1">
        <f t="array" ref="AD2566">_xlfn.XLOOKUP(HsgLista[[#This Row],[Helység jogállása]],_xlfn.ANCHORARRAY($AG$12),$AH$12:$AH$18)</f>
        <v>1 község</v>
      </c>
      <c r="AE2566" s="4">
        <f>HsgLista[[#This Row],[Lakó-népesség]]*HsgLista[[#This Row],[Lakó-népesség]]</f>
        <v>42436</v>
      </c>
      <c r="AF2566" s="1"/>
      <c r="AG2566" s="4"/>
      <c r="AJ2566" s="8"/>
      <c r="AK2566" s="4"/>
      <c r="AS2566" s="8"/>
      <c r="AT2566" s="4"/>
      <c r="BJ2566" s="1"/>
    </row>
    <row r="2567" spans="1:62" x14ac:dyDescent="0.3">
      <c r="A2567" s="33" t="s">
        <v>3251</v>
      </c>
      <c r="B2567" s="32">
        <v>3382</v>
      </c>
      <c r="C2567" s="1" t="s">
        <v>40</v>
      </c>
      <c r="D2567" s="1" t="s">
        <v>47</v>
      </c>
      <c r="E2567" s="1" t="s">
        <v>328</v>
      </c>
      <c r="F2567" s="1" t="s">
        <v>329</v>
      </c>
      <c r="G2567" s="1" t="s">
        <v>330</v>
      </c>
      <c r="H2567" s="1">
        <v>5</v>
      </c>
      <c r="I2567" s="1" t="s">
        <v>673</v>
      </c>
      <c r="J2567" s="4">
        <v>1259</v>
      </c>
      <c r="K2567" s="4">
        <v>312</v>
      </c>
      <c r="L2567" s="4">
        <v>198</v>
      </c>
      <c r="AA2567" s="12" t="str">
        <f>_xlfn.XLOOKUP(HsgLista[[#This Row],[Lakó-népesség]],hsgméret[limit],hsgméret[név],,-1)</f>
        <v>mikro</v>
      </c>
      <c r="AB2567" s="12" t="str">
        <f>IFERROR(_xlfn.XLOOKUP(HsgLista[[#This Row],[Vármegye]],Régiók[Vármegye],Régiók[Régió]),"")</f>
        <v>Észak-Magyarország</v>
      </c>
      <c r="AC2567" s="12" t="str">
        <f>IFERROR(_xlfn.XLOOKUP(HsgLista[[#This Row],[Vármegye]],Régiók[Vármegye],Régiók[NUTS2]),"")</f>
        <v>HU31</v>
      </c>
      <c r="AD2567" s="12" t="str" cm="1">
        <f t="array" ref="AD2567">_xlfn.XLOOKUP(HsgLista[[#This Row],[Helység jogállása]],_xlfn.ANCHORARRAY($AG$12),$AH$12:$AH$18)</f>
        <v>1 község</v>
      </c>
      <c r="AE2567" s="4">
        <f>HsgLista[[#This Row],[Lakó-népesség]]*HsgLista[[#This Row],[Lakó-népesség]]</f>
        <v>97344</v>
      </c>
      <c r="AF2567" s="1"/>
      <c r="AG2567" s="4"/>
      <c r="AJ2567" s="8"/>
      <c r="AK2567" s="4"/>
      <c r="AS2567" s="8"/>
      <c r="AT2567" s="4"/>
      <c r="BJ2567" s="1"/>
    </row>
    <row r="2568" spans="1:62" x14ac:dyDescent="0.3">
      <c r="A2568" s="33" t="s">
        <v>3252</v>
      </c>
      <c r="B2568" s="32">
        <v>5777</v>
      </c>
      <c r="C2568" s="1" t="s">
        <v>40</v>
      </c>
      <c r="D2568" s="1" t="s">
        <v>34</v>
      </c>
      <c r="E2568" s="1" t="s">
        <v>803</v>
      </c>
      <c r="F2568" s="1" t="s">
        <v>804</v>
      </c>
      <c r="G2568" s="1" t="s">
        <v>805</v>
      </c>
      <c r="H2568" s="1">
        <v>5</v>
      </c>
      <c r="I2568" s="1" t="s">
        <v>802</v>
      </c>
      <c r="J2568" s="4">
        <v>3922</v>
      </c>
      <c r="K2568" s="4">
        <v>894</v>
      </c>
      <c r="L2568" s="4">
        <v>413</v>
      </c>
      <c r="AA2568" s="12" t="str">
        <f>_xlfn.XLOOKUP(HsgLista[[#This Row],[Lakó-népesség]],hsgméret[limit],hsgméret[név],,-1)</f>
        <v>apró</v>
      </c>
      <c r="AB2568" s="12" t="str">
        <f>IFERROR(_xlfn.XLOOKUP(HsgLista[[#This Row],[Vármegye]],Régiók[Vármegye],Régiók[Régió]),"")</f>
        <v>Észak-Alföld</v>
      </c>
      <c r="AC2568" s="12" t="str">
        <f>IFERROR(_xlfn.XLOOKUP(HsgLista[[#This Row],[Vármegye]],Régiók[Vármegye],Régiók[NUTS2]),"")</f>
        <v>HU32</v>
      </c>
      <c r="AD2568" s="12" t="str" cm="1">
        <f t="array" ref="AD2568">_xlfn.XLOOKUP(HsgLista[[#This Row],[Helység jogállása]],_xlfn.ANCHORARRAY($AG$12),$AH$12:$AH$18)</f>
        <v>1 község</v>
      </c>
      <c r="AE2568" s="4">
        <f>HsgLista[[#This Row],[Lakó-népesség]]*HsgLista[[#This Row],[Lakó-népesség]]</f>
        <v>799236</v>
      </c>
      <c r="AF2568" s="1"/>
      <c r="AG2568" s="4"/>
      <c r="AJ2568" s="8"/>
      <c r="AK2568" s="4"/>
      <c r="AS2568" s="8"/>
      <c r="AT2568" s="4"/>
      <c r="BJ2568" s="1"/>
    </row>
    <row r="2569" spans="1:62" x14ac:dyDescent="0.3">
      <c r="A2569" s="33" t="s">
        <v>3253</v>
      </c>
      <c r="B2569" s="32">
        <v>8147</v>
      </c>
      <c r="C2569" s="1" t="s">
        <v>40</v>
      </c>
      <c r="D2569" s="1" t="s">
        <v>52</v>
      </c>
      <c r="E2569" s="1" t="s">
        <v>58</v>
      </c>
      <c r="F2569" s="1" t="s">
        <v>59</v>
      </c>
      <c r="G2569" s="1" t="s">
        <v>60</v>
      </c>
      <c r="H2569" s="1">
        <v>5</v>
      </c>
      <c r="I2569" s="1" t="s">
        <v>61</v>
      </c>
      <c r="J2569" s="4">
        <v>1213</v>
      </c>
      <c r="K2569" s="4">
        <v>94</v>
      </c>
      <c r="L2569" s="4">
        <v>82</v>
      </c>
      <c r="AA2569" s="12" t="str">
        <f>_xlfn.XLOOKUP(HsgLista[[#This Row],[Lakó-népesség]],hsgméret[limit],hsgméret[név],,-1)</f>
        <v>mikro</v>
      </c>
      <c r="AB2569" s="12" t="str">
        <f>IFERROR(_xlfn.XLOOKUP(HsgLista[[#This Row],[Vármegye]],Régiók[Vármegye],Régiók[Régió]),"")</f>
        <v>Észak-Magyarország</v>
      </c>
      <c r="AC2569" s="12" t="str">
        <f>IFERROR(_xlfn.XLOOKUP(HsgLista[[#This Row],[Vármegye]],Régiók[Vármegye],Régiók[NUTS2]),"")</f>
        <v>HU31</v>
      </c>
      <c r="AD2569" s="12" t="str" cm="1">
        <f t="array" ref="AD2569">_xlfn.XLOOKUP(HsgLista[[#This Row],[Helység jogállása]],_xlfn.ANCHORARRAY($AG$12),$AH$12:$AH$18)</f>
        <v>1 község</v>
      </c>
      <c r="AE2569" s="4">
        <f>HsgLista[[#This Row],[Lakó-népesség]]*HsgLista[[#This Row],[Lakó-népesség]]</f>
        <v>8836</v>
      </c>
      <c r="AF2569" s="1"/>
      <c r="AG2569" s="4"/>
      <c r="AJ2569" s="8"/>
      <c r="AK2569" s="4"/>
      <c r="AS2569" s="8"/>
      <c r="AT2569" s="4"/>
      <c r="BJ2569" s="1"/>
    </row>
    <row r="2570" spans="1:62" x14ac:dyDescent="0.3">
      <c r="A2570" s="33" t="s">
        <v>3254</v>
      </c>
      <c r="B2570" s="31">
        <v>33765</v>
      </c>
      <c r="C2570" s="1" t="s">
        <v>196</v>
      </c>
      <c r="D2570" s="1" t="s">
        <v>41</v>
      </c>
      <c r="E2570" s="1" t="s">
        <v>841</v>
      </c>
      <c r="F2570" s="1" t="s">
        <v>842</v>
      </c>
      <c r="G2570" s="1" t="s">
        <v>843</v>
      </c>
      <c r="H2570" s="1">
        <v>2</v>
      </c>
      <c r="I2570" s="1" t="s">
        <v>38</v>
      </c>
      <c r="J2570" s="4">
        <v>2117</v>
      </c>
      <c r="K2570" s="4">
        <v>2158</v>
      </c>
      <c r="L2570" s="4">
        <v>1033</v>
      </c>
      <c r="R2570" s="1">
        <v>1</v>
      </c>
      <c r="T2570" s="1">
        <v>1</v>
      </c>
      <c r="AA2570" s="12" t="str">
        <f>_xlfn.XLOOKUP(HsgLista[[#This Row],[Lakó-népesség]],hsgméret[limit],hsgméret[név],,-1)</f>
        <v>kicsi</v>
      </c>
      <c r="AB2570" s="12" t="str">
        <f>IFERROR(_xlfn.XLOOKUP(HsgLista[[#This Row],[Vármegye]],Régiók[Vármegye],Régiók[Régió]),"")</f>
        <v>Dél-Dunántúl</v>
      </c>
      <c r="AC2570" s="12" t="str">
        <f>IFERROR(_xlfn.XLOOKUP(HsgLista[[#This Row],[Vármegye]],Régiók[Vármegye],Régiók[NUTS2]),"")</f>
        <v>HU23</v>
      </c>
      <c r="AD2570" s="12" t="str" cm="1">
        <f t="array" ref="AD2570">_xlfn.XLOOKUP(HsgLista[[#This Row],[Helység jogállása]],_xlfn.ANCHORARRAY($AG$12),$AH$12:$AH$18)</f>
        <v>1 község</v>
      </c>
      <c r="AE2570" s="4">
        <f>HsgLista[[#This Row],[Lakó-népesség]]*HsgLista[[#This Row],[Lakó-népesség]]</f>
        <v>4656964</v>
      </c>
      <c r="AF2570" s="1"/>
      <c r="AG2570" s="4"/>
      <c r="AJ2570" s="8"/>
      <c r="AK2570" s="4"/>
      <c r="AS2570" s="8"/>
      <c r="AT2570" s="4"/>
      <c r="BJ2570" s="1"/>
    </row>
    <row r="2571" spans="1:62" x14ac:dyDescent="0.3">
      <c r="A2571" s="33" t="s">
        <v>2601</v>
      </c>
      <c r="B2571" s="31">
        <v>31237</v>
      </c>
      <c r="C2571" s="1" t="s">
        <v>40</v>
      </c>
      <c r="D2571" s="1" t="s">
        <v>159</v>
      </c>
      <c r="E2571" s="1" t="s">
        <v>950</v>
      </c>
      <c r="F2571" s="1" t="s">
        <v>951</v>
      </c>
      <c r="G2571" s="1" t="s">
        <v>952</v>
      </c>
      <c r="H2571" s="1">
        <v>2</v>
      </c>
      <c r="I2571" s="1" t="s">
        <v>38</v>
      </c>
      <c r="J2571" s="4">
        <v>3630</v>
      </c>
      <c r="K2571" s="4">
        <v>1468</v>
      </c>
      <c r="L2571" s="4">
        <v>584</v>
      </c>
      <c r="T2571" s="1">
        <v>1</v>
      </c>
      <c r="AA2571" s="12" t="str">
        <f>_xlfn.XLOOKUP(HsgLista[[#This Row],[Lakó-népesség]],hsgméret[limit],hsgméret[név],,-1)</f>
        <v>apró</v>
      </c>
      <c r="AB2571" s="12" t="str">
        <f>IFERROR(_xlfn.XLOOKUP(HsgLista[[#This Row],[Vármegye]],Régiók[Vármegye],Régiók[Régió]),"")</f>
        <v>Észak-Alföld</v>
      </c>
      <c r="AC2571" s="12" t="str">
        <f>IFERROR(_xlfn.XLOOKUP(HsgLista[[#This Row],[Vármegye]],Régiók[Vármegye],Régiók[NUTS2]),"")</f>
        <v>HU32</v>
      </c>
      <c r="AD2571" s="12" t="str" cm="1">
        <f t="array" ref="AD2571">_xlfn.XLOOKUP(HsgLista[[#This Row],[Helység jogállása]],_xlfn.ANCHORARRAY($AG$12),$AH$12:$AH$18)</f>
        <v>1 község</v>
      </c>
      <c r="AE2571" s="4">
        <f>HsgLista[[#This Row],[Lakó-népesség]]*HsgLista[[#This Row],[Lakó-népesség]]</f>
        <v>2155024</v>
      </c>
      <c r="AF2571" s="1"/>
      <c r="AG2571" s="4"/>
      <c r="AJ2571" s="8"/>
      <c r="AK2571" s="4"/>
      <c r="AS2571" s="8"/>
      <c r="AT2571" s="4"/>
      <c r="BJ2571" s="1"/>
    </row>
    <row r="2572" spans="1:62" x14ac:dyDescent="0.3">
      <c r="A2572" s="33" t="s">
        <v>3255</v>
      </c>
      <c r="B2572" s="31">
        <v>15325</v>
      </c>
      <c r="C2572" s="1" t="s">
        <v>40</v>
      </c>
      <c r="D2572" s="1" t="s">
        <v>272</v>
      </c>
      <c r="E2572" s="1" t="s">
        <v>273</v>
      </c>
      <c r="F2572" s="1" t="s">
        <v>274</v>
      </c>
      <c r="G2572" s="1" t="s">
        <v>275</v>
      </c>
      <c r="H2572" s="1">
        <v>5</v>
      </c>
      <c r="I2572" s="1" t="s">
        <v>2131</v>
      </c>
      <c r="J2572" s="4">
        <v>895</v>
      </c>
      <c r="K2572" s="4">
        <v>566</v>
      </c>
      <c r="L2572" s="4">
        <v>167</v>
      </c>
      <c r="T2572" s="1">
        <v>1</v>
      </c>
      <c r="AA2572" s="12" t="str">
        <f>_xlfn.XLOOKUP(HsgLista[[#This Row],[Lakó-népesség]],hsgméret[limit],hsgméret[név],,-1)</f>
        <v>apró</v>
      </c>
      <c r="AB2572" s="12" t="str">
        <f>IFERROR(_xlfn.XLOOKUP(HsgLista[[#This Row],[Vármegye]],Régiók[Vármegye],Régiók[Régió]),"")</f>
        <v>Észak-Magyarország</v>
      </c>
      <c r="AC2572" s="12" t="str">
        <f>IFERROR(_xlfn.XLOOKUP(HsgLista[[#This Row],[Vármegye]],Régiók[Vármegye],Régiók[NUTS2]),"")</f>
        <v>HU31</v>
      </c>
      <c r="AD2572" s="12" t="str" cm="1">
        <f t="array" ref="AD2572">_xlfn.XLOOKUP(HsgLista[[#This Row],[Helység jogállása]],_xlfn.ANCHORARRAY($AG$12),$AH$12:$AH$18)</f>
        <v>1 község</v>
      </c>
      <c r="AE2572" s="4">
        <f>HsgLista[[#This Row],[Lakó-népesség]]*HsgLista[[#This Row],[Lakó-népesség]]</f>
        <v>320356</v>
      </c>
      <c r="AF2572" s="1"/>
      <c r="AG2572" s="4"/>
      <c r="AJ2572" s="8"/>
      <c r="AK2572" s="4"/>
      <c r="AS2572" s="8"/>
      <c r="AT2572" s="4"/>
      <c r="BJ2572" s="1"/>
    </row>
    <row r="2573" spans="1:62" x14ac:dyDescent="0.3">
      <c r="A2573" s="33" t="s">
        <v>3256</v>
      </c>
      <c r="B2573" s="32">
        <v>2440</v>
      </c>
      <c r="C2573" s="1" t="s">
        <v>40</v>
      </c>
      <c r="D2573" s="1" t="s">
        <v>95</v>
      </c>
      <c r="E2573" s="1" t="s">
        <v>471</v>
      </c>
      <c r="F2573" s="1" t="s">
        <v>472</v>
      </c>
      <c r="G2573" s="1" t="s">
        <v>473</v>
      </c>
      <c r="H2573" s="1">
        <v>5</v>
      </c>
      <c r="I2573" s="1" t="s">
        <v>474</v>
      </c>
      <c r="J2573" s="4">
        <v>601</v>
      </c>
      <c r="K2573" s="4">
        <v>65</v>
      </c>
      <c r="L2573" s="4">
        <v>45</v>
      </c>
      <c r="AA2573" s="12" t="str">
        <f>_xlfn.XLOOKUP(HsgLista[[#This Row],[Lakó-népesség]],hsgméret[limit],hsgméret[név],,-1)</f>
        <v>mikro</v>
      </c>
      <c r="AB2573" s="12" t="str">
        <f>IFERROR(_xlfn.XLOOKUP(HsgLista[[#This Row],[Vármegye]],Régiók[Vármegye],Régiók[Régió]),"")</f>
        <v>Nyugat-Dunántúl</v>
      </c>
      <c r="AC2573" s="12" t="str">
        <f>IFERROR(_xlfn.XLOOKUP(HsgLista[[#This Row],[Vármegye]],Régiók[Vármegye],Régiók[NUTS2]),"")</f>
        <v>HU22</v>
      </c>
      <c r="AD2573" s="12" t="str" cm="1">
        <f t="array" ref="AD2573">_xlfn.XLOOKUP(HsgLista[[#This Row],[Helység jogállása]],_xlfn.ANCHORARRAY($AG$12),$AH$12:$AH$18)</f>
        <v>1 község</v>
      </c>
      <c r="AE2573" s="4">
        <f>HsgLista[[#This Row],[Lakó-népesség]]*HsgLista[[#This Row],[Lakó-népesség]]</f>
        <v>4225</v>
      </c>
      <c r="AF2573" s="1"/>
      <c r="AG2573" s="4"/>
      <c r="AJ2573" s="8"/>
      <c r="AK2573" s="4"/>
      <c r="AS2573" s="8"/>
      <c r="AT2573" s="4"/>
      <c r="BJ2573" s="1"/>
    </row>
    <row r="2574" spans="1:62" x14ac:dyDescent="0.3">
      <c r="A2574" s="33" t="s">
        <v>3257</v>
      </c>
      <c r="B2574" s="31">
        <v>12007</v>
      </c>
      <c r="C2574" s="1" t="s">
        <v>40</v>
      </c>
      <c r="D2574" s="1" t="s">
        <v>197</v>
      </c>
      <c r="E2574" s="1" t="s">
        <v>198</v>
      </c>
      <c r="F2574" s="1" t="s">
        <v>199</v>
      </c>
      <c r="G2574" s="1" t="s">
        <v>200</v>
      </c>
      <c r="H2574" s="1">
        <v>1</v>
      </c>
      <c r="I2574" s="1" t="s">
        <v>32</v>
      </c>
      <c r="J2574" s="4">
        <v>5372</v>
      </c>
      <c r="K2574" s="4">
        <v>4979</v>
      </c>
      <c r="L2574" s="4">
        <v>2523</v>
      </c>
      <c r="AA2574" s="12" t="str">
        <f>_xlfn.XLOOKUP(HsgLista[[#This Row],[Lakó-népesség]],hsgméret[limit],hsgméret[név],,-1)</f>
        <v>kicsi</v>
      </c>
      <c r="AB2574" s="12" t="str">
        <f>IFERROR(_xlfn.XLOOKUP(HsgLista[[#This Row],[Vármegye]],Régiók[Vármegye],Régiók[Régió]),"")</f>
        <v>Dél-Alföld</v>
      </c>
      <c r="AC2574" s="12" t="str">
        <f>IFERROR(_xlfn.XLOOKUP(HsgLista[[#This Row],[Vármegye]],Régiók[Vármegye],Régiók[NUTS2]),"")</f>
        <v>HU33</v>
      </c>
      <c r="AD2574" s="12" t="str" cm="1">
        <f t="array" ref="AD2574">_xlfn.XLOOKUP(HsgLista[[#This Row],[Helység jogállása]],_xlfn.ANCHORARRAY($AG$12),$AH$12:$AH$18)</f>
        <v>1 község</v>
      </c>
      <c r="AE2574" s="4">
        <f>HsgLista[[#This Row],[Lakó-népesség]]*HsgLista[[#This Row],[Lakó-népesség]]</f>
        <v>24790441</v>
      </c>
      <c r="AF2574" s="1"/>
      <c r="AG2574" s="4"/>
      <c r="AJ2574" s="8"/>
      <c r="AK2574" s="4"/>
      <c r="AS2574" s="8"/>
      <c r="AT2574" s="4"/>
      <c r="BJ2574" s="1"/>
    </row>
    <row r="2575" spans="1:62" x14ac:dyDescent="0.3">
      <c r="A2575" s="33" t="s">
        <v>3258</v>
      </c>
      <c r="B2575" s="31">
        <v>31060</v>
      </c>
      <c r="C2575" s="1" t="s">
        <v>40</v>
      </c>
      <c r="D2575" s="1" t="s">
        <v>41</v>
      </c>
      <c r="E2575" s="1" t="s">
        <v>289</v>
      </c>
      <c r="F2575" s="1" t="s">
        <v>290</v>
      </c>
      <c r="G2575" s="1" t="s">
        <v>291</v>
      </c>
      <c r="H2575" s="1">
        <v>5</v>
      </c>
      <c r="I2575" s="1" t="s">
        <v>1131</v>
      </c>
      <c r="J2575" s="4">
        <v>1264</v>
      </c>
      <c r="K2575" s="4">
        <v>319</v>
      </c>
      <c r="L2575" s="4">
        <v>128</v>
      </c>
      <c r="R2575" s="1">
        <v>1</v>
      </c>
      <c r="T2575" s="1">
        <v>1</v>
      </c>
      <c r="AA2575" s="12" t="str">
        <f>_xlfn.XLOOKUP(HsgLista[[#This Row],[Lakó-népesség]],hsgméret[limit],hsgméret[név],,-1)</f>
        <v>mikro</v>
      </c>
      <c r="AB2575" s="12" t="str">
        <f>IFERROR(_xlfn.XLOOKUP(HsgLista[[#This Row],[Vármegye]],Régiók[Vármegye],Régiók[Régió]),"")</f>
        <v>Dél-Dunántúl</v>
      </c>
      <c r="AC2575" s="12" t="str">
        <f>IFERROR(_xlfn.XLOOKUP(HsgLista[[#This Row],[Vármegye]],Régiók[Vármegye],Régiók[NUTS2]),"")</f>
        <v>HU23</v>
      </c>
      <c r="AD2575" s="12" t="str" cm="1">
        <f t="array" ref="AD2575">_xlfn.XLOOKUP(HsgLista[[#This Row],[Helység jogállása]],_xlfn.ANCHORARRAY($AG$12),$AH$12:$AH$18)</f>
        <v>1 község</v>
      </c>
      <c r="AE2575" s="4">
        <f>HsgLista[[#This Row],[Lakó-népesség]]*HsgLista[[#This Row],[Lakó-népesség]]</f>
        <v>101761</v>
      </c>
      <c r="AF2575" s="1"/>
      <c r="AG2575" s="4"/>
      <c r="AJ2575" s="8"/>
      <c r="AK2575" s="4"/>
      <c r="AS2575" s="8"/>
      <c r="AT2575" s="4"/>
      <c r="BJ2575" s="1"/>
    </row>
    <row r="2576" spans="1:62" x14ac:dyDescent="0.3">
      <c r="A2576" s="33" t="s">
        <v>3259</v>
      </c>
      <c r="B2576" s="31">
        <v>17312</v>
      </c>
      <c r="C2576" s="1" t="s">
        <v>27</v>
      </c>
      <c r="D2576" s="1" t="s">
        <v>75</v>
      </c>
      <c r="E2576" s="1" t="s">
        <v>1306</v>
      </c>
      <c r="F2576" s="1" t="s">
        <v>1307</v>
      </c>
      <c r="G2576" s="1" t="s">
        <v>1308</v>
      </c>
      <c r="H2576" s="1">
        <v>1</v>
      </c>
      <c r="I2576" s="1" t="s">
        <v>32</v>
      </c>
      <c r="J2576" s="4">
        <v>2806</v>
      </c>
      <c r="K2576" s="4">
        <v>17971</v>
      </c>
      <c r="L2576" s="4">
        <v>7803</v>
      </c>
      <c r="U2576" s="1">
        <v>1</v>
      </c>
      <c r="W2576" s="1">
        <v>1</v>
      </c>
      <c r="AA2576" s="12" t="str">
        <f>_xlfn.XLOOKUP(HsgLista[[#This Row],[Lakó-népesség]],hsgméret[limit],hsgméret[név],,-1)</f>
        <v>közép</v>
      </c>
      <c r="AB2576" s="12" t="str">
        <f>IFERROR(_xlfn.XLOOKUP(HsgLista[[#This Row],[Vármegye]],Régiók[Vármegye],Régiók[Régió]),"")</f>
        <v>Pest</v>
      </c>
      <c r="AC2576" s="12" t="str">
        <f>IFERROR(_xlfn.XLOOKUP(HsgLista[[#This Row],[Vármegye]],Régiók[Vármegye],Régiók[NUTS2]),"")</f>
        <v>HU12</v>
      </c>
      <c r="AD2576" s="12" t="str" cm="1">
        <f t="array" ref="AD2576">_xlfn.XLOOKUP(HsgLista[[#This Row],[Helység jogállása]],_xlfn.ANCHORARRAY($AG$12),$AH$12:$AH$18)</f>
        <v>2 város</v>
      </c>
      <c r="AE2576" s="4">
        <f>HsgLista[[#This Row],[Lakó-népesség]]*HsgLista[[#This Row],[Lakó-népesség]]</f>
        <v>322956841</v>
      </c>
      <c r="AF2576" s="1"/>
      <c r="AG2576" s="4"/>
      <c r="AJ2576" s="8"/>
      <c r="AK2576" s="4"/>
      <c r="AS2576" s="8"/>
      <c r="AT2576" s="4"/>
      <c r="BJ2576" s="1"/>
    </row>
    <row r="2577" spans="1:62" x14ac:dyDescent="0.3">
      <c r="A2577" s="33" t="s">
        <v>3260</v>
      </c>
      <c r="B2577" s="32">
        <v>3018</v>
      </c>
      <c r="C2577" s="1" t="s">
        <v>40</v>
      </c>
      <c r="D2577" s="1" t="s">
        <v>41</v>
      </c>
      <c r="E2577" s="1" t="s">
        <v>627</v>
      </c>
      <c r="F2577" s="1" t="s">
        <v>628</v>
      </c>
      <c r="G2577" s="1" t="s">
        <v>629</v>
      </c>
      <c r="H2577" s="1">
        <v>5</v>
      </c>
      <c r="I2577" s="1" t="s">
        <v>1518</v>
      </c>
      <c r="J2577" s="4">
        <v>1437</v>
      </c>
      <c r="K2577" s="4">
        <v>290</v>
      </c>
      <c r="L2577" s="4">
        <v>163</v>
      </c>
      <c r="R2577" s="1">
        <v>1</v>
      </c>
      <c r="AA2577" s="12" t="str">
        <f>_xlfn.XLOOKUP(HsgLista[[#This Row],[Lakó-népesség]],hsgméret[limit],hsgméret[név],,-1)</f>
        <v>mikro</v>
      </c>
      <c r="AB2577" s="12" t="str">
        <f>IFERROR(_xlfn.XLOOKUP(HsgLista[[#This Row],[Vármegye]],Régiók[Vármegye],Régiók[Régió]),"")</f>
        <v>Dél-Dunántúl</v>
      </c>
      <c r="AC2577" s="12" t="str">
        <f>IFERROR(_xlfn.XLOOKUP(HsgLista[[#This Row],[Vármegye]],Régiók[Vármegye],Régiók[NUTS2]),"")</f>
        <v>HU23</v>
      </c>
      <c r="AD2577" s="12" t="str" cm="1">
        <f t="array" ref="AD2577">_xlfn.XLOOKUP(HsgLista[[#This Row],[Helység jogállása]],_xlfn.ANCHORARRAY($AG$12),$AH$12:$AH$18)</f>
        <v>1 község</v>
      </c>
      <c r="AE2577" s="4">
        <f>HsgLista[[#This Row],[Lakó-népesség]]*HsgLista[[#This Row],[Lakó-népesség]]</f>
        <v>84100</v>
      </c>
      <c r="AF2577" s="1"/>
      <c r="AG2577" s="4"/>
      <c r="AJ2577" s="8"/>
      <c r="AK2577" s="4"/>
      <c r="AS2577" s="8"/>
      <c r="AT2577" s="4"/>
      <c r="BJ2577" s="1"/>
    </row>
    <row r="2578" spans="1:62" x14ac:dyDescent="0.3">
      <c r="A2578" s="33" t="s">
        <v>3261</v>
      </c>
      <c r="B2578" s="31">
        <v>23047</v>
      </c>
      <c r="C2578" s="1" t="s">
        <v>40</v>
      </c>
      <c r="D2578" s="1" t="s">
        <v>272</v>
      </c>
      <c r="E2578" s="1" t="s">
        <v>698</v>
      </c>
      <c r="F2578" s="1" t="s">
        <v>536</v>
      </c>
      <c r="G2578" s="1" t="s">
        <v>534</v>
      </c>
      <c r="H2578" s="1">
        <v>5</v>
      </c>
      <c r="I2578" s="1" t="s">
        <v>699</v>
      </c>
      <c r="J2578" s="4">
        <v>978</v>
      </c>
      <c r="K2578" s="4">
        <v>195</v>
      </c>
      <c r="L2578" s="4">
        <v>127</v>
      </c>
      <c r="AA2578" s="12" t="str">
        <f>_xlfn.XLOOKUP(HsgLista[[#This Row],[Lakó-népesség]],hsgméret[limit],hsgméret[név],,-1)</f>
        <v>mikro</v>
      </c>
      <c r="AB2578" s="12" t="str">
        <f>IFERROR(_xlfn.XLOOKUP(HsgLista[[#This Row],[Vármegye]],Régiók[Vármegye],Régiók[Régió]),"")</f>
        <v>Észak-Magyarország</v>
      </c>
      <c r="AC2578" s="12" t="str">
        <f>IFERROR(_xlfn.XLOOKUP(HsgLista[[#This Row],[Vármegye]],Régiók[Vármegye],Régiók[NUTS2]),"")</f>
        <v>HU31</v>
      </c>
      <c r="AD2578" s="12" t="str" cm="1">
        <f t="array" ref="AD2578">_xlfn.XLOOKUP(HsgLista[[#This Row],[Helység jogállása]],_xlfn.ANCHORARRAY($AG$12),$AH$12:$AH$18)</f>
        <v>1 község</v>
      </c>
      <c r="AE2578" s="4">
        <f>HsgLista[[#This Row],[Lakó-népesség]]*HsgLista[[#This Row],[Lakó-népesség]]</f>
        <v>38025</v>
      </c>
      <c r="AF2578" s="1"/>
      <c r="AG2578" s="4"/>
      <c r="AJ2578" s="8"/>
      <c r="AK2578" s="4"/>
      <c r="AS2578" s="8"/>
      <c r="AT2578" s="4"/>
      <c r="BJ2578" s="1"/>
    </row>
    <row r="2579" spans="1:62" x14ac:dyDescent="0.3">
      <c r="A2579" s="33" t="s">
        <v>1452</v>
      </c>
      <c r="B2579" s="32">
        <v>6628</v>
      </c>
      <c r="C2579" s="1" t="s">
        <v>27</v>
      </c>
      <c r="D2579" s="1" t="s">
        <v>272</v>
      </c>
      <c r="E2579" s="1" t="s">
        <v>3262</v>
      </c>
      <c r="F2579" s="1" t="s">
        <v>1451</v>
      </c>
      <c r="G2579" s="1" t="s">
        <v>1452</v>
      </c>
      <c r="H2579" s="1">
        <v>2</v>
      </c>
      <c r="I2579" s="1" t="s">
        <v>38</v>
      </c>
      <c r="J2579" s="4">
        <v>4567</v>
      </c>
      <c r="K2579" s="4">
        <v>5155</v>
      </c>
      <c r="L2579" s="4">
        <v>2476</v>
      </c>
      <c r="T2579" s="1">
        <v>1</v>
      </c>
      <c r="AA2579" s="12" t="str">
        <f>_xlfn.XLOOKUP(HsgLista[[#This Row],[Lakó-népesség]],hsgméret[limit],hsgméret[név],,-1)</f>
        <v>kicsi</v>
      </c>
      <c r="AB2579" s="12" t="str">
        <f>IFERROR(_xlfn.XLOOKUP(HsgLista[[#This Row],[Vármegye]],Régiók[Vármegye],Régiók[Régió]),"")</f>
        <v>Észak-Magyarország</v>
      </c>
      <c r="AC2579" s="12" t="str">
        <f>IFERROR(_xlfn.XLOOKUP(HsgLista[[#This Row],[Vármegye]],Régiók[Vármegye],Régiók[NUTS2]),"")</f>
        <v>HU31</v>
      </c>
      <c r="AD2579" s="12" t="str" cm="1">
        <f t="array" ref="AD2579">_xlfn.XLOOKUP(HsgLista[[#This Row],[Helység jogállása]],_xlfn.ANCHORARRAY($AG$12),$AH$12:$AH$18)</f>
        <v>2 város</v>
      </c>
      <c r="AE2579" s="4">
        <f>HsgLista[[#This Row],[Lakó-népesség]]*HsgLista[[#This Row],[Lakó-népesség]]</f>
        <v>26574025</v>
      </c>
      <c r="AF2579" s="1"/>
      <c r="AG2579" s="4"/>
      <c r="AJ2579" s="8"/>
      <c r="AK2579" s="4"/>
      <c r="AS2579" s="8"/>
      <c r="AT2579" s="4"/>
      <c r="BJ2579" s="1"/>
    </row>
    <row r="2580" spans="1:62" x14ac:dyDescent="0.3">
      <c r="A2580" s="33" t="s">
        <v>3263</v>
      </c>
      <c r="B2580" s="31">
        <v>33011</v>
      </c>
      <c r="C2580" s="1" t="s">
        <v>40</v>
      </c>
      <c r="D2580" s="1" t="s">
        <v>272</v>
      </c>
      <c r="E2580" s="1" t="s">
        <v>1450</v>
      </c>
      <c r="F2580" s="1" t="s">
        <v>1451</v>
      </c>
      <c r="G2580" s="1" t="s">
        <v>1452</v>
      </c>
      <c r="H2580" s="1">
        <v>5</v>
      </c>
      <c r="I2580" s="1" t="s">
        <v>1449</v>
      </c>
      <c r="J2580" s="4">
        <v>822</v>
      </c>
      <c r="K2580" s="4">
        <v>399</v>
      </c>
      <c r="L2580" s="4">
        <v>220</v>
      </c>
      <c r="T2580" s="1">
        <v>1</v>
      </c>
      <c r="AA2580" s="12" t="str">
        <f>_xlfn.XLOOKUP(HsgLista[[#This Row],[Lakó-népesség]],hsgméret[limit],hsgméret[név],,-1)</f>
        <v>mikro</v>
      </c>
      <c r="AB2580" s="12" t="str">
        <f>IFERROR(_xlfn.XLOOKUP(HsgLista[[#This Row],[Vármegye]],Régiók[Vármegye],Régiók[Régió]),"")</f>
        <v>Észak-Magyarország</v>
      </c>
      <c r="AC2580" s="12" t="str">
        <f>IFERROR(_xlfn.XLOOKUP(HsgLista[[#This Row],[Vármegye]],Régiók[Vármegye],Régiók[NUTS2]),"")</f>
        <v>HU31</v>
      </c>
      <c r="AD2580" s="12" t="str" cm="1">
        <f t="array" ref="AD2580">_xlfn.XLOOKUP(HsgLista[[#This Row],[Helység jogállása]],_xlfn.ANCHORARRAY($AG$12),$AH$12:$AH$18)</f>
        <v>1 község</v>
      </c>
      <c r="AE2580" s="4">
        <f>HsgLista[[#This Row],[Lakó-népesség]]*HsgLista[[#This Row],[Lakó-népesség]]</f>
        <v>159201</v>
      </c>
      <c r="AF2580" s="1"/>
      <c r="AG2580" s="4"/>
      <c r="AJ2580" s="8"/>
      <c r="AK2580" s="4"/>
      <c r="AS2580" s="8"/>
      <c r="AT2580" s="4"/>
      <c r="BJ2580" s="1"/>
    </row>
    <row r="2581" spans="1:62" x14ac:dyDescent="0.3">
      <c r="A2581" s="33" t="s">
        <v>3264</v>
      </c>
      <c r="B2581" s="31">
        <v>11554</v>
      </c>
      <c r="C2581" s="1" t="s">
        <v>40</v>
      </c>
      <c r="D2581" s="1" t="s">
        <v>202</v>
      </c>
      <c r="E2581" s="1" t="s">
        <v>284</v>
      </c>
      <c r="F2581" s="1" t="s">
        <v>285</v>
      </c>
      <c r="G2581" s="1" t="s">
        <v>285</v>
      </c>
      <c r="H2581" s="1">
        <v>5</v>
      </c>
      <c r="I2581" s="1" t="s">
        <v>1314</v>
      </c>
      <c r="J2581" s="4">
        <v>620</v>
      </c>
      <c r="K2581" s="4">
        <v>192</v>
      </c>
      <c r="L2581" s="4">
        <v>105</v>
      </c>
      <c r="AA2581" s="12" t="str">
        <f>_xlfn.XLOOKUP(HsgLista[[#This Row],[Lakó-népesség]],hsgméret[limit],hsgméret[név],,-1)</f>
        <v>mikro</v>
      </c>
      <c r="AB2581" s="12" t="str">
        <f>IFERROR(_xlfn.XLOOKUP(HsgLista[[#This Row],[Vármegye]],Régiók[Vármegye],Régiók[Régió]),"")</f>
        <v>Nyugat-Dunántúl</v>
      </c>
      <c r="AC2581" s="12" t="str">
        <f>IFERROR(_xlfn.XLOOKUP(HsgLista[[#This Row],[Vármegye]],Régiók[Vármegye],Régiók[NUTS2]),"")</f>
        <v>HU22</v>
      </c>
      <c r="AD2581" s="12" t="str" cm="1">
        <f t="array" ref="AD2581">_xlfn.XLOOKUP(HsgLista[[#This Row],[Helység jogállása]],_xlfn.ANCHORARRAY($AG$12),$AH$12:$AH$18)</f>
        <v>1 község</v>
      </c>
      <c r="AE2581" s="4">
        <f>HsgLista[[#This Row],[Lakó-népesség]]*HsgLista[[#This Row],[Lakó-népesség]]</f>
        <v>36864</v>
      </c>
      <c r="AF2581" s="1"/>
      <c r="AG2581" s="4"/>
      <c r="AJ2581" s="8"/>
      <c r="AK2581" s="4"/>
      <c r="AS2581" s="8"/>
      <c r="AT2581" s="4"/>
      <c r="BJ2581" s="1"/>
    </row>
    <row r="2582" spans="1:62" x14ac:dyDescent="0.3">
      <c r="A2582" s="33" t="s">
        <v>748</v>
      </c>
      <c r="B2582" s="32">
        <v>5607</v>
      </c>
      <c r="C2582" s="1" t="s">
        <v>40</v>
      </c>
      <c r="D2582" s="1" t="s">
        <v>41</v>
      </c>
      <c r="E2582" s="1" t="s">
        <v>425</v>
      </c>
      <c r="F2582" s="1" t="s">
        <v>426</v>
      </c>
      <c r="G2582" s="1" t="s">
        <v>427</v>
      </c>
      <c r="H2582" s="1">
        <v>2</v>
      </c>
      <c r="I2582" s="1" t="s">
        <v>38</v>
      </c>
      <c r="J2582" s="4">
        <v>1433</v>
      </c>
      <c r="K2582" s="4">
        <v>1640</v>
      </c>
      <c r="L2582" s="4">
        <v>681</v>
      </c>
      <c r="P2582" s="1">
        <v>1</v>
      </c>
      <c r="R2582" s="1">
        <v>1</v>
      </c>
      <c r="AA2582" s="12" t="str">
        <f>_xlfn.XLOOKUP(HsgLista[[#This Row],[Lakó-népesség]],hsgméret[limit],hsgméret[név],,-1)</f>
        <v>apró</v>
      </c>
      <c r="AB2582" s="12" t="str">
        <f>IFERROR(_xlfn.XLOOKUP(HsgLista[[#This Row],[Vármegye]],Régiók[Vármegye],Régiók[Régió]),"")</f>
        <v>Dél-Dunántúl</v>
      </c>
      <c r="AC2582" s="12" t="str">
        <f>IFERROR(_xlfn.XLOOKUP(HsgLista[[#This Row],[Vármegye]],Régiók[Vármegye],Régiók[NUTS2]),"")</f>
        <v>HU23</v>
      </c>
      <c r="AD2582" s="12" t="str" cm="1">
        <f t="array" ref="AD2582">_xlfn.XLOOKUP(HsgLista[[#This Row],[Helység jogállása]],_xlfn.ANCHORARRAY($AG$12),$AH$12:$AH$18)</f>
        <v>1 község</v>
      </c>
      <c r="AE2582" s="4">
        <f>HsgLista[[#This Row],[Lakó-népesség]]*HsgLista[[#This Row],[Lakó-népesség]]</f>
        <v>2689600</v>
      </c>
      <c r="AF2582" s="1"/>
      <c r="AG2582" s="4"/>
      <c r="AJ2582" s="8"/>
      <c r="AK2582" s="4"/>
      <c r="AS2582" s="8"/>
      <c r="AT2582" s="4"/>
      <c r="BJ2582" s="1"/>
    </row>
    <row r="2583" spans="1:62" x14ac:dyDescent="0.3">
      <c r="A2583" s="33" t="s">
        <v>3265</v>
      </c>
      <c r="B2583" s="31">
        <v>16814</v>
      </c>
      <c r="C2583" s="1" t="s">
        <v>40</v>
      </c>
      <c r="D2583" s="1" t="s">
        <v>251</v>
      </c>
      <c r="E2583" s="1" t="s">
        <v>252</v>
      </c>
      <c r="F2583" s="1" t="s">
        <v>253</v>
      </c>
      <c r="G2583" s="1" t="s">
        <v>254</v>
      </c>
      <c r="H2583" s="1">
        <v>1</v>
      </c>
      <c r="I2583" s="1" t="s">
        <v>32</v>
      </c>
      <c r="J2583" s="4">
        <v>4631</v>
      </c>
      <c r="K2583" s="4">
        <v>1948</v>
      </c>
      <c r="L2583" s="4">
        <v>783</v>
      </c>
      <c r="AA2583" s="12" t="str">
        <f>_xlfn.XLOOKUP(HsgLista[[#This Row],[Lakó-népesség]],hsgméret[limit],hsgméret[név],,-1)</f>
        <v>apró</v>
      </c>
      <c r="AB2583" s="12" t="str">
        <f>IFERROR(_xlfn.XLOOKUP(HsgLista[[#This Row],[Vármegye]],Régiók[Vármegye],Régiók[Régió]),"")</f>
        <v>Dél-Dunántúl</v>
      </c>
      <c r="AC2583" s="12" t="str">
        <f>IFERROR(_xlfn.XLOOKUP(HsgLista[[#This Row],[Vármegye]],Régiók[Vármegye],Régiók[NUTS2]),"")</f>
        <v>HU23</v>
      </c>
      <c r="AD2583" s="12" t="str" cm="1">
        <f t="array" ref="AD2583">_xlfn.XLOOKUP(HsgLista[[#This Row],[Helység jogállása]],_xlfn.ANCHORARRAY($AG$12),$AH$12:$AH$18)</f>
        <v>1 község</v>
      </c>
      <c r="AE2583" s="4">
        <f>HsgLista[[#This Row],[Lakó-népesség]]*HsgLista[[#This Row],[Lakó-népesség]]</f>
        <v>3794704</v>
      </c>
      <c r="AF2583" s="1"/>
      <c r="AG2583" s="4"/>
      <c r="AJ2583" s="8"/>
      <c r="AK2583" s="4"/>
      <c r="AS2583" s="8"/>
      <c r="AT2583" s="4"/>
      <c r="BJ2583" s="1"/>
    </row>
    <row r="2584" spans="1:62" x14ac:dyDescent="0.3">
      <c r="A2584" s="33" t="s">
        <v>200</v>
      </c>
      <c r="B2584" s="31">
        <v>33367</v>
      </c>
      <c r="C2584" s="1" t="s">
        <v>719</v>
      </c>
      <c r="D2584" s="1" t="s">
        <v>197</v>
      </c>
      <c r="E2584" s="1" t="s">
        <v>3266</v>
      </c>
      <c r="F2584" s="1" t="s">
        <v>199</v>
      </c>
      <c r="G2584" s="1" t="s">
        <v>200</v>
      </c>
      <c r="H2584" s="1">
        <v>1</v>
      </c>
      <c r="I2584" s="1" t="s">
        <v>32</v>
      </c>
      <c r="J2584" s="4">
        <v>28100</v>
      </c>
      <c r="K2584" s="4">
        <v>157930</v>
      </c>
      <c r="L2584" s="4">
        <v>88608</v>
      </c>
      <c r="N2584" s="1">
        <v>1</v>
      </c>
      <c r="O2584" s="1">
        <v>1</v>
      </c>
      <c r="P2584" s="1">
        <v>1</v>
      </c>
      <c r="Q2584" s="1">
        <v>1</v>
      </c>
      <c r="R2584" s="1">
        <v>1</v>
      </c>
      <c r="S2584" s="1">
        <v>1</v>
      </c>
      <c r="T2584" s="1">
        <v>1</v>
      </c>
      <c r="U2584" s="1">
        <v>1</v>
      </c>
      <c r="W2584" s="1">
        <v>1</v>
      </c>
      <c r="X2584" s="1">
        <v>1</v>
      </c>
      <c r="Z2584" s="1">
        <v>1</v>
      </c>
      <c r="AA2584" s="12" t="str">
        <f>_xlfn.XLOOKUP(HsgLista[[#This Row],[Lakó-népesség]],hsgméret[limit],hsgméret[név],,-1)</f>
        <v>nagy</v>
      </c>
      <c r="AB2584" s="12" t="str">
        <f>IFERROR(_xlfn.XLOOKUP(HsgLista[[#This Row],[Vármegye]],Régiók[Vármegye],Régiók[Régió]),"")</f>
        <v>Dél-Alföld</v>
      </c>
      <c r="AC2584" s="12" t="str">
        <f>IFERROR(_xlfn.XLOOKUP(HsgLista[[#This Row],[Vármegye]],Régiók[Vármegye],Régiók[NUTS2]),"")</f>
        <v>HU33</v>
      </c>
      <c r="AD2584" s="12" t="str" cm="1">
        <f t="array" ref="AD2584">_xlfn.XLOOKUP(HsgLista[[#This Row],[Helység jogállása]],_xlfn.ANCHORARRAY($AG$12),$AH$12:$AH$18)</f>
        <v>3 m.j.város</v>
      </c>
      <c r="AE2584" s="4">
        <f>HsgLista[[#This Row],[Lakó-népesség]]*HsgLista[[#This Row],[Lakó-népesség]]</f>
        <v>24941884900</v>
      </c>
      <c r="AF2584" s="1"/>
      <c r="AG2584" s="4"/>
      <c r="AJ2584" s="8"/>
      <c r="AK2584" s="4"/>
      <c r="AS2584" s="8"/>
      <c r="AT2584" s="4"/>
      <c r="BJ2584" s="1"/>
    </row>
    <row r="2585" spans="1:62" x14ac:dyDescent="0.3">
      <c r="A2585" s="33" t="s">
        <v>3267</v>
      </c>
      <c r="B2585" s="31">
        <v>18607</v>
      </c>
      <c r="C2585" s="1" t="s">
        <v>40</v>
      </c>
      <c r="D2585" s="1" t="s">
        <v>112</v>
      </c>
      <c r="E2585" s="1" t="s">
        <v>550</v>
      </c>
      <c r="F2585" s="1" t="s">
        <v>551</v>
      </c>
      <c r="G2585" s="1" t="s">
        <v>551</v>
      </c>
      <c r="H2585" s="1">
        <v>5</v>
      </c>
      <c r="I2585" s="1" t="s">
        <v>581</v>
      </c>
      <c r="J2585" s="4">
        <v>546</v>
      </c>
      <c r="K2585" s="4">
        <v>208</v>
      </c>
      <c r="L2585" s="4">
        <v>93</v>
      </c>
      <c r="AA2585" s="12" t="str">
        <f>_xlfn.XLOOKUP(HsgLista[[#This Row],[Lakó-népesség]],hsgméret[limit],hsgméret[név],,-1)</f>
        <v>mikro</v>
      </c>
      <c r="AB2585" s="12" t="str">
        <f>IFERROR(_xlfn.XLOOKUP(HsgLista[[#This Row],[Vármegye]],Régiók[Vármegye],Régiók[Régió]),"")</f>
        <v>Dél-Dunántúl</v>
      </c>
      <c r="AC2585" s="12" t="str">
        <f>IFERROR(_xlfn.XLOOKUP(HsgLista[[#This Row],[Vármegye]],Régiók[Vármegye],Régiók[NUTS2]),"")</f>
        <v>HU23</v>
      </c>
      <c r="AD2585" s="12" t="str" cm="1">
        <f t="array" ref="AD2585">_xlfn.XLOOKUP(HsgLista[[#This Row],[Helység jogállása]],_xlfn.ANCHORARRAY($AG$12),$AH$12:$AH$18)</f>
        <v>1 község</v>
      </c>
      <c r="AE2585" s="4">
        <f>HsgLista[[#This Row],[Lakó-népesség]]*HsgLista[[#This Row],[Lakó-népesség]]</f>
        <v>43264</v>
      </c>
      <c r="AF2585" s="1"/>
      <c r="AG2585" s="4"/>
      <c r="AJ2585" s="8"/>
      <c r="AK2585" s="4"/>
      <c r="AS2585" s="8"/>
      <c r="AT2585" s="4"/>
      <c r="BJ2585" s="1"/>
    </row>
    <row r="2586" spans="1:62" x14ac:dyDescent="0.3">
      <c r="A2586" s="33" t="s">
        <v>980</v>
      </c>
      <c r="B2586" s="31">
        <v>21883</v>
      </c>
      <c r="C2586" s="1" t="s">
        <v>27</v>
      </c>
      <c r="D2586" s="1" t="s">
        <v>216</v>
      </c>
      <c r="E2586" s="1" t="s">
        <v>3268</v>
      </c>
      <c r="F2586" s="1" t="s">
        <v>979</v>
      </c>
      <c r="G2586" s="1" t="s">
        <v>980</v>
      </c>
      <c r="H2586" s="1">
        <v>1</v>
      </c>
      <c r="I2586" s="1" t="s">
        <v>32</v>
      </c>
      <c r="J2586" s="4">
        <v>21713</v>
      </c>
      <c r="K2586" s="4">
        <v>7945</v>
      </c>
      <c r="L2586" s="4">
        <v>3886</v>
      </c>
      <c r="T2586" s="1">
        <v>1</v>
      </c>
      <c r="AA2586" s="12" t="str">
        <f>_xlfn.XLOOKUP(HsgLista[[#This Row],[Lakó-népesség]],hsgméret[limit],hsgméret[név],,-1)</f>
        <v>kicsi</v>
      </c>
      <c r="AB2586" s="12" t="str">
        <f>IFERROR(_xlfn.XLOOKUP(HsgLista[[#This Row],[Vármegye]],Régiók[Vármegye],Régiók[Régió]),"")</f>
        <v>Dél-Alföld</v>
      </c>
      <c r="AC2586" s="12" t="str">
        <f>IFERROR(_xlfn.XLOOKUP(HsgLista[[#This Row],[Vármegye]],Régiók[Vármegye],Régiók[NUTS2]),"")</f>
        <v>HU33</v>
      </c>
      <c r="AD2586" s="12" t="str" cm="1">
        <f t="array" ref="AD2586">_xlfn.XLOOKUP(HsgLista[[#This Row],[Helység jogállása]],_xlfn.ANCHORARRAY($AG$12),$AH$12:$AH$18)</f>
        <v>2 város</v>
      </c>
      <c r="AE2586" s="4">
        <f>HsgLista[[#This Row],[Lakó-népesség]]*HsgLista[[#This Row],[Lakó-népesség]]</f>
        <v>63123025</v>
      </c>
      <c r="AF2586" s="1"/>
      <c r="AG2586" s="4"/>
      <c r="AJ2586" s="8"/>
      <c r="AK2586" s="4"/>
      <c r="AS2586" s="8"/>
      <c r="AT2586" s="4"/>
      <c r="BJ2586" s="1"/>
    </row>
    <row r="2587" spans="1:62" x14ac:dyDescent="0.3">
      <c r="A2587" s="33" t="s">
        <v>3269</v>
      </c>
      <c r="B2587" s="31">
        <v>33817</v>
      </c>
      <c r="C2587" s="1" t="s">
        <v>40</v>
      </c>
      <c r="D2587" s="1" t="s">
        <v>52</v>
      </c>
      <c r="E2587" s="1" t="s">
        <v>883</v>
      </c>
      <c r="F2587" s="1" t="s">
        <v>884</v>
      </c>
      <c r="G2587" s="1" t="s">
        <v>885</v>
      </c>
      <c r="H2587" s="1">
        <v>5</v>
      </c>
      <c r="I2587" s="1" t="s">
        <v>882</v>
      </c>
      <c r="J2587" s="4">
        <v>905</v>
      </c>
      <c r="K2587" s="4">
        <v>250</v>
      </c>
      <c r="L2587" s="4">
        <v>146</v>
      </c>
      <c r="AA2587" s="12" t="str">
        <f>_xlfn.XLOOKUP(HsgLista[[#This Row],[Lakó-népesség]],hsgméret[limit],hsgméret[név],,-1)</f>
        <v>mikro</v>
      </c>
      <c r="AB2587" s="12" t="str">
        <f>IFERROR(_xlfn.XLOOKUP(HsgLista[[#This Row],[Vármegye]],Régiók[Vármegye],Régiók[Régió]),"")</f>
        <v>Észak-Magyarország</v>
      </c>
      <c r="AC2587" s="12" t="str">
        <f>IFERROR(_xlfn.XLOOKUP(HsgLista[[#This Row],[Vármegye]],Régiók[Vármegye],Régiók[NUTS2]),"")</f>
        <v>HU31</v>
      </c>
      <c r="AD2587" s="12" t="str" cm="1">
        <f t="array" ref="AD2587">_xlfn.XLOOKUP(HsgLista[[#This Row],[Helység jogállása]],_xlfn.ANCHORARRAY($AG$12),$AH$12:$AH$18)</f>
        <v>1 község</v>
      </c>
      <c r="AE2587" s="4">
        <f>HsgLista[[#This Row],[Lakó-népesség]]*HsgLista[[#This Row],[Lakó-népesség]]</f>
        <v>62500</v>
      </c>
      <c r="AF2587" s="1"/>
      <c r="AG2587" s="4"/>
      <c r="AJ2587" s="8"/>
      <c r="AK2587" s="4"/>
      <c r="AS2587" s="8"/>
      <c r="AT2587" s="4"/>
      <c r="BJ2587" s="1"/>
    </row>
    <row r="2588" spans="1:62" x14ac:dyDescent="0.3">
      <c r="A2588" s="33" t="s">
        <v>3270</v>
      </c>
      <c r="B2588" s="31">
        <v>31510</v>
      </c>
      <c r="C2588" s="1" t="s">
        <v>40</v>
      </c>
      <c r="D2588" s="1" t="s">
        <v>52</v>
      </c>
      <c r="E2588" s="1" t="s">
        <v>883</v>
      </c>
      <c r="F2588" s="1" t="s">
        <v>884</v>
      </c>
      <c r="G2588" s="1" t="s">
        <v>885</v>
      </c>
      <c r="H2588" s="1">
        <v>5</v>
      </c>
      <c r="I2588" s="1" t="s">
        <v>882</v>
      </c>
      <c r="J2588" s="4">
        <v>694</v>
      </c>
      <c r="K2588" s="4">
        <v>208</v>
      </c>
      <c r="L2588" s="4">
        <v>120</v>
      </c>
      <c r="AA2588" s="12" t="str">
        <f>_xlfn.XLOOKUP(HsgLista[[#This Row],[Lakó-népesség]],hsgméret[limit],hsgméret[név],,-1)</f>
        <v>mikro</v>
      </c>
      <c r="AB2588" s="12" t="str">
        <f>IFERROR(_xlfn.XLOOKUP(HsgLista[[#This Row],[Vármegye]],Régiók[Vármegye],Régiók[Régió]),"")</f>
        <v>Észak-Magyarország</v>
      </c>
      <c r="AC2588" s="12" t="str">
        <f>IFERROR(_xlfn.XLOOKUP(HsgLista[[#This Row],[Vármegye]],Régiók[Vármegye],Régiók[NUTS2]),"")</f>
        <v>HU31</v>
      </c>
      <c r="AD2588" s="12" t="str" cm="1">
        <f t="array" ref="AD2588">_xlfn.XLOOKUP(HsgLista[[#This Row],[Helység jogállása]],_xlfn.ANCHORARRAY($AG$12),$AH$12:$AH$18)</f>
        <v>1 község</v>
      </c>
      <c r="AE2588" s="4">
        <f>HsgLista[[#This Row],[Lakó-népesség]]*HsgLista[[#This Row],[Lakó-népesség]]</f>
        <v>43264</v>
      </c>
      <c r="AF2588" s="1"/>
      <c r="AG2588" s="4"/>
      <c r="AJ2588" s="8"/>
      <c r="AK2588" s="4"/>
      <c r="AS2588" s="8"/>
      <c r="AT2588" s="4"/>
      <c r="BJ2588" s="1"/>
    </row>
    <row r="2589" spans="1:62" x14ac:dyDescent="0.3">
      <c r="A2589" s="33" t="s">
        <v>3271</v>
      </c>
      <c r="B2589" s="31">
        <v>32489</v>
      </c>
      <c r="C2589" s="1" t="s">
        <v>196</v>
      </c>
      <c r="D2589" s="1" t="s">
        <v>197</v>
      </c>
      <c r="E2589" s="1" t="s">
        <v>384</v>
      </c>
      <c r="F2589" s="1" t="s">
        <v>385</v>
      </c>
      <c r="G2589" s="1" t="s">
        <v>386</v>
      </c>
      <c r="H2589" s="1">
        <v>1</v>
      </c>
      <c r="I2589" s="1" t="s">
        <v>32</v>
      </c>
      <c r="J2589" s="4">
        <v>8622</v>
      </c>
      <c r="K2589" s="4">
        <v>3978</v>
      </c>
      <c r="L2589" s="4">
        <v>2095</v>
      </c>
      <c r="T2589" s="1">
        <v>1</v>
      </c>
      <c r="AA2589" s="12" t="str">
        <f>_xlfn.XLOOKUP(HsgLista[[#This Row],[Lakó-népesség]],hsgméret[limit],hsgméret[név],,-1)</f>
        <v>kicsi</v>
      </c>
      <c r="AB2589" s="12" t="str">
        <f>IFERROR(_xlfn.XLOOKUP(HsgLista[[#This Row],[Vármegye]],Régiók[Vármegye],Régiók[Régió]),"")</f>
        <v>Dél-Alföld</v>
      </c>
      <c r="AC2589" s="12" t="str">
        <f>IFERROR(_xlfn.XLOOKUP(HsgLista[[#This Row],[Vármegye]],Régiók[Vármegye],Régiók[NUTS2]),"")</f>
        <v>HU33</v>
      </c>
      <c r="AD2589" s="12" t="str" cm="1">
        <f t="array" ref="AD2589">_xlfn.XLOOKUP(HsgLista[[#This Row],[Helység jogállása]],_xlfn.ANCHORARRAY($AG$12),$AH$12:$AH$18)</f>
        <v>1 község</v>
      </c>
      <c r="AE2589" s="4">
        <f>HsgLista[[#This Row],[Lakó-népesség]]*HsgLista[[#This Row],[Lakó-népesség]]</f>
        <v>15824484</v>
      </c>
      <c r="AF2589" s="1"/>
      <c r="AG2589" s="4"/>
      <c r="AJ2589" s="8"/>
      <c r="AK2589" s="4"/>
      <c r="AS2589" s="8"/>
      <c r="AT2589" s="4"/>
      <c r="BJ2589" s="1"/>
    </row>
    <row r="2590" spans="1:62" x14ac:dyDescent="0.3">
      <c r="A2590" s="33" t="s">
        <v>3272</v>
      </c>
      <c r="B2590" s="31">
        <v>31088</v>
      </c>
      <c r="C2590" s="1" t="s">
        <v>40</v>
      </c>
      <c r="D2590" s="1" t="s">
        <v>159</v>
      </c>
      <c r="E2590" s="1" t="s">
        <v>781</v>
      </c>
      <c r="F2590" s="1" t="s">
        <v>782</v>
      </c>
      <c r="G2590" s="1" t="s">
        <v>783</v>
      </c>
      <c r="H2590" s="1">
        <v>5</v>
      </c>
      <c r="I2590" s="1" t="s">
        <v>784</v>
      </c>
      <c r="J2590" s="4">
        <v>1608</v>
      </c>
      <c r="K2590" s="4">
        <v>1009</v>
      </c>
      <c r="L2590" s="4">
        <v>347</v>
      </c>
      <c r="T2590" s="1">
        <v>1</v>
      </c>
      <c r="AA2590" s="12" t="str">
        <f>_xlfn.XLOOKUP(HsgLista[[#This Row],[Lakó-népesség]],hsgméret[limit],hsgméret[név],,-1)</f>
        <v>apró</v>
      </c>
      <c r="AB2590" s="12" t="str">
        <f>IFERROR(_xlfn.XLOOKUP(HsgLista[[#This Row],[Vármegye]],Régiók[Vármegye],Régiók[Régió]),"")</f>
        <v>Észak-Alföld</v>
      </c>
      <c r="AC2590" s="12" t="str">
        <f>IFERROR(_xlfn.XLOOKUP(HsgLista[[#This Row],[Vármegye]],Régiók[Vármegye],Régiók[NUTS2]),"")</f>
        <v>HU32</v>
      </c>
      <c r="AD2590" s="12" t="str" cm="1">
        <f t="array" ref="AD2590">_xlfn.XLOOKUP(HsgLista[[#This Row],[Helység jogállása]],_xlfn.ANCHORARRAY($AG$12),$AH$12:$AH$18)</f>
        <v>1 község</v>
      </c>
      <c r="AE2590" s="4">
        <f>HsgLista[[#This Row],[Lakó-népesség]]*HsgLista[[#This Row],[Lakó-népesség]]</f>
        <v>1018081</v>
      </c>
      <c r="AF2590" s="1"/>
      <c r="AG2590" s="4"/>
      <c r="AJ2590" s="8"/>
      <c r="AK2590" s="4"/>
      <c r="AS2590" s="8"/>
      <c r="AT2590" s="4"/>
      <c r="BJ2590" s="1"/>
    </row>
    <row r="2591" spans="1:62" x14ac:dyDescent="0.3">
      <c r="A2591" s="33" t="s">
        <v>3273</v>
      </c>
      <c r="B2591" s="31">
        <v>16771</v>
      </c>
      <c r="C2591" s="1" t="s">
        <v>40</v>
      </c>
      <c r="D2591" s="1" t="s">
        <v>41</v>
      </c>
      <c r="E2591" s="1" t="s">
        <v>627</v>
      </c>
      <c r="F2591" s="1" t="s">
        <v>628</v>
      </c>
      <c r="G2591" s="1" t="s">
        <v>629</v>
      </c>
      <c r="H2591" s="1">
        <v>5</v>
      </c>
      <c r="I2591" s="1" t="s">
        <v>1467</v>
      </c>
      <c r="J2591" s="4">
        <v>1548</v>
      </c>
      <c r="K2591" s="4">
        <v>518</v>
      </c>
      <c r="L2591" s="4">
        <v>239</v>
      </c>
      <c r="R2591" s="1">
        <v>1</v>
      </c>
      <c r="AA2591" s="12" t="str">
        <f>_xlfn.XLOOKUP(HsgLista[[#This Row],[Lakó-népesség]],hsgméret[limit],hsgméret[név],,-1)</f>
        <v>apró</v>
      </c>
      <c r="AB2591" s="12" t="str">
        <f>IFERROR(_xlfn.XLOOKUP(HsgLista[[#This Row],[Vármegye]],Régiók[Vármegye],Régiók[Régió]),"")</f>
        <v>Dél-Dunántúl</v>
      </c>
      <c r="AC2591" s="12" t="str">
        <f>IFERROR(_xlfn.XLOOKUP(HsgLista[[#This Row],[Vármegye]],Régiók[Vármegye],Régiók[NUTS2]),"")</f>
        <v>HU23</v>
      </c>
      <c r="AD2591" s="12" t="str" cm="1">
        <f t="array" ref="AD2591">_xlfn.XLOOKUP(HsgLista[[#This Row],[Helység jogállása]],_xlfn.ANCHORARRAY($AG$12),$AH$12:$AH$18)</f>
        <v>1 község</v>
      </c>
      <c r="AE2591" s="4">
        <f>HsgLista[[#This Row],[Lakó-népesség]]*HsgLista[[#This Row],[Lakó-népesség]]</f>
        <v>268324</v>
      </c>
      <c r="AF2591" s="1"/>
      <c r="AG2591" s="4"/>
      <c r="AJ2591" s="8"/>
      <c r="AK2591" s="4"/>
      <c r="AS2591" s="8"/>
      <c r="AT2591" s="4"/>
      <c r="BJ2591" s="1"/>
    </row>
    <row r="2592" spans="1:62" x14ac:dyDescent="0.3">
      <c r="A2592" s="33" t="s">
        <v>31</v>
      </c>
      <c r="B2592" s="31">
        <v>14827</v>
      </c>
      <c r="C2592" s="1" t="s">
        <v>719</v>
      </c>
      <c r="D2592" s="1" t="s">
        <v>28</v>
      </c>
      <c r="E2592" s="1" t="s">
        <v>3274</v>
      </c>
      <c r="F2592" s="1" t="s">
        <v>30</v>
      </c>
      <c r="G2592" s="1" t="s">
        <v>31</v>
      </c>
      <c r="H2592" s="1">
        <v>1</v>
      </c>
      <c r="I2592" s="1" t="s">
        <v>32</v>
      </c>
      <c r="J2592" s="4">
        <v>17089</v>
      </c>
      <c r="K2592" s="4">
        <v>96024</v>
      </c>
      <c r="L2592" s="4">
        <v>48524</v>
      </c>
      <c r="P2592" s="1">
        <v>1</v>
      </c>
      <c r="Q2592" s="1">
        <v>1</v>
      </c>
      <c r="R2592" s="1">
        <v>1</v>
      </c>
      <c r="S2592" s="1">
        <v>1</v>
      </c>
      <c r="T2592" s="1">
        <v>1</v>
      </c>
      <c r="W2592" s="1">
        <v>1</v>
      </c>
      <c r="Z2592" s="1">
        <v>1</v>
      </c>
      <c r="AA2592" s="12" t="str">
        <f>_xlfn.XLOOKUP(HsgLista[[#This Row],[Lakó-népesség]],hsgméret[limit],hsgméret[név],,-1)</f>
        <v>nagy</v>
      </c>
      <c r="AB2592" s="12" t="str">
        <f>IFERROR(_xlfn.XLOOKUP(HsgLista[[#This Row],[Vármegye]],Régiók[Vármegye],Régiók[Régió]),"")</f>
        <v>Közép-Dunántúl</v>
      </c>
      <c r="AC2592" s="12" t="str">
        <f>IFERROR(_xlfn.XLOOKUP(HsgLista[[#This Row],[Vármegye]],Régiók[Vármegye],Régiók[NUTS2]),"")</f>
        <v>HU21</v>
      </c>
      <c r="AD2592" s="12" t="str" cm="1">
        <f t="array" ref="AD2592">_xlfn.XLOOKUP(HsgLista[[#This Row],[Helység jogállása]],_xlfn.ANCHORARRAY($AG$12),$AH$12:$AH$18)</f>
        <v>3 m.j.város</v>
      </c>
      <c r="AE2592" s="4">
        <f>HsgLista[[#This Row],[Lakó-népesség]]*HsgLista[[#This Row],[Lakó-népesség]]</f>
        <v>9220608576</v>
      </c>
      <c r="AF2592" s="1"/>
      <c r="AG2592" s="4"/>
      <c r="AJ2592" s="8"/>
      <c r="AK2592" s="4"/>
      <c r="AS2592" s="8"/>
      <c r="AT2592" s="4"/>
      <c r="BJ2592" s="1"/>
    </row>
    <row r="2593" spans="1:62" x14ac:dyDescent="0.3">
      <c r="A2593" s="33" t="s">
        <v>3275</v>
      </c>
      <c r="B2593" s="31">
        <v>12265</v>
      </c>
      <c r="C2593" s="1" t="s">
        <v>40</v>
      </c>
      <c r="D2593" s="1" t="s">
        <v>197</v>
      </c>
      <c r="E2593" s="1" t="s">
        <v>2473</v>
      </c>
      <c r="F2593" s="1" t="s">
        <v>1882</v>
      </c>
      <c r="G2593" s="1" t="s">
        <v>1880</v>
      </c>
      <c r="H2593" s="1">
        <v>1</v>
      </c>
      <c r="I2593" s="1" t="s">
        <v>32</v>
      </c>
      <c r="J2593" s="4">
        <v>12561</v>
      </c>
      <c r="K2593" s="4">
        <v>1899</v>
      </c>
      <c r="L2593" s="4">
        <v>942</v>
      </c>
      <c r="AA2593" s="12" t="str">
        <f>_xlfn.XLOOKUP(HsgLista[[#This Row],[Lakó-népesség]],hsgméret[limit],hsgméret[név],,-1)</f>
        <v>apró</v>
      </c>
      <c r="AB2593" s="12" t="str">
        <f>IFERROR(_xlfn.XLOOKUP(HsgLista[[#This Row],[Vármegye]],Régiók[Vármegye],Régiók[Régió]),"")</f>
        <v>Dél-Alföld</v>
      </c>
      <c r="AC2593" s="12" t="str">
        <f>IFERROR(_xlfn.XLOOKUP(HsgLista[[#This Row],[Vármegye]],Régiók[Vármegye],Régiók[NUTS2]),"")</f>
        <v>HU33</v>
      </c>
      <c r="AD2593" s="12" t="str" cm="1">
        <f t="array" ref="AD2593">_xlfn.XLOOKUP(HsgLista[[#This Row],[Helység jogállása]],_xlfn.ANCHORARRAY($AG$12),$AH$12:$AH$18)</f>
        <v>1 község</v>
      </c>
      <c r="AE2593" s="4">
        <f>HsgLista[[#This Row],[Lakó-népesség]]*HsgLista[[#This Row],[Lakó-népesség]]</f>
        <v>3606201</v>
      </c>
      <c r="AF2593" s="1"/>
      <c r="AG2593" s="4"/>
      <c r="AJ2593" s="8"/>
      <c r="AK2593" s="4"/>
      <c r="AS2593" s="8"/>
      <c r="AT2593" s="4"/>
      <c r="BJ2593" s="1"/>
    </row>
    <row r="2594" spans="1:62" x14ac:dyDescent="0.3">
      <c r="A2594" s="33" t="s">
        <v>254</v>
      </c>
      <c r="B2594" s="31">
        <v>22761</v>
      </c>
      <c r="C2594" s="1" t="s">
        <v>719</v>
      </c>
      <c r="D2594" s="1" t="s">
        <v>251</v>
      </c>
      <c r="E2594" s="1" t="s">
        <v>3276</v>
      </c>
      <c r="F2594" s="1" t="s">
        <v>253</v>
      </c>
      <c r="G2594" s="1" t="s">
        <v>254</v>
      </c>
      <c r="H2594" s="1">
        <v>2</v>
      </c>
      <c r="I2594" s="1" t="s">
        <v>38</v>
      </c>
      <c r="J2594" s="4">
        <v>9628</v>
      </c>
      <c r="K2594" s="4">
        <v>29707</v>
      </c>
      <c r="L2594" s="4">
        <v>15978</v>
      </c>
      <c r="R2594" s="1">
        <v>1</v>
      </c>
      <c r="T2594" s="1">
        <v>1</v>
      </c>
      <c r="AA2594" s="12" t="str">
        <f>_xlfn.XLOOKUP(HsgLista[[#This Row],[Lakó-népesség]],hsgméret[limit],hsgméret[név],,-1)</f>
        <v>közép</v>
      </c>
      <c r="AB2594" s="12" t="str">
        <f>IFERROR(_xlfn.XLOOKUP(HsgLista[[#This Row],[Vármegye]],Régiók[Vármegye],Régiók[Régió]),"")</f>
        <v>Dél-Dunántúl</v>
      </c>
      <c r="AC2594" s="12" t="str">
        <f>IFERROR(_xlfn.XLOOKUP(HsgLista[[#This Row],[Vármegye]],Régiók[Vármegye],Régiók[NUTS2]),"")</f>
        <v>HU23</v>
      </c>
      <c r="AD2594" s="12" t="str" cm="1">
        <f t="array" ref="AD2594">_xlfn.XLOOKUP(HsgLista[[#This Row],[Helység jogállása]],_xlfn.ANCHORARRAY($AG$12),$AH$12:$AH$18)</f>
        <v>3 m.j.város</v>
      </c>
      <c r="AE2594" s="4">
        <f>HsgLista[[#This Row],[Lakó-népesség]]*HsgLista[[#This Row],[Lakó-népesség]]</f>
        <v>882505849</v>
      </c>
      <c r="AF2594" s="1"/>
      <c r="AG2594" s="4"/>
      <c r="AJ2594" s="8"/>
      <c r="AK2594" s="4"/>
      <c r="AS2594" s="8"/>
      <c r="AT2594" s="4"/>
      <c r="BJ2594" s="1"/>
    </row>
    <row r="2595" spans="1:62" x14ac:dyDescent="0.3">
      <c r="A2595" s="33" t="s">
        <v>3277</v>
      </c>
      <c r="B2595" s="31">
        <v>33172</v>
      </c>
      <c r="C2595" s="1" t="s">
        <v>40</v>
      </c>
      <c r="D2595" s="1" t="s">
        <v>95</v>
      </c>
      <c r="E2595" s="1" t="s">
        <v>709</v>
      </c>
      <c r="F2595" s="1" t="s">
        <v>710</v>
      </c>
      <c r="G2595" s="1" t="s">
        <v>711</v>
      </c>
      <c r="H2595" s="1">
        <v>5</v>
      </c>
      <c r="I2595" s="1" t="s">
        <v>963</v>
      </c>
      <c r="J2595" s="4">
        <v>2075</v>
      </c>
      <c r="K2595" s="4">
        <v>635</v>
      </c>
      <c r="L2595" s="4">
        <v>278</v>
      </c>
      <c r="AA2595" s="12" t="str">
        <f>_xlfn.XLOOKUP(HsgLista[[#This Row],[Lakó-népesség]],hsgméret[limit],hsgméret[név],,-1)</f>
        <v>apró</v>
      </c>
      <c r="AB2595" s="12" t="str">
        <f>IFERROR(_xlfn.XLOOKUP(HsgLista[[#This Row],[Vármegye]],Régiók[Vármegye],Régiók[Régió]),"")</f>
        <v>Nyugat-Dunántúl</v>
      </c>
      <c r="AC2595" s="12" t="str">
        <f>IFERROR(_xlfn.XLOOKUP(HsgLista[[#This Row],[Vármegye]],Régiók[Vármegye],Régiók[NUTS2]),"")</f>
        <v>HU22</v>
      </c>
      <c r="AD2595" s="12" t="str" cm="1">
        <f t="array" ref="AD2595">_xlfn.XLOOKUP(HsgLista[[#This Row],[Helység jogállása]],_xlfn.ANCHORARRAY($AG$12),$AH$12:$AH$18)</f>
        <v>1 község</v>
      </c>
      <c r="AE2595" s="4">
        <f>HsgLista[[#This Row],[Lakó-népesség]]*HsgLista[[#This Row],[Lakó-népesség]]</f>
        <v>403225</v>
      </c>
      <c r="AF2595" s="1"/>
      <c r="AG2595" s="4"/>
      <c r="AJ2595" s="8"/>
      <c r="AK2595" s="4"/>
      <c r="AS2595" s="8"/>
      <c r="AT2595" s="4"/>
      <c r="BJ2595" s="1"/>
    </row>
    <row r="2596" spans="1:62" x14ac:dyDescent="0.3">
      <c r="A2596" s="33" t="s">
        <v>3278</v>
      </c>
      <c r="B2596" s="31">
        <v>20428</v>
      </c>
      <c r="C2596" s="1" t="s">
        <v>40</v>
      </c>
      <c r="D2596" s="1" t="s">
        <v>34</v>
      </c>
      <c r="E2596" s="1" t="s">
        <v>1088</v>
      </c>
      <c r="F2596" s="1" t="s">
        <v>1089</v>
      </c>
      <c r="G2596" s="1" t="s">
        <v>1090</v>
      </c>
      <c r="H2596" s="1">
        <v>5</v>
      </c>
      <c r="I2596" s="1" t="s">
        <v>3279</v>
      </c>
      <c r="J2596" s="4">
        <v>4539</v>
      </c>
      <c r="K2596" s="4">
        <v>924</v>
      </c>
      <c r="L2596" s="4">
        <v>593</v>
      </c>
      <c r="AA2596" s="12" t="str">
        <f>_xlfn.XLOOKUP(HsgLista[[#This Row],[Lakó-népesség]],hsgméret[limit],hsgméret[név],,-1)</f>
        <v>apró</v>
      </c>
      <c r="AB2596" s="12" t="str">
        <f>IFERROR(_xlfn.XLOOKUP(HsgLista[[#This Row],[Vármegye]],Régiók[Vármegye],Régiók[Régió]),"")</f>
        <v>Észak-Alföld</v>
      </c>
      <c r="AC2596" s="12" t="str">
        <f>IFERROR(_xlfn.XLOOKUP(HsgLista[[#This Row],[Vármegye]],Régiók[Vármegye],Régiók[NUTS2]),"")</f>
        <v>HU32</v>
      </c>
      <c r="AD2596" s="12" t="str" cm="1">
        <f t="array" ref="AD2596">_xlfn.XLOOKUP(HsgLista[[#This Row],[Helység jogállása]],_xlfn.ANCHORARRAY($AG$12),$AH$12:$AH$18)</f>
        <v>1 község</v>
      </c>
      <c r="AE2596" s="4">
        <f>HsgLista[[#This Row],[Lakó-népesség]]*HsgLista[[#This Row],[Lakó-népesség]]</f>
        <v>853776</v>
      </c>
      <c r="AF2596" s="1"/>
      <c r="AG2596" s="4"/>
      <c r="AJ2596" s="8"/>
      <c r="AK2596" s="4"/>
      <c r="AS2596" s="8"/>
      <c r="AT2596" s="4"/>
      <c r="BJ2596" s="1"/>
    </row>
    <row r="2597" spans="1:62" x14ac:dyDescent="0.3">
      <c r="A2597" s="33" t="s">
        <v>3280</v>
      </c>
      <c r="B2597" s="31">
        <v>16984</v>
      </c>
      <c r="C2597" s="1" t="s">
        <v>40</v>
      </c>
      <c r="D2597" s="1" t="s">
        <v>41</v>
      </c>
      <c r="E2597" s="1" t="s">
        <v>356</v>
      </c>
      <c r="F2597" s="1" t="s">
        <v>357</v>
      </c>
      <c r="G2597" s="1" t="s">
        <v>358</v>
      </c>
      <c r="H2597" s="1">
        <v>5</v>
      </c>
      <c r="I2597" s="1" t="s">
        <v>1469</v>
      </c>
      <c r="J2597" s="4">
        <v>596</v>
      </c>
      <c r="K2597" s="4">
        <v>106</v>
      </c>
      <c r="L2597" s="4">
        <v>68</v>
      </c>
      <c r="AA2597" s="12" t="str">
        <f>_xlfn.XLOOKUP(HsgLista[[#This Row],[Lakó-népesség]],hsgméret[limit],hsgméret[név],,-1)</f>
        <v>mikro</v>
      </c>
      <c r="AB2597" s="12" t="str">
        <f>IFERROR(_xlfn.XLOOKUP(HsgLista[[#This Row],[Vármegye]],Régiók[Vármegye],Régiók[Régió]),"")</f>
        <v>Dél-Dunántúl</v>
      </c>
      <c r="AC2597" s="12" t="str">
        <f>IFERROR(_xlfn.XLOOKUP(HsgLista[[#This Row],[Vármegye]],Régiók[Vármegye],Régiók[NUTS2]),"")</f>
        <v>HU23</v>
      </c>
      <c r="AD2597" s="12" t="str" cm="1">
        <f t="array" ref="AD2597">_xlfn.XLOOKUP(HsgLista[[#This Row],[Helység jogállása]],_xlfn.ANCHORARRAY($AG$12),$AH$12:$AH$18)</f>
        <v>1 község</v>
      </c>
      <c r="AE2597" s="4">
        <f>HsgLista[[#This Row],[Lakó-népesség]]*HsgLista[[#This Row],[Lakó-népesség]]</f>
        <v>11236</v>
      </c>
      <c r="AF2597" s="1"/>
      <c r="AG2597" s="4"/>
      <c r="AJ2597" s="8"/>
      <c r="AK2597" s="4"/>
      <c r="AS2597" s="8"/>
      <c r="AT2597" s="4"/>
      <c r="BJ2597" s="1"/>
    </row>
    <row r="2598" spans="1:62" x14ac:dyDescent="0.3">
      <c r="A2598" s="33" t="s">
        <v>3281</v>
      </c>
      <c r="B2598" s="32">
        <v>9308</v>
      </c>
      <c r="C2598" s="1" t="s">
        <v>40</v>
      </c>
      <c r="D2598" s="1" t="s">
        <v>41</v>
      </c>
      <c r="E2598" s="1" t="s">
        <v>42</v>
      </c>
      <c r="F2598" s="1" t="s">
        <v>43</v>
      </c>
      <c r="G2598" s="1" t="s">
        <v>44</v>
      </c>
      <c r="H2598" s="1">
        <v>5</v>
      </c>
      <c r="I2598" s="1" t="s">
        <v>414</v>
      </c>
      <c r="J2598" s="4">
        <v>947</v>
      </c>
      <c r="K2598" s="4">
        <v>468</v>
      </c>
      <c r="L2598" s="4">
        <v>191</v>
      </c>
      <c r="P2598" s="1">
        <v>1</v>
      </c>
      <c r="AA2598" s="12" t="str">
        <f>_xlfn.XLOOKUP(HsgLista[[#This Row],[Lakó-népesség]],hsgméret[limit],hsgméret[név],,-1)</f>
        <v>mikro</v>
      </c>
      <c r="AB2598" s="12" t="str">
        <f>IFERROR(_xlfn.XLOOKUP(HsgLista[[#This Row],[Vármegye]],Régiók[Vármegye],Régiók[Régió]),"")</f>
        <v>Dél-Dunántúl</v>
      </c>
      <c r="AC2598" s="12" t="str">
        <f>IFERROR(_xlfn.XLOOKUP(HsgLista[[#This Row],[Vármegye]],Régiók[Vármegye],Régiók[NUTS2]),"")</f>
        <v>HU23</v>
      </c>
      <c r="AD2598" s="12" t="str" cm="1">
        <f t="array" ref="AD2598">_xlfn.XLOOKUP(HsgLista[[#This Row],[Helység jogállása]],_xlfn.ANCHORARRAY($AG$12),$AH$12:$AH$18)</f>
        <v>1 község</v>
      </c>
      <c r="AE2598" s="4">
        <f>HsgLista[[#This Row],[Lakó-népesség]]*HsgLista[[#This Row],[Lakó-népesség]]</f>
        <v>219024</v>
      </c>
      <c r="AF2598" s="1"/>
      <c r="AG2598" s="4"/>
      <c r="AJ2598" s="8"/>
      <c r="AK2598" s="4"/>
      <c r="AS2598" s="8"/>
      <c r="AT2598" s="4"/>
      <c r="BJ2598" s="1"/>
    </row>
    <row r="2599" spans="1:62" x14ac:dyDescent="0.3">
      <c r="A2599" s="33" t="s">
        <v>3282</v>
      </c>
      <c r="B2599" s="31">
        <v>27997</v>
      </c>
      <c r="C2599" s="1" t="s">
        <v>40</v>
      </c>
      <c r="D2599" s="1" t="s">
        <v>95</v>
      </c>
      <c r="E2599" s="1" t="s">
        <v>306</v>
      </c>
      <c r="F2599" s="1" t="s">
        <v>307</v>
      </c>
      <c r="G2599" s="1" t="s">
        <v>308</v>
      </c>
      <c r="H2599" s="1">
        <v>5</v>
      </c>
      <c r="I2599" s="1" t="s">
        <v>309</v>
      </c>
      <c r="J2599" s="4">
        <v>1180</v>
      </c>
      <c r="K2599" s="4">
        <v>339</v>
      </c>
      <c r="L2599" s="4">
        <v>187</v>
      </c>
      <c r="AA2599" s="12" t="str">
        <f>_xlfn.XLOOKUP(HsgLista[[#This Row],[Lakó-népesség]],hsgméret[limit],hsgméret[név],,-1)</f>
        <v>mikro</v>
      </c>
      <c r="AB2599" s="12" t="str">
        <f>IFERROR(_xlfn.XLOOKUP(HsgLista[[#This Row],[Vármegye]],Régiók[Vármegye],Régiók[Régió]),"")</f>
        <v>Nyugat-Dunántúl</v>
      </c>
      <c r="AC2599" s="12" t="str">
        <f>IFERROR(_xlfn.XLOOKUP(HsgLista[[#This Row],[Vármegye]],Régiók[Vármegye],Régiók[NUTS2]),"")</f>
        <v>HU22</v>
      </c>
      <c r="AD2599" s="12" t="str" cm="1">
        <f t="array" ref="AD2599">_xlfn.XLOOKUP(HsgLista[[#This Row],[Helység jogállása]],_xlfn.ANCHORARRAY($AG$12),$AH$12:$AH$18)</f>
        <v>1 község</v>
      </c>
      <c r="AE2599" s="4">
        <f>HsgLista[[#This Row],[Lakó-népesség]]*HsgLista[[#This Row],[Lakó-népesség]]</f>
        <v>114921</v>
      </c>
      <c r="AF2599" s="1"/>
      <c r="AG2599" s="4"/>
      <c r="AJ2599" s="8"/>
      <c r="AK2599" s="4"/>
      <c r="AS2599" s="8"/>
      <c r="AT2599" s="4"/>
      <c r="BJ2599" s="1"/>
    </row>
    <row r="2600" spans="1:62" x14ac:dyDescent="0.3">
      <c r="A2600" s="33" t="s">
        <v>3283</v>
      </c>
      <c r="B2600" s="32">
        <v>9830</v>
      </c>
      <c r="C2600" s="1" t="s">
        <v>40</v>
      </c>
      <c r="D2600" s="1" t="s">
        <v>52</v>
      </c>
      <c r="E2600" s="1" t="s">
        <v>244</v>
      </c>
      <c r="F2600" s="1" t="s">
        <v>245</v>
      </c>
      <c r="G2600" s="1" t="s">
        <v>246</v>
      </c>
      <c r="H2600" s="1">
        <v>5</v>
      </c>
      <c r="I2600" s="1" t="s">
        <v>247</v>
      </c>
      <c r="J2600" s="4">
        <v>2630</v>
      </c>
      <c r="K2600" s="4">
        <v>394</v>
      </c>
      <c r="L2600" s="4">
        <v>140</v>
      </c>
      <c r="AA2600" s="12" t="str">
        <f>_xlfn.XLOOKUP(HsgLista[[#This Row],[Lakó-népesség]],hsgméret[limit],hsgméret[név],,-1)</f>
        <v>mikro</v>
      </c>
      <c r="AB2600" s="12" t="str">
        <f>IFERROR(_xlfn.XLOOKUP(HsgLista[[#This Row],[Vármegye]],Régiók[Vármegye],Régiók[Régió]),"")</f>
        <v>Észak-Magyarország</v>
      </c>
      <c r="AC2600" s="12" t="str">
        <f>IFERROR(_xlfn.XLOOKUP(HsgLista[[#This Row],[Vármegye]],Régiók[Vármegye],Régiók[NUTS2]),"")</f>
        <v>HU31</v>
      </c>
      <c r="AD2600" s="12" t="str" cm="1">
        <f t="array" ref="AD2600">_xlfn.XLOOKUP(HsgLista[[#This Row],[Helység jogállása]],_xlfn.ANCHORARRAY($AG$12),$AH$12:$AH$18)</f>
        <v>1 község</v>
      </c>
      <c r="AE2600" s="4">
        <f>HsgLista[[#This Row],[Lakó-népesség]]*HsgLista[[#This Row],[Lakó-népesség]]</f>
        <v>155236</v>
      </c>
      <c r="AF2600" s="1"/>
      <c r="AG2600" s="4"/>
      <c r="AJ2600" s="8"/>
      <c r="AK2600" s="4"/>
      <c r="AS2600" s="8"/>
      <c r="AT2600" s="4"/>
      <c r="BJ2600" s="1"/>
    </row>
    <row r="2601" spans="1:62" x14ac:dyDescent="0.3">
      <c r="A2601" s="33" t="s">
        <v>2127</v>
      </c>
      <c r="B2601" s="32">
        <v>4507</v>
      </c>
      <c r="C2601" s="1" t="s">
        <v>40</v>
      </c>
      <c r="D2601" s="1" t="s">
        <v>272</v>
      </c>
      <c r="E2601" s="1" t="s">
        <v>273</v>
      </c>
      <c r="F2601" s="1" t="s">
        <v>274</v>
      </c>
      <c r="G2601" s="1" t="s">
        <v>275</v>
      </c>
      <c r="H2601" s="1">
        <v>2</v>
      </c>
      <c r="I2601" s="1" t="s">
        <v>38</v>
      </c>
      <c r="J2601" s="4">
        <v>1004</v>
      </c>
      <c r="K2601" s="4">
        <v>1648</v>
      </c>
      <c r="L2601" s="4">
        <v>668</v>
      </c>
      <c r="R2601" s="1">
        <v>1</v>
      </c>
      <c r="T2601" s="1">
        <v>1</v>
      </c>
      <c r="AA2601" s="12" t="str">
        <f>_xlfn.XLOOKUP(HsgLista[[#This Row],[Lakó-népesség]],hsgméret[limit],hsgméret[név],,-1)</f>
        <v>apró</v>
      </c>
      <c r="AB2601" s="12" t="str">
        <f>IFERROR(_xlfn.XLOOKUP(HsgLista[[#This Row],[Vármegye]],Régiók[Vármegye],Régiók[Régió]),"")</f>
        <v>Észak-Magyarország</v>
      </c>
      <c r="AC2601" s="12" t="str">
        <f>IFERROR(_xlfn.XLOOKUP(HsgLista[[#This Row],[Vármegye]],Régiók[Vármegye],Régiók[NUTS2]),"")</f>
        <v>HU31</v>
      </c>
      <c r="AD2601" s="12" t="str" cm="1">
        <f t="array" ref="AD2601">_xlfn.XLOOKUP(HsgLista[[#This Row],[Helység jogállása]],_xlfn.ANCHORARRAY($AG$12),$AH$12:$AH$18)</f>
        <v>1 község</v>
      </c>
      <c r="AE2601" s="4">
        <f>HsgLista[[#This Row],[Lakó-népesség]]*HsgLista[[#This Row],[Lakó-népesség]]</f>
        <v>2715904</v>
      </c>
      <c r="AF2601" s="1"/>
      <c r="AG2601" s="4"/>
      <c r="AJ2601" s="8"/>
      <c r="AK2601" s="4"/>
      <c r="AS2601" s="8"/>
      <c r="AT2601" s="4"/>
      <c r="BJ2601" s="1"/>
    </row>
    <row r="2602" spans="1:62" x14ac:dyDescent="0.3">
      <c r="A2602" s="33" t="s">
        <v>1631</v>
      </c>
      <c r="B2602" s="32">
        <v>8077</v>
      </c>
      <c r="C2602" s="1" t="s">
        <v>27</v>
      </c>
      <c r="D2602" s="1" t="s">
        <v>52</v>
      </c>
      <c r="E2602" s="1" t="s">
        <v>71</v>
      </c>
      <c r="F2602" s="1" t="s">
        <v>72</v>
      </c>
      <c r="G2602" s="1" t="s">
        <v>73</v>
      </c>
      <c r="H2602" s="1">
        <v>2</v>
      </c>
      <c r="I2602" s="1" t="s">
        <v>38</v>
      </c>
      <c r="J2602" s="4">
        <v>5356</v>
      </c>
      <c r="K2602" s="4">
        <v>3961</v>
      </c>
      <c r="L2602" s="4">
        <v>1386</v>
      </c>
      <c r="R2602" s="1">
        <v>1</v>
      </c>
      <c r="T2602" s="1">
        <v>1</v>
      </c>
      <c r="AA2602" s="12" t="str">
        <f>_xlfn.XLOOKUP(HsgLista[[#This Row],[Lakó-népesség]],hsgméret[limit],hsgméret[név],,-1)</f>
        <v>kicsi</v>
      </c>
      <c r="AB2602" s="12" t="str">
        <f>IFERROR(_xlfn.XLOOKUP(HsgLista[[#This Row],[Vármegye]],Régiók[Vármegye],Régiók[Régió]),"")</f>
        <v>Észak-Magyarország</v>
      </c>
      <c r="AC2602" s="12" t="str">
        <f>IFERROR(_xlfn.XLOOKUP(HsgLista[[#This Row],[Vármegye]],Régiók[Vármegye],Régiók[NUTS2]),"")</f>
        <v>HU31</v>
      </c>
      <c r="AD2602" s="12" t="str" cm="1">
        <f t="array" ref="AD2602">_xlfn.XLOOKUP(HsgLista[[#This Row],[Helység jogállása]],_xlfn.ANCHORARRAY($AG$12),$AH$12:$AH$18)</f>
        <v>2 város</v>
      </c>
      <c r="AE2602" s="4">
        <f>HsgLista[[#This Row],[Lakó-népesség]]*HsgLista[[#This Row],[Lakó-népesség]]</f>
        <v>15689521</v>
      </c>
      <c r="AF2602" s="1"/>
      <c r="AG2602" s="4"/>
      <c r="AJ2602" s="8"/>
      <c r="AK2602" s="4"/>
      <c r="AS2602" s="8"/>
      <c r="AT2602" s="4"/>
      <c r="BJ2602" s="1"/>
    </row>
    <row r="2603" spans="1:62" x14ac:dyDescent="0.3">
      <c r="A2603" s="33" t="s">
        <v>533</v>
      </c>
      <c r="B2603" s="31">
        <v>27456</v>
      </c>
      <c r="C2603" s="1" t="s">
        <v>40</v>
      </c>
      <c r="D2603" s="1" t="s">
        <v>52</v>
      </c>
      <c r="E2603" s="1" t="s">
        <v>71</v>
      </c>
      <c r="F2603" s="1" t="s">
        <v>72</v>
      </c>
      <c r="G2603" s="1" t="s">
        <v>73</v>
      </c>
      <c r="H2603" s="1">
        <v>2</v>
      </c>
      <c r="I2603" s="1" t="s">
        <v>38</v>
      </c>
      <c r="J2603" s="4">
        <v>1770</v>
      </c>
      <c r="K2603" s="4">
        <v>2231</v>
      </c>
      <c r="L2603" s="4">
        <v>434</v>
      </c>
      <c r="T2603" s="1">
        <v>1</v>
      </c>
      <c r="AA2603" s="12" t="str">
        <f>_xlfn.XLOOKUP(HsgLista[[#This Row],[Lakó-népesség]],hsgméret[limit],hsgméret[név],,-1)</f>
        <v>kicsi</v>
      </c>
      <c r="AB2603" s="12" t="str">
        <f>IFERROR(_xlfn.XLOOKUP(HsgLista[[#This Row],[Vármegye]],Régiók[Vármegye],Régiók[Régió]),"")</f>
        <v>Észak-Magyarország</v>
      </c>
      <c r="AC2603" s="12" t="str">
        <f>IFERROR(_xlfn.XLOOKUP(HsgLista[[#This Row],[Vármegye]],Régiók[Vármegye],Régiók[NUTS2]),"")</f>
        <v>HU31</v>
      </c>
      <c r="AD2603" s="12" t="str" cm="1">
        <f t="array" ref="AD2603">_xlfn.XLOOKUP(HsgLista[[#This Row],[Helység jogállása]],_xlfn.ANCHORARRAY($AG$12),$AH$12:$AH$18)</f>
        <v>1 község</v>
      </c>
      <c r="AE2603" s="4">
        <f>HsgLista[[#This Row],[Lakó-népesség]]*HsgLista[[#This Row],[Lakó-népesség]]</f>
        <v>4977361</v>
      </c>
      <c r="AF2603" s="1"/>
      <c r="AG2603" s="4"/>
      <c r="AJ2603" s="8"/>
      <c r="AK2603" s="4"/>
      <c r="AS2603" s="8"/>
      <c r="AT2603" s="4"/>
      <c r="BJ2603" s="1"/>
    </row>
    <row r="2604" spans="1:62" x14ac:dyDescent="0.3">
      <c r="A2604" s="33" t="s">
        <v>3284</v>
      </c>
      <c r="B2604" s="31">
        <v>15103</v>
      </c>
      <c r="C2604" s="1" t="s">
        <v>40</v>
      </c>
      <c r="D2604" s="1" t="s">
        <v>112</v>
      </c>
      <c r="E2604" s="1" t="s">
        <v>234</v>
      </c>
      <c r="F2604" s="1" t="s">
        <v>235</v>
      </c>
      <c r="G2604" s="1" t="s">
        <v>236</v>
      </c>
      <c r="H2604" s="1">
        <v>5</v>
      </c>
      <c r="I2604" s="1" t="s">
        <v>649</v>
      </c>
      <c r="J2604" s="4">
        <v>2698</v>
      </c>
      <c r="K2604" s="4">
        <v>729</v>
      </c>
      <c r="L2604" s="4">
        <v>284</v>
      </c>
      <c r="T2604" s="1">
        <v>1</v>
      </c>
      <c r="AA2604" s="12" t="str">
        <f>_xlfn.XLOOKUP(HsgLista[[#This Row],[Lakó-népesség]],hsgméret[limit],hsgméret[név],,-1)</f>
        <v>apró</v>
      </c>
      <c r="AB2604" s="12" t="str">
        <f>IFERROR(_xlfn.XLOOKUP(HsgLista[[#This Row],[Vármegye]],Régiók[Vármegye],Régiók[Régió]),"")</f>
        <v>Dél-Dunántúl</v>
      </c>
      <c r="AC2604" s="12" t="str">
        <f>IFERROR(_xlfn.XLOOKUP(HsgLista[[#This Row],[Vármegye]],Régiók[Vármegye],Régiók[NUTS2]),"")</f>
        <v>HU23</v>
      </c>
      <c r="AD2604" s="12" t="str" cm="1">
        <f t="array" ref="AD2604">_xlfn.XLOOKUP(HsgLista[[#This Row],[Helység jogállása]],_xlfn.ANCHORARRAY($AG$12),$AH$12:$AH$18)</f>
        <v>1 község</v>
      </c>
      <c r="AE2604" s="4">
        <f>HsgLista[[#This Row],[Lakó-népesség]]*HsgLista[[#This Row],[Lakó-népesség]]</f>
        <v>531441</v>
      </c>
      <c r="AF2604" s="1"/>
      <c r="AG2604" s="4"/>
      <c r="AJ2604" s="8"/>
      <c r="AK2604" s="4"/>
      <c r="AS2604" s="8"/>
      <c r="AT2604" s="4"/>
      <c r="BJ2604" s="1"/>
    </row>
    <row r="2605" spans="1:62" x14ac:dyDescent="0.3">
      <c r="A2605" s="33" t="s">
        <v>3285</v>
      </c>
      <c r="B2605" s="31">
        <v>11509</v>
      </c>
      <c r="C2605" s="1" t="s">
        <v>40</v>
      </c>
      <c r="D2605" s="1" t="s">
        <v>112</v>
      </c>
      <c r="E2605" s="1" t="s">
        <v>793</v>
      </c>
      <c r="F2605" s="1" t="s">
        <v>794</v>
      </c>
      <c r="G2605" s="1" t="s">
        <v>795</v>
      </c>
      <c r="H2605" s="1">
        <v>5</v>
      </c>
      <c r="I2605" s="1" t="s">
        <v>795</v>
      </c>
      <c r="J2605" s="4">
        <v>6447</v>
      </c>
      <c r="K2605" s="4">
        <v>335</v>
      </c>
      <c r="L2605" s="4">
        <v>153</v>
      </c>
      <c r="T2605" s="1">
        <v>1</v>
      </c>
      <c r="AA2605" s="12" t="str">
        <f>_xlfn.XLOOKUP(HsgLista[[#This Row],[Lakó-népesség]],hsgméret[limit],hsgméret[név],,-1)</f>
        <v>mikro</v>
      </c>
      <c r="AB2605" s="12" t="str">
        <f>IFERROR(_xlfn.XLOOKUP(HsgLista[[#This Row],[Vármegye]],Régiók[Vármegye],Régiók[Régió]),"")</f>
        <v>Dél-Dunántúl</v>
      </c>
      <c r="AC2605" s="12" t="str">
        <f>IFERROR(_xlfn.XLOOKUP(HsgLista[[#This Row],[Vármegye]],Régiók[Vármegye],Régiók[NUTS2]),"")</f>
        <v>HU23</v>
      </c>
      <c r="AD2605" s="12" t="str" cm="1">
        <f t="array" ref="AD2605">_xlfn.XLOOKUP(HsgLista[[#This Row],[Helység jogállása]],_xlfn.ANCHORARRAY($AG$12),$AH$12:$AH$18)</f>
        <v>1 község</v>
      </c>
      <c r="AE2605" s="4">
        <f>HsgLista[[#This Row],[Lakó-népesség]]*HsgLista[[#This Row],[Lakó-népesség]]</f>
        <v>112225</v>
      </c>
      <c r="AF2605" s="1"/>
      <c r="AG2605" s="4"/>
      <c r="AJ2605" s="8"/>
      <c r="AK2605" s="4"/>
      <c r="AS2605" s="8"/>
      <c r="AT2605" s="4"/>
      <c r="BJ2605" s="1"/>
    </row>
    <row r="2606" spans="1:62" x14ac:dyDescent="0.3">
      <c r="A2606" s="33" t="s">
        <v>3286</v>
      </c>
      <c r="B2606" s="32">
        <v>3568</v>
      </c>
      <c r="C2606" s="1" t="s">
        <v>40</v>
      </c>
      <c r="D2606" s="1" t="s">
        <v>80</v>
      </c>
      <c r="E2606" s="1" t="s">
        <v>264</v>
      </c>
      <c r="F2606" s="1" t="s">
        <v>265</v>
      </c>
      <c r="G2606" s="1" t="s">
        <v>266</v>
      </c>
      <c r="H2606" s="1">
        <v>5</v>
      </c>
      <c r="I2606" s="1" t="s">
        <v>558</v>
      </c>
      <c r="J2606" s="4">
        <v>663</v>
      </c>
      <c r="K2606" s="4">
        <v>512</v>
      </c>
      <c r="L2606" s="4">
        <v>181</v>
      </c>
      <c r="AA2606" s="12" t="str">
        <f>_xlfn.XLOOKUP(HsgLista[[#This Row],[Lakó-népesség]],hsgméret[limit],hsgméret[név],,-1)</f>
        <v>apró</v>
      </c>
      <c r="AB2606" s="12" t="str">
        <f>IFERROR(_xlfn.XLOOKUP(HsgLista[[#This Row],[Vármegye]],Régiók[Vármegye],Régiók[Régió]),"")</f>
        <v>Közép-Dunántúl</v>
      </c>
      <c r="AC2606" s="12" t="str">
        <f>IFERROR(_xlfn.XLOOKUP(HsgLista[[#This Row],[Vármegye]],Régiók[Vármegye],Régiók[NUTS2]),"")</f>
        <v>HU21</v>
      </c>
      <c r="AD2606" s="12" t="str" cm="1">
        <f t="array" ref="AD2606">_xlfn.XLOOKUP(HsgLista[[#This Row],[Helység jogállása]],_xlfn.ANCHORARRAY($AG$12),$AH$12:$AH$18)</f>
        <v>1 község</v>
      </c>
      <c r="AE2606" s="4">
        <f>HsgLista[[#This Row],[Lakó-népesség]]*HsgLista[[#This Row],[Lakó-népesség]]</f>
        <v>262144</v>
      </c>
      <c r="AF2606" s="1"/>
      <c r="AG2606" s="4"/>
      <c r="AJ2606" s="8"/>
      <c r="AK2606" s="4"/>
      <c r="AS2606" s="8"/>
      <c r="AT2606" s="4"/>
      <c r="BJ2606" s="1"/>
    </row>
    <row r="2607" spans="1:62" x14ac:dyDescent="0.3">
      <c r="A2607" s="33" t="s">
        <v>3287</v>
      </c>
      <c r="B2607" s="31">
        <v>25706</v>
      </c>
      <c r="C2607" s="1" t="s">
        <v>40</v>
      </c>
      <c r="D2607" s="1" t="s">
        <v>112</v>
      </c>
      <c r="E2607" s="1" t="s">
        <v>234</v>
      </c>
      <c r="F2607" s="1" t="s">
        <v>235</v>
      </c>
      <c r="G2607" s="1" t="s">
        <v>236</v>
      </c>
      <c r="H2607" s="1">
        <v>5</v>
      </c>
      <c r="I2607" s="1" t="s">
        <v>666</v>
      </c>
      <c r="J2607" s="4">
        <v>1214</v>
      </c>
      <c r="K2607" s="4">
        <v>314</v>
      </c>
      <c r="L2607" s="4">
        <v>113</v>
      </c>
      <c r="AA2607" s="12" t="str">
        <f>_xlfn.XLOOKUP(HsgLista[[#This Row],[Lakó-népesség]],hsgméret[limit],hsgméret[név],,-1)</f>
        <v>mikro</v>
      </c>
      <c r="AB2607" s="12" t="str">
        <f>IFERROR(_xlfn.XLOOKUP(HsgLista[[#This Row],[Vármegye]],Régiók[Vármegye],Régiók[Régió]),"")</f>
        <v>Dél-Dunántúl</v>
      </c>
      <c r="AC2607" s="12" t="str">
        <f>IFERROR(_xlfn.XLOOKUP(HsgLista[[#This Row],[Vármegye]],Régiók[Vármegye],Régiók[NUTS2]),"")</f>
        <v>HU23</v>
      </c>
      <c r="AD2607" s="12" t="str" cm="1">
        <f t="array" ref="AD2607">_xlfn.XLOOKUP(HsgLista[[#This Row],[Helység jogállása]],_xlfn.ANCHORARRAY($AG$12),$AH$12:$AH$18)</f>
        <v>1 község</v>
      </c>
      <c r="AE2607" s="4">
        <f>HsgLista[[#This Row],[Lakó-népesség]]*HsgLista[[#This Row],[Lakó-népesség]]</f>
        <v>98596</v>
      </c>
      <c r="AF2607" s="1"/>
      <c r="AG2607" s="4"/>
      <c r="AJ2607" s="8"/>
      <c r="AK2607" s="4"/>
      <c r="AS2607" s="8"/>
      <c r="AT2607" s="4"/>
      <c r="BJ2607" s="1"/>
    </row>
    <row r="2608" spans="1:62" x14ac:dyDescent="0.3">
      <c r="A2608" s="33" t="s">
        <v>3288</v>
      </c>
      <c r="B2608" s="32">
        <v>7092</v>
      </c>
      <c r="C2608" s="1" t="s">
        <v>40</v>
      </c>
      <c r="D2608" s="1" t="s">
        <v>80</v>
      </c>
      <c r="E2608" s="1" t="s">
        <v>81</v>
      </c>
      <c r="F2608" s="1" t="s">
        <v>82</v>
      </c>
      <c r="G2608" s="1" t="s">
        <v>83</v>
      </c>
      <c r="H2608" s="1">
        <v>5</v>
      </c>
      <c r="I2608" s="1" t="s">
        <v>570</v>
      </c>
      <c r="J2608" s="4">
        <v>1070</v>
      </c>
      <c r="K2608" s="4">
        <v>189</v>
      </c>
      <c r="L2608" s="4">
        <v>124</v>
      </c>
      <c r="AA2608" s="12" t="str">
        <f>_xlfn.XLOOKUP(HsgLista[[#This Row],[Lakó-népesség]],hsgméret[limit],hsgméret[név],,-1)</f>
        <v>mikro</v>
      </c>
      <c r="AB2608" s="12" t="str">
        <f>IFERROR(_xlfn.XLOOKUP(HsgLista[[#This Row],[Vármegye]],Régiók[Vármegye],Régiók[Régió]),"")</f>
        <v>Közép-Dunántúl</v>
      </c>
      <c r="AC2608" s="12" t="str">
        <f>IFERROR(_xlfn.XLOOKUP(HsgLista[[#This Row],[Vármegye]],Régiók[Vármegye],Régiók[NUTS2]),"")</f>
        <v>HU21</v>
      </c>
      <c r="AD2608" s="12" t="str" cm="1">
        <f t="array" ref="AD2608">_xlfn.XLOOKUP(HsgLista[[#This Row],[Helység jogállása]],_xlfn.ANCHORARRAY($AG$12),$AH$12:$AH$18)</f>
        <v>1 község</v>
      </c>
      <c r="AE2608" s="4">
        <f>HsgLista[[#This Row],[Lakó-népesség]]*HsgLista[[#This Row],[Lakó-népesség]]</f>
        <v>35721</v>
      </c>
      <c r="AF2608" s="1"/>
      <c r="AG2608" s="4"/>
      <c r="AJ2608" s="8"/>
      <c r="AK2608" s="4"/>
      <c r="AS2608" s="8"/>
      <c r="AT2608" s="4"/>
      <c r="BJ2608" s="1"/>
    </row>
    <row r="2609" spans="1:62" x14ac:dyDescent="0.3">
      <c r="A2609" s="33" t="s">
        <v>3289</v>
      </c>
      <c r="B2609" s="31">
        <v>32841</v>
      </c>
      <c r="C2609" s="1" t="s">
        <v>40</v>
      </c>
      <c r="D2609" s="1" t="s">
        <v>112</v>
      </c>
      <c r="E2609" s="1" t="s">
        <v>431</v>
      </c>
      <c r="F2609" s="1" t="s">
        <v>432</v>
      </c>
      <c r="G2609" s="1" t="s">
        <v>433</v>
      </c>
      <c r="H2609" s="1">
        <v>5</v>
      </c>
      <c r="I2609" s="1" t="s">
        <v>1263</v>
      </c>
      <c r="J2609" s="4">
        <v>747</v>
      </c>
      <c r="K2609" s="4">
        <v>102</v>
      </c>
      <c r="L2609" s="4">
        <v>63</v>
      </c>
      <c r="P2609" s="1">
        <v>1</v>
      </c>
      <c r="T2609" s="1">
        <v>1</v>
      </c>
      <c r="AA2609" s="12" t="str">
        <f>_xlfn.XLOOKUP(HsgLista[[#This Row],[Lakó-népesség]],hsgméret[limit],hsgméret[név],,-1)</f>
        <v>mikro</v>
      </c>
      <c r="AB2609" s="12" t="str">
        <f>IFERROR(_xlfn.XLOOKUP(HsgLista[[#This Row],[Vármegye]],Régiók[Vármegye],Régiók[Régió]),"")</f>
        <v>Dél-Dunántúl</v>
      </c>
      <c r="AC2609" s="12" t="str">
        <f>IFERROR(_xlfn.XLOOKUP(HsgLista[[#This Row],[Vármegye]],Régiók[Vármegye],Régiók[NUTS2]),"")</f>
        <v>HU23</v>
      </c>
      <c r="AD2609" s="12" t="str" cm="1">
        <f t="array" ref="AD2609">_xlfn.XLOOKUP(HsgLista[[#This Row],[Helység jogállása]],_xlfn.ANCHORARRAY($AG$12),$AH$12:$AH$18)</f>
        <v>1 község</v>
      </c>
      <c r="AE2609" s="4">
        <f>HsgLista[[#This Row],[Lakó-népesség]]*HsgLista[[#This Row],[Lakó-népesség]]</f>
        <v>10404</v>
      </c>
      <c r="AF2609" s="1"/>
      <c r="AG2609" s="4"/>
      <c r="AJ2609" s="8"/>
      <c r="AK2609" s="4"/>
      <c r="AS2609" s="8"/>
      <c r="AT2609" s="4"/>
      <c r="BJ2609" s="1"/>
    </row>
    <row r="2610" spans="1:62" x14ac:dyDescent="0.3">
      <c r="A2610" s="33" t="s">
        <v>3290</v>
      </c>
      <c r="B2610" s="31">
        <v>32009</v>
      </c>
      <c r="C2610" s="1" t="s">
        <v>40</v>
      </c>
      <c r="D2610" s="1" t="s">
        <v>41</v>
      </c>
      <c r="E2610" s="1" t="s">
        <v>821</v>
      </c>
      <c r="F2610" s="1" t="s">
        <v>822</v>
      </c>
      <c r="G2610" s="1" t="s">
        <v>823</v>
      </c>
      <c r="H2610" s="1">
        <v>5</v>
      </c>
      <c r="I2610" s="1" t="s">
        <v>1666</v>
      </c>
      <c r="J2610" s="4">
        <v>1215</v>
      </c>
      <c r="K2610" s="4">
        <v>321</v>
      </c>
      <c r="L2610" s="4">
        <v>134</v>
      </c>
      <c r="AA2610" s="12" t="str">
        <f>_xlfn.XLOOKUP(HsgLista[[#This Row],[Lakó-népesség]],hsgméret[limit],hsgméret[név],,-1)</f>
        <v>mikro</v>
      </c>
      <c r="AB2610" s="12" t="str">
        <f>IFERROR(_xlfn.XLOOKUP(HsgLista[[#This Row],[Vármegye]],Régiók[Vármegye],Régiók[Régió]),"")</f>
        <v>Dél-Dunántúl</v>
      </c>
      <c r="AC2610" s="12" t="str">
        <f>IFERROR(_xlfn.XLOOKUP(HsgLista[[#This Row],[Vármegye]],Régiók[Vármegye],Régiók[NUTS2]),"")</f>
        <v>HU23</v>
      </c>
      <c r="AD2610" s="12" t="str" cm="1">
        <f t="array" ref="AD2610">_xlfn.XLOOKUP(HsgLista[[#This Row],[Helység jogállása]],_xlfn.ANCHORARRAY($AG$12),$AH$12:$AH$18)</f>
        <v>1 község</v>
      </c>
      <c r="AE2610" s="4">
        <f>HsgLista[[#This Row],[Lakó-népesség]]*HsgLista[[#This Row],[Lakó-népesség]]</f>
        <v>103041</v>
      </c>
      <c r="AF2610" s="1"/>
      <c r="AG2610" s="4"/>
      <c r="AJ2610" s="8"/>
      <c r="AK2610" s="4"/>
      <c r="AS2610" s="8"/>
      <c r="AT2610" s="4"/>
      <c r="BJ2610" s="1"/>
    </row>
    <row r="2611" spans="1:62" x14ac:dyDescent="0.3">
      <c r="A2611" s="33" t="s">
        <v>3291</v>
      </c>
      <c r="B2611" s="31">
        <v>13231</v>
      </c>
      <c r="C2611" s="1" t="s">
        <v>40</v>
      </c>
      <c r="D2611" s="1" t="s">
        <v>47</v>
      </c>
      <c r="E2611" s="1" t="s">
        <v>870</v>
      </c>
      <c r="F2611" s="1" t="s">
        <v>871</v>
      </c>
      <c r="G2611" s="1" t="s">
        <v>872</v>
      </c>
      <c r="H2611" s="1">
        <v>5</v>
      </c>
      <c r="I2611" s="1" t="s">
        <v>1509</v>
      </c>
      <c r="J2611" s="4">
        <v>1840</v>
      </c>
      <c r="K2611" s="4">
        <v>456</v>
      </c>
      <c r="L2611" s="4">
        <v>208</v>
      </c>
      <c r="T2611" s="1">
        <v>1</v>
      </c>
      <c r="AA2611" s="12" t="str">
        <f>_xlfn.XLOOKUP(HsgLista[[#This Row],[Lakó-népesség]],hsgméret[limit],hsgméret[név],,-1)</f>
        <v>mikro</v>
      </c>
      <c r="AB2611" s="12" t="str">
        <f>IFERROR(_xlfn.XLOOKUP(HsgLista[[#This Row],[Vármegye]],Régiók[Vármegye],Régiók[Régió]),"")</f>
        <v>Észak-Magyarország</v>
      </c>
      <c r="AC2611" s="12" t="str">
        <f>IFERROR(_xlfn.XLOOKUP(HsgLista[[#This Row],[Vármegye]],Régiók[Vármegye],Régiók[NUTS2]),"")</f>
        <v>HU31</v>
      </c>
      <c r="AD2611" s="12" t="str" cm="1">
        <f t="array" ref="AD2611">_xlfn.XLOOKUP(HsgLista[[#This Row],[Helység jogállása]],_xlfn.ANCHORARRAY($AG$12),$AH$12:$AH$18)</f>
        <v>1 község</v>
      </c>
      <c r="AE2611" s="4">
        <f>HsgLista[[#This Row],[Lakó-népesség]]*HsgLista[[#This Row],[Lakó-népesség]]</f>
        <v>207936</v>
      </c>
      <c r="AF2611" s="1"/>
      <c r="AG2611" s="4"/>
      <c r="AJ2611" s="8"/>
      <c r="AK2611" s="4"/>
      <c r="AS2611" s="8"/>
      <c r="AT2611" s="4"/>
      <c r="BJ2611" s="1"/>
    </row>
    <row r="2612" spans="1:62" x14ac:dyDescent="0.3">
      <c r="A2612" s="33" t="s">
        <v>3292</v>
      </c>
      <c r="B2612" s="32">
        <v>9043</v>
      </c>
      <c r="C2612" s="1" t="s">
        <v>40</v>
      </c>
      <c r="D2612" s="1" t="s">
        <v>272</v>
      </c>
      <c r="E2612" s="1" t="s">
        <v>273</v>
      </c>
      <c r="F2612" s="1" t="s">
        <v>274</v>
      </c>
      <c r="G2612" s="1" t="s">
        <v>275</v>
      </c>
      <c r="H2612" s="1">
        <v>5</v>
      </c>
      <c r="I2612" s="1" t="s">
        <v>2131</v>
      </c>
      <c r="J2612" s="4">
        <v>753</v>
      </c>
      <c r="K2612" s="4">
        <v>280</v>
      </c>
      <c r="L2612" s="4">
        <v>161</v>
      </c>
      <c r="AA2612" s="12" t="str">
        <f>_xlfn.XLOOKUP(HsgLista[[#This Row],[Lakó-népesség]],hsgméret[limit],hsgméret[név],,-1)</f>
        <v>mikro</v>
      </c>
      <c r="AB2612" s="12" t="str">
        <f>IFERROR(_xlfn.XLOOKUP(HsgLista[[#This Row],[Vármegye]],Régiók[Vármegye],Régiók[Régió]),"")</f>
        <v>Észak-Magyarország</v>
      </c>
      <c r="AC2612" s="12" t="str">
        <f>IFERROR(_xlfn.XLOOKUP(HsgLista[[#This Row],[Vármegye]],Régiók[Vármegye],Régiók[NUTS2]),"")</f>
        <v>HU31</v>
      </c>
      <c r="AD2612" s="12" t="str" cm="1">
        <f t="array" ref="AD2612">_xlfn.XLOOKUP(HsgLista[[#This Row],[Helység jogállása]],_xlfn.ANCHORARRAY($AG$12),$AH$12:$AH$18)</f>
        <v>1 község</v>
      </c>
      <c r="AE2612" s="4">
        <f>HsgLista[[#This Row],[Lakó-népesség]]*HsgLista[[#This Row],[Lakó-népesség]]</f>
        <v>78400</v>
      </c>
      <c r="AF2612" s="1"/>
      <c r="AG2612" s="4"/>
      <c r="AJ2612" s="8"/>
      <c r="AK2612" s="4"/>
      <c r="AS2612" s="8"/>
      <c r="AT2612" s="4"/>
      <c r="BJ2612" s="1"/>
    </row>
    <row r="2613" spans="1:62" x14ac:dyDescent="0.3">
      <c r="A2613" s="33" t="s">
        <v>3293</v>
      </c>
      <c r="B2613" s="31">
        <v>33613</v>
      </c>
      <c r="C2613" s="1" t="s">
        <v>40</v>
      </c>
      <c r="D2613" s="1" t="s">
        <v>41</v>
      </c>
      <c r="E2613" s="1" t="s">
        <v>208</v>
      </c>
      <c r="F2613" s="1" t="s">
        <v>209</v>
      </c>
      <c r="G2613" s="1" t="s">
        <v>210</v>
      </c>
      <c r="H2613" s="1">
        <v>5</v>
      </c>
      <c r="I2613" s="1" t="s">
        <v>615</v>
      </c>
      <c r="J2613" s="4">
        <v>2778</v>
      </c>
      <c r="K2613" s="4">
        <v>326</v>
      </c>
      <c r="L2613" s="4">
        <v>148</v>
      </c>
      <c r="AA2613" s="12" t="str">
        <f>_xlfn.XLOOKUP(HsgLista[[#This Row],[Lakó-népesség]],hsgméret[limit],hsgméret[név],,-1)</f>
        <v>mikro</v>
      </c>
      <c r="AB2613" s="12" t="str">
        <f>IFERROR(_xlfn.XLOOKUP(HsgLista[[#This Row],[Vármegye]],Régiók[Vármegye],Régiók[Régió]),"")</f>
        <v>Dél-Dunántúl</v>
      </c>
      <c r="AC2613" s="12" t="str">
        <f>IFERROR(_xlfn.XLOOKUP(HsgLista[[#This Row],[Vármegye]],Régiók[Vármegye],Régiók[NUTS2]),"")</f>
        <v>HU23</v>
      </c>
      <c r="AD2613" s="12" t="str" cm="1">
        <f t="array" ref="AD2613">_xlfn.XLOOKUP(HsgLista[[#This Row],[Helység jogállása]],_xlfn.ANCHORARRAY($AG$12),$AH$12:$AH$18)</f>
        <v>1 község</v>
      </c>
      <c r="AE2613" s="4">
        <f>HsgLista[[#This Row],[Lakó-népesség]]*HsgLista[[#This Row],[Lakó-népesség]]</f>
        <v>106276</v>
      </c>
      <c r="AF2613" s="1"/>
      <c r="AG2613" s="4"/>
      <c r="AJ2613" s="8"/>
      <c r="AK2613" s="4"/>
      <c r="AS2613" s="8"/>
      <c r="AT2613" s="4"/>
      <c r="BJ2613" s="1"/>
    </row>
    <row r="2614" spans="1:62" x14ac:dyDescent="0.3">
      <c r="A2614" s="33" t="s">
        <v>990</v>
      </c>
      <c r="B2614" s="31">
        <v>15440</v>
      </c>
      <c r="C2614" s="1" t="s">
        <v>27</v>
      </c>
      <c r="D2614" s="1" t="s">
        <v>75</v>
      </c>
      <c r="E2614" s="1" t="s">
        <v>3294</v>
      </c>
      <c r="F2614" s="1" t="s">
        <v>989</v>
      </c>
      <c r="G2614" s="1" t="s">
        <v>990</v>
      </c>
      <c r="H2614" s="1">
        <v>2</v>
      </c>
      <c r="I2614" s="1" t="s">
        <v>38</v>
      </c>
      <c r="J2614" s="4">
        <v>4382</v>
      </c>
      <c r="K2614" s="4">
        <v>28444</v>
      </c>
      <c r="L2614" s="4">
        <v>11647</v>
      </c>
      <c r="N2614" s="1">
        <v>1</v>
      </c>
      <c r="O2614" s="1">
        <v>1</v>
      </c>
      <c r="P2614" s="1">
        <v>1</v>
      </c>
      <c r="Q2614" s="1">
        <v>1</v>
      </c>
      <c r="T2614" s="1">
        <v>1</v>
      </c>
      <c r="U2614" s="1">
        <v>1</v>
      </c>
      <c r="W2614" s="1">
        <v>1</v>
      </c>
      <c r="X2614" s="1">
        <v>1</v>
      </c>
      <c r="AA2614" s="12" t="str">
        <f>_xlfn.XLOOKUP(HsgLista[[#This Row],[Lakó-népesség]],hsgméret[limit],hsgméret[név],,-1)</f>
        <v>közép</v>
      </c>
      <c r="AB2614" s="12" t="str">
        <f>IFERROR(_xlfn.XLOOKUP(HsgLista[[#This Row],[Vármegye]],Régiók[Vármegye],Régiók[Régió]),"")</f>
        <v>Pest</v>
      </c>
      <c r="AC2614" s="12" t="str">
        <f>IFERROR(_xlfn.XLOOKUP(HsgLista[[#This Row],[Vármegye]],Régiók[Vármegye],Régiók[NUTS2]),"")</f>
        <v>HU12</v>
      </c>
      <c r="AD2614" s="12" t="str" cm="1">
        <f t="array" ref="AD2614">_xlfn.XLOOKUP(HsgLista[[#This Row],[Helység jogállása]],_xlfn.ANCHORARRAY($AG$12),$AH$12:$AH$18)</f>
        <v>2 város</v>
      </c>
      <c r="AE2614" s="4">
        <f>HsgLista[[#This Row],[Lakó-népesség]]*HsgLista[[#This Row],[Lakó-népesség]]</f>
        <v>809061136</v>
      </c>
      <c r="AF2614" s="1"/>
      <c r="AG2614" s="4"/>
      <c r="AJ2614" s="8"/>
      <c r="AK2614" s="4"/>
      <c r="AS2614" s="8"/>
      <c r="AT2614" s="4"/>
      <c r="BJ2614" s="1"/>
    </row>
    <row r="2615" spans="1:62" x14ac:dyDescent="0.3">
      <c r="A2615" s="33" t="s">
        <v>386</v>
      </c>
      <c r="B2615" s="31">
        <v>14456</v>
      </c>
      <c r="C2615" s="1" t="s">
        <v>27</v>
      </c>
      <c r="D2615" s="1" t="s">
        <v>197</v>
      </c>
      <c r="E2615" s="1" t="s">
        <v>3295</v>
      </c>
      <c r="F2615" s="1" t="s">
        <v>385</v>
      </c>
      <c r="G2615" s="1" t="s">
        <v>386</v>
      </c>
      <c r="H2615" s="1">
        <v>2</v>
      </c>
      <c r="I2615" s="1" t="s">
        <v>38</v>
      </c>
      <c r="J2615" s="4">
        <v>35325</v>
      </c>
      <c r="K2615" s="4">
        <v>24905</v>
      </c>
      <c r="L2615" s="4">
        <v>12510</v>
      </c>
      <c r="T2615" s="1">
        <v>1</v>
      </c>
      <c r="AA2615" s="12" t="str">
        <f>_xlfn.XLOOKUP(HsgLista[[#This Row],[Lakó-népesség]],hsgméret[limit],hsgméret[név],,-1)</f>
        <v>közép</v>
      </c>
      <c r="AB2615" s="12" t="str">
        <f>IFERROR(_xlfn.XLOOKUP(HsgLista[[#This Row],[Vármegye]],Régiók[Vármegye],Régiók[Régió]),"")</f>
        <v>Dél-Alföld</v>
      </c>
      <c r="AC2615" s="12" t="str">
        <f>IFERROR(_xlfn.XLOOKUP(HsgLista[[#This Row],[Vármegye]],Régiók[Vármegye],Régiók[NUTS2]),"")</f>
        <v>HU33</v>
      </c>
      <c r="AD2615" s="12" t="str" cm="1">
        <f t="array" ref="AD2615">_xlfn.XLOOKUP(HsgLista[[#This Row],[Helység jogállása]],_xlfn.ANCHORARRAY($AG$12),$AH$12:$AH$18)</f>
        <v>2 város</v>
      </c>
      <c r="AE2615" s="4">
        <f>HsgLista[[#This Row],[Lakó-népesség]]*HsgLista[[#This Row],[Lakó-népesség]]</f>
        <v>620259025</v>
      </c>
      <c r="AF2615" s="1"/>
      <c r="AG2615" s="4"/>
      <c r="AJ2615" s="8"/>
      <c r="AK2615" s="4"/>
      <c r="AS2615" s="8"/>
      <c r="AT2615" s="4"/>
      <c r="BJ2615" s="1"/>
    </row>
    <row r="2616" spans="1:62" x14ac:dyDescent="0.3">
      <c r="A2616" s="33" t="s">
        <v>3296</v>
      </c>
      <c r="B2616" s="32">
        <v>7922</v>
      </c>
      <c r="C2616" s="1" t="s">
        <v>40</v>
      </c>
      <c r="D2616" s="1" t="s">
        <v>80</v>
      </c>
      <c r="E2616" s="1" t="s">
        <v>611</v>
      </c>
      <c r="F2616" s="1" t="s">
        <v>612</v>
      </c>
      <c r="G2616" s="1" t="s">
        <v>80</v>
      </c>
      <c r="H2616" s="1">
        <v>1</v>
      </c>
      <c r="I2616" s="1" t="s">
        <v>32</v>
      </c>
      <c r="J2616" s="4">
        <v>9502</v>
      </c>
      <c r="K2616" s="4">
        <v>2631</v>
      </c>
      <c r="L2616" s="4">
        <v>1006</v>
      </c>
      <c r="T2616" s="1">
        <v>1</v>
      </c>
      <c r="AA2616" s="12" t="str">
        <f>_xlfn.XLOOKUP(HsgLista[[#This Row],[Lakó-népesség]],hsgméret[limit],hsgméret[név],,-1)</f>
        <v>kicsi</v>
      </c>
      <c r="AB2616" s="12" t="str">
        <f>IFERROR(_xlfn.XLOOKUP(HsgLista[[#This Row],[Vármegye]],Régiók[Vármegye],Régiók[Régió]),"")</f>
        <v>Közép-Dunántúl</v>
      </c>
      <c r="AC2616" s="12" t="str">
        <f>IFERROR(_xlfn.XLOOKUP(HsgLista[[#This Row],[Vármegye]],Régiók[Vármegye],Régiók[NUTS2]),"")</f>
        <v>HU21</v>
      </c>
      <c r="AD2616" s="12" t="str" cm="1">
        <f t="array" ref="AD2616">_xlfn.XLOOKUP(HsgLista[[#This Row],[Helység jogállása]],_xlfn.ANCHORARRAY($AG$12),$AH$12:$AH$18)</f>
        <v>1 község</v>
      </c>
      <c r="AE2616" s="4">
        <f>HsgLista[[#This Row],[Lakó-népesség]]*HsgLista[[#This Row],[Lakó-népesség]]</f>
        <v>6922161</v>
      </c>
      <c r="AF2616" s="1"/>
      <c r="AG2616" s="4"/>
      <c r="AJ2616" s="8"/>
      <c r="AK2616" s="4"/>
      <c r="AS2616" s="8"/>
      <c r="AT2616" s="4"/>
      <c r="BJ2616" s="1"/>
    </row>
    <row r="2617" spans="1:62" x14ac:dyDescent="0.3">
      <c r="A2617" s="33" t="s">
        <v>3297</v>
      </c>
      <c r="B2617" s="31">
        <v>12973</v>
      </c>
      <c r="C2617" s="1" t="s">
        <v>40</v>
      </c>
      <c r="D2617" s="1" t="s">
        <v>112</v>
      </c>
      <c r="E2617" s="1" t="s">
        <v>234</v>
      </c>
      <c r="F2617" s="1" t="s">
        <v>235</v>
      </c>
      <c r="G2617" s="1" t="s">
        <v>236</v>
      </c>
      <c r="H2617" s="1">
        <v>5</v>
      </c>
      <c r="I2617" s="1" t="s">
        <v>1072</v>
      </c>
      <c r="J2617" s="4">
        <v>2725</v>
      </c>
      <c r="K2617" s="4">
        <v>472</v>
      </c>
      <c r="L2617" s="4">
        <v>236</v>
      </c>
      <c r="AA2617" s="12" t="str">
        <f>_xlfn.XLOOKUP(HsgLista[[#This Row],[Lakó-népesség]],hsgméret[limit],hsgméret[név],,-1)</f>
        <v>mikro</v>
      </c>
      <c r="AB2617" s="12" t="str">
        <f>IFERROR(_xlfn.XLOOKUP(HsgLista[[#This Row],[Vármegye]],Régiók[Vármegye],Régiók[Régió]),"")</f>
        <v>Dél-Dunántúl</v>
      </c>
      <c r="AC2617" s="12" t="str">
        <f>IFERROR(_xlfn.XLOOKUP(HsgLista[[#This Row],[Vármegye]],Régiók[Vármegye],Régiók[NUTS2]),"")</f>
        <v>HU23</v>
      </c>
      <c r="AD2617" s="12" t="str" cm="1">
        <f t="array" ref="AD2617">_xlfn.XLOOKUP(HsgLista[[#This Row],[Helység jogállása]],_xlfn.ANCHORARRAY($AG$12),$AH$12:$AH$18)</f>
        <v>1 község</v>
      </c>
      <c r="AE2617" s="4">
        <f>HsgLista[[#This Row],[Lakó-népesség]]*HsgLista[[#This Row],[Lakó-népesség]]</f>
        <v>222784</v>
      </c>
      <c r="AF2617" s="1"/>
      <c r="AG2617" s="4"/>
      <c r="AJ2617" s="8"/>
      <c r="AK2617" s="4"/>
      <c r="AS2617" s="8"/>
      <c r="AT2617" s="4"/>
      <c r="BJ2617" s="1"/>
    </row>
    <row r="2618" spans="1:62" x14ac:dyDescent="0.3">
      <c r="A2618" s="33" t="s">
        <v>296</v>
      </c>
      <c r="B2618" s="31">
        <v>31583</v>
      </c>
      <c r="C2618" s="1" t="s">
        <v>27</v>
      </c>
      <c r="D2618" s="1" t="s">
        <v>95</v>
      </c>
      <c r="E2618" s="1" t="s">
        <v>3298</v>
      </c>
      <c r="F2618" s="1" t="s">
        <v>295</v>
      </c>
      <c r="G2618" s="1" t="s">
        <v>296</v>
      </c>
      <c r="H2618" s="1">
        <v>2</v>
      </c>
      <c r="I2618" s="1" t="s">
        <v>38</v>
      </c>
      <c r="J2618" s="4">
        <v>6773</v>
      </c>
      <c r="K2618" s="4">
        <v>8287</v>
      </c>
      <c r="L2618" s="4">
        <v>3524</v>
      </c>
      <c r="T2618" s="1">
        <v>1</v>
      </c>
      <c r="Y2618" s="1">
        <v>1</v>
      </c>
      <c r="AA2618" s="12" t="str">
        <f>_xlfn.XLOOKUP(HsgLista[[#This Row],[Lakó-népesség]],hsgméret[limit],hsgméret[név],,-1)</f>
        <v>kicsi</v>
      </c>
      <c r="AB2618" s="12" t="str">
        <f>IFERROR(_xlfn.XLOOKUP(HsgLista[[#This Row],[Vármegye]],Régiók[Vármegye],Régiók[Régió]),"")</f>
        <v>Nyugat-Dunántúl</v>
      </c>
      <c r="AC2618" s="12" t="str">
        <f>IFERROR(_xlfn.XLOOKUP(HsgLista[[#This Row],[Vármegye]],Régiók[Vármegye],Régiók[NUTS2]),"")</f>
        <v>HU22</v>
      </c>
      <c r="AD2618" s="12" t="str" cm="1">
        <f t="array" ref="AD2618">_xlfn.XLOOKUP(HsgLista[[#This Row],[Helység jogállása]],_xlfn.ANCHORARRAY($AG$12),$AH$12:$AH$18)</f>
        <v>2 város</v>
      </c>
      <c r="AE2618" s="4">
        <f>HsgLista[[#This Row],[Lakó-népesség]]*HsgLista[[#This Row],[Lakó-népesség]]</f>
        <v>68674369</v>
      </c>
      <c r="AF2618" s="1"/>
      <c r="AG2618" s="4"/>
      <c r="AJ2618" s="8"/>
      <c r="AK2618" s="4"/>
      <c r="AS2618" s="8"/>
      <c r="AT2618" s="4"/>
      <c r="BJ2618" s="1"/>
    </row>
    <row r="2619" spans="1:62" x14ac:dyDescent="0.3">
      <c r="A2619" s="33" t="s">
        <v>3299</v>
      </c>
      <c r="B2619" s="31">
        <v>23126</v>
      </c>
      <c r="C2619" s="1" t="s">
        <v>40</v>
      </c>
      <c r="D2619" s="1" t="s">
        <v>202</v>
      </c>
      <c r="E2619" s="1" t="s">
        <v>268</v>
      </c>
      <c r="F2619" s="1" t="s">
        <v>269</v>
      </c>
      <c r="G2619" s="1" t="s">
        <v>270</v>
      </c>
      <c r="H2619" s="1">
        <v>5</v>
      </c>
      <c r="I2619" s="1" t="s">
        <v>3112</v>
      </c>
      <c r="J2619" s="4">
        <v>1165</v>
      </c>
      <c r="K2619" s="4">
        <v>363</v>
      </c>
      <c r="L2619" s="4">
        <v>180</v>
      </c>
      <c r="AA2619" s="12" t="str">
        <f>_xlfn.XLOOKUP(HsgLista[[#This Row],[Lakó-népesség]],hsgméret[limit],hsgméret[név],,-1)</f>
        <v>mikro</v>
      </c>
      <c r="AB2619" s="12" t="str">
        <f>IFERROR(_xlfn.XLOOKUP(HsgLista[[#This Row],[Vármegye]],Régiók[Vármegye],Régiók[Régió]),"")</f>
        <v>Nyugat-Dunántúl</v>
      </c>
      <c r="AC2619" s="12" t="str">
        <f>IFERROR(_xlfn.XLOOKUP(HsgLista[[#This Row],[Vármegye]],Régiók[Vármegye],Régiók[NUTS2]),"")</f>
        <v>HU22</v>
      </c>
      <c r="AD2619" s="12" t="str" cm="1">
        <f t="array" ref="AD2619">_xlfn.XLOOKUP(HsgLista[[#This Row],[Helység jogállása]],_xlfn.ANCHORARRAY($AG$12),$AH$12:$AH$18)</f>
        <v>1 község</v>
      </c>
      <c r="AE2619" s="4">
        <f>HsgLista[[#This Row],[Lakó-népesség]]*HsgLista[[#This Row],[Lakó-népesség]]</f>
        <v>131769</v>
      </c>
      <c r="AF2619" s="1"/>
      <c r="AG2619" s="4"/>
      <c r="AJ2619" s="8"/>
      <c r="AK2619" s="4"/>
      <c r="AS2619" s="8"/>
      <c r="AT2619" s="4"/>
      <c r="BJ2619" s="1"/>
    </row>
    <row r="2620" spans="1:62" x14ac:dyDescent="0.3">
      <c r="A2620" s="33" t="s">
        <v>3300</v>
      </c>
      <c r="B2620" s="31">
        <v>18652</v>
      </c>
      <c r="C2620" s="1" t="s">
        <v>40</v>
      </c>
      <c r="D2620" s="1" t="s">
        <v>202</v>
      </c>
      <c r="E2620" s="1" t="s">
        <v>284</v>
      </c>
      <c r="F2620" s="1" t="s">
        <v>285</v>
      </c>
      <c r="G2620" s="1" t="s">
        <v>285</v>
      </c>
      <c r="H2620" s="1">
        <v>5</v>
      </c>
      <c r="I2620" s="1" t="s">
        <v>286</v>
      </c>
      <c r="J2620" s="4">
        <v>2958</v>
      </c>
      <c r="K2620" s="4">
        <v>354</v>
      </c>
      <c r="L2620" s="4">
        <v>211</v>
      </c>
      <c r="AA2620" s="12" t="str">
        <f>_xlfn.XLOOKUP(HsgLista[[#This Row],[Lakó-népesség]],hsgméret[limit],hsgméret[név],,-1)</f>
        <v>mikro</v>
      </c>
      <c r="AB2620" s="12" t="str">
        <f>IFERROR(_xlfn.XLOOKUP(HsgLista[[#This Row],[Vármegye]],Régiók[Vármegye],Régiók[Régió]),"")</f>
        <v>Nyugat-Dunántúl</v>
      </c>
      <c r="AC2620" s="12" t="str">
        <f>IFERROR(_xlfn.XLOOKUP(HsgLista[[#This Row],[Vármegye]],Régiók[Vármegye],Régiók[NUTS2]),"")</f>
        <v>HU22</v>
      </c>
      <c r="AD2620" s="12" t="str" cm="1">
        <f t="array" ref="AD2620">_xlfn.XLOOKUP(HsgLista[[#This Row],[Helység jogállása]],_xlfn.ANCHORARRAY($AG$12),$AH$12:$AH$18)</f>
        <v>1 község</v>
      </c>
      <c r="AE2620" s="4">
        <f>HsgLista[[#This Row],[Lakó-népesség]]*HsgLista[[#This Row],[Lakó-népesség]]</f>
        <v>125316</v>
      </c>
      <c r="AF2620" s="1"/>
      <c r="AG2620" s="4"/>
      <c r="AJ2620" s="8"/>
      <c r="AK2620" s="4"/>
      <c r="AS2620" s="8"/>
      <c r="AT2620" s="4"/>
      <c r="BJ2620" s="1"/>
    </row>
    <row r="2621" spans="1:62" x14ac:dyDescent="0.3">
      <c r="A2621" s="33" t="s">
        <v>3301</v>
      </c>
      <c r="B2621" s="31">
        <v>10065</v>
      </c>
      <c r="C2621" s="1" t="s">
        <v>40</v>
      </c>
      <c r="D2621" s="1" t="s">
        <v>80</v>
      </c>
      <c r="E2621" s="1" t="s">
        <v>691</v>
      </c>
      <c r="F2621" s="1" t="s">
        <v>692</v>
      </c>
      <c r="G2621" s="1" t="s">
        <v>693</v>
      </c>
      <c r="H2621" s="1">
        <v>5</v>
      </c>
      <c r="I2621" s="1" t="s">
        <v>1102</v>
      </c>
      <c r="J2621" s="4">
        <v>1087</v>
      </c>
      <c r="K2621" s="4">
        <v>166</v>
      </c>
      <c r="L2621" s="4">
        <v>95</v>
      </c>
      <c r="AA2621" s="12" t="str">
        <f>_xlfn.XLOOKUP(HsgLista[[#This Row],[Lakó-népesség]],hsgméret[limit],hsgméret[név],,-1)</f>
        <v>mikro</v>
      </c>
      <c r="AB2621" s="12" t="str">
        <f>IFERROR(_xlfn.XLOOKUP(HsgLista[[#This Row],[Vármegye]],Régiók[Vármegye],Régiók[Régió]),"")</f>
        <v>Közép-Dunántúl</v>
      </c>
      <c r="AC2621" s="12" t="str">
        <f>IFERROR(_xlfn.XLOOKUP(HsgLista[[#This Row],[Vármegye]],Régiók[Vármegye],Régiók[NUTS2]),"")</f>
        <v>HU21</v>
      </c>
      <c r="AD2621" s="12" t="str" cm="1">
        <f t="array" ref="AD2621">_xlfn.XLOOKUP(HsgLista[[#This Row],[Helység jogállása]],_xlfn.ANCHORARRAY($AG$12),$AH$12:$AH$18)</f>
        <v>1 község</v>
      </c>
      <c r="AE2621" s="4">
        <f>HsgLista[[#This Row],[Lakó-népesség]]*HsgLista[[#This Row],[Lakó-népesség]]</f>
        <v>27556</v>
      </c>
      <c r="AF2621" s="1"/>
      <c r="AG2621" s="4"/>
      <c r="AJ2621" s="8"/>
      <c r="AK2621" s="4"/>
      <c r="AS2621" s="8"/>
      <c r="AT2621" s="4"/>
      <c r="BJ2621" s="1"/>
    </row>
    <row r="2622" spans="1:62" x14ac:dyDescent="0.3">
      <c r="A2622" s="33" t="s">
        <v>2531</v>
      </c>
      <c r="B2622" s="31">
        <v>22169</v>
      </c>
      <c r="C2622" s="1" t="s">
        <v>196</v>
      </c>
      <c r="D2622" s="1" t="s">
        <v>52</v>
      </c>
      <c r="E2622" s="1" t="s">
        <v>895</v>
      </c>
      <c r="F2622" s="1" t="s">
        <v>896</v>
      </c>
      <c r="G2622" s="1" t="s">
        <v>897</v>
      </c>
      <c r="H2622" s="1">
        <v>2</v>
      </c>
      <c r="I2622" s="1" t="s">
        <v>38</v>
      </c>
      <c r="J2622" s="4">
        <v>5107</v>
      </c>
      <c r="K2622" s="4">
        <v>2357</v>
      </c>
      <c r="L2622" s="4">
        <v>1112</v>
      </c>
      <c r="AA2622" s="12" t="str">
        <f>_xlfn.XLOOKUP(HsgLista[[#This Row],[Lakó-népesség]],hsgméret[limit],hsgméret[név],,-1)</f>
        <v>kicsi</v>
      </c>
      <c r="AB2622" s="12" t="str">
        <f>IFERROR(_xlfn.XLOOKUP(HsgLista[[#This Row],[Vármegye]],Régiók[Vármegye],Régiók[Régió]),"")</f>
        <v>Észak-Magyarország</v>
      </c>
      <c r="AC2622" s="12" t="str">
        <f>IFERROR(_xlfn.XLOOKUP(HsgLista[[#This Row],[Vármegye]],Régiók[Vármegye],Régiók[NUTS2]),"")</f>
        <v>HU31</v>
      </c>
      <c r="AD2622" s="12" t="str" cm="1">
        <f t="array" ref="AD2622">_xlfn.XLOOKUP(HsgLista[[#This Row],[Helység jogállása]],_xlfn.ANCHORARRAY($AG$12),$AH$12:$AH$18)</f>
        <v>1 község</v>
      </c>
      <c r="AE2622" s="4">
        <f>HsgLista[[#This Row],[Lakó-népesség]]*HsgLista[[#This Row],[Lakó-népesség]]</f>
        <v>5555449</v>
      </c>
      <c r="AF2622" s="1"/>
      <c r="AG2622" s="4"/>
      <c r="AJ2622" s="8"/>
      <c r="AK2622" s="4"/>
      <c r="AS2622" s="8"/>
      <c r="AT2622" s="4"/>
      <c r="BJ2622" s="1"/>
    </row>
    <row r="2623" spans="1:62" x14ac:dyDescent="0.3">
      <c r="A2623" s="33" t="s">
        <v>3302</v>
      </c>
      <c r="B2623" s="32">
        <v>8484</v>
      </c>
      <c r="C2623" s="1" t="s">
        <v>40</v>
      </c>
      <c r="D2623" s="1" t="s">
        <v>52</v>
      </c>
      <c r="E2623" s="1" t="s">
        <v>58</v>
      </c>
      <c r="F2623" s="1" t="s">
        <v>59</v>
      </c>
      <c r="G2623" s="1" t="s">
        <v>60</v>
      </c>
      <c r="H2623" s="1">
        <v>5</v>
      </c>
      <c r="I2623" s="1" t="s">
        <v>60</v>
      </c>
      <c r="J2623" s="4">
        <v>656</v>
      </c>
      <c r="K2623" s="4">
        <v>249</v>
      </c>
      <c r="L2623" s="4">
        <v>129</v>
      </c>
      <c r="AA2623" s="12" t="str">
        <f>_xlfn.XLOOKUP(HsgLista[[#This Row],[Lakó-népesség]],hsgméret[limit],hsgméret[név],,-1)</f>
        <v>mikro</v>
      </c>
      <c r="AB2623" s="12" t="str">
        <f>IFERROR(_xlfn.XLOOKUP(HsgLista[[#This Row],[Vármegye]],Régiók[Vármegye],Régiók[Régió]),"")</f>
        <v>Észak-Magyarország</v>
      </c>
      <c r="AC2623" s="12" t="str">
        <f>IFERROR(_xlfn.XLOOKUP(HsgLista[[#This Row],[Vármegye]],Régiók[Vármegye],Régiók[NUTS2]),"")</f>
        <v>HU31</v>
      </c>
      <c r="AD2623" s="12" t="str" cm="1">
        <f t="array" ref="AD2623">_xlfn.XLOOKUP(HsgLista[[#This Row],[Helység jogállása]],_xlfn.ANCHORARRAY($AG$12),$AH$12:$AH$18)</f>
        <v>1 község</v>
      </c>
      <c r="AE2623" s="4">
        <f>HsgLista[[#This Row],[Lakó-népesség]]*HsgLista[[#This Row],[Lakó-népesség]]</f>
        <v>62001</v>
      </c>
      <c r="AF2623" s="1"/>
      <c r="AG2623" s="4"/>
      <c r="AJ2623" s="8"/>
      <c r="AK2623" s="4"/>
      <c r="AS2623" s="8"/>
      <c r="AT2623" s="4"/>
      <c r="BJ2623" s="1"/>
    </row>
    <row r="2624" spans="1:62" x14ac:dyDescent="0.3">
      <c r="A2624" s="33" t="s">
        <v>3303</v>
      </c>
      <c r="B2624" s="31">
        <v>11545</v>
      </c>
      <c r="C2624" s="1" t="s">
        <v>40</v>
      </c>
      <c r="D2624" s="1" t="s">
        <v>80</v>
      </c>
      <c r="E2624" s="1" t="s">
        <v>264</v>
      </c>
      <c r="F2624" s="1" t="s">
        <v>265</v>
      </c>
      <c r="G2624" s="1" t="s">
        <v>266</v>
      </c>
      <c r="H2624" s="1">
        <v>5</v>
      </c>
      <c r="I2624" s="1" t="s">
        <v>558</v>
      </c>
      <c r="J2624" s="4">
        <v>576</v>
      </c>
      <c r="K2624" s="4">
        <v>116</v>
      </c>
      <c r="L2624" s="4">
        <v>51</v>
      </c>
      <c r="R2624" s="1">
        <v>1</v>
      </c>
      <c r="AA2624" s="12" t="str">
        <f>_xlfn.XLOOKUP(HsgLista[[#This Row],[Lakó-népesség]],hsgméret[limit],hsgméret[név],,-1)</f>
        <v>mikro</v>
      </c>
      <c r="AB2624" s="12" t="str">
        <f>IFERROR(_xlfn.XLOOKUP(HsgLista[[#This Row],[Vármegye]],Régiók[Vármegye],Régiók[Régió]),"")</f>
        <v>Közép-Dunántúl</v>
      </c>
      <c r="AC2624" s="12" t="str">
        <f>IFERROR(_xlfn.XLOOKUP(HsgLista[[#This Row],[Vármegye]],Régiók[Vármegye],Régiók[NUTS2]),"")</f>
        <v>HU21</v>
      </c>
      <c r="AD2624" s="12" t="str" cm="1">
        <f t="array" ref="AD2624">_xlfn.XLOOKUP(HsgLista[[#This Row],[Helység jogállása]],_xlfn.ANCHORARRAY($AG$12),$AH$12:$AH$18)</f>
        <v>1 község</v>
      </c>
      <c r="AE2624" s="4">
        <f>HsgLista[[#This Row],[Lakó-népesség]]*HsgLista[[#This Row],[Lakó-népesség]]</f>
        <v>13456</v>
      </c>
      <c r="AF2624" s="1"/>
      <c r="AG2624" s="4"/>
      <c r="AJ2624" s="8"/>
      <c r="AK2624" s="4"/>
      <c r="AS2624" s="8"/>
      <c r="AT2624" s="4"/>
      <c r="BJ2624" s="1"/>
    </row>
    <row r="2625" spans="1:62" x14ac:dyDescent="0.3">
      <c r="A2625" s="33" t="s">
        <v>3304</v>
      </c>
      <c r="B2625" s="32">
        <v>9803</v>
      </c>
      <c r="C2625" s="1" t="s">
        <v>40</v>
      </c>
      <c r="D2625" s="1" t="s">
        <v>41</v>
      </c>
      <c r="E2625" s="1" t="s">
        <v>821</v>
      </c>
      <c r="F2625" s="1" t="s">
        <v>822</v>
      </c>
      <c r="G2625" s="1" t="s">
        <v>823</v>
      </c>
      <c r="H2625" s="1">
        <v>5</v>
      </c>
      <c r="I2625" s="1" t="s">
        <v>823</v>
      </c>
      <c r="J2625" s="4">
        <v>1331</v>
      </c>
      <c r="K2625" s="4">
        <v>93</v>
      </c>
      <c r="L2625" s="4">
        <v>66</v>
      </c>
      <c r="AA2625" s="12" t="str">
        <f>_xlfn.XLOOKUP(HsgLista[[#This Row],[Lakó-népesség]],hsgméret[limit],hsgméret[név],,-1)</f>
        <v>mikro</v>
      </c>
      <c r="AB2625" s="12" t="str">
        <f>IFERROR(_xlfn.XLOOKUP(HsgLista[[#This Row],[Vármegye]],Régiók[Vármegye],Régiók[Régió]),"")</f>
        <v>Dél-Dunántúl</v>
      </c>
      <c r="AC2625" s="12" t="str">
        <f>IFERROR(_xlfn.XLOOKUP(HsgLista[[#This Row],[Vármegye]],Régiók[Vármegye],Régiók[NUTS2]),"")</f>
        <v>HU23</v>
      </c>
      <c r="AD2625" s="12" t="str" cm="1">
        <f t="array" ref="AD2625">_xlfn.XLOOKUP(HsgLista[[#This Row],[Helység jogállása]],_xlfn.ANCHORARRAY($AG$12),$AH$12:$AH$18)</f>
        <v>1 község</v>
      </c>
      <c r="AE2625" s="4">
        <f>HsgLista[[#This Row],[Lakó-népesség]]*HsgLista[[#This Row],[Lakó-népesség]]</f>
        <v>8649</v>
      </c>
      <c r="AF2625" s="1"/>
      <c r="AG2625" s="4"/>
      <c r="AJ2625" s="8"/>
      <c r="AK2625" s="4"/>
      <c r="AS2625" s="8"/>
      <c r="AT2625" s="4"/>
      <c r="BJ2625" s="1"/>
    </row>
    <row r="2626" spans="1:62" x14ac:dyDescent="0.3">
      <c r="A2626" s="33" t="s">
        <v>3305</v>
      </c>
      <c r="B2626" s="31">
        <v>21120</v>
      </c>
      <c r="C2626" s="1" t="s">
        <v>40</v>
      </c>
      <c r="D2626" s="1" t="s">
        <v>140</v>
      </c>
      <c r="E2626" s="1" t="s">
        <v>2348</v>
      </c>
      <c r="F2626" s="1" t="s">
        <v>2349</v>
      </c>
      <c r="G2626" s="1" t="s">
        <v>2350</v>
      </c>
      <c r="H2626" s="1">
        <v>2</v>
      </c>
      <c r="I2626" s="1" t="s">
        <v>38</v>
      </c>
      <c r="J2626" s="4">
        <v>10189</v>
      </c>
      <c r="K2626" s="4">
        <v>1874</v>
      </c>
      <c r="L2626" s="4">
        <v>913</v>
      </c>
      <c r="AA2626" s="12" t="str">
        <f>_xlfn.XLOOKUP(HsgLista[[#This Row],[Lakó-népesség]],hsgméret[limit],hsgméret[név],,-1)</f>
        <v>apró</v>
      </c>
      <c r="AB2626" s="12" t="str">
        <f>IFERROR(_xlfn.XLOOKUP(HsgLista[[#This Row],[Vármegye]],Régiók[Vármegye],Régiók[Régió]),"")</f>
        <v>Dél-Alföld</v>
      </c>
      <c r="AC2626" s="12" t="str">
        <f>IFERROR(_xlfn.XLOOKUP(HsgLista[[#This Row],[Vármegye]],Régiók[Vármegye],Régiók[NUTS2]),"")</f>
        <v>HU33</v>
      </c>
      <c r="AD2626" s="12" t="str" cm="1">
        <f t="array" ref="AD2626">_xlfn.XLOOKUP(HsgLista[[#This Row],[Helység jogállása]],_xlfn.ANCHORARRAY($AG$12),$AH$12:$AH$18)</f>
        <v>1 község</v>
      </c>
      <c r="AE2626" s="4">
        <f>HsgLista[[#This Row],[Lakó-népesség]]*HsgLista[[#This Row],[Lakó-népesség]]</f>
        <v>3511876</v>
      </c>
      <c r="AF2626" s="1"/>
      <c r="AG2626" s="4"/>
      <c r="AJ2626" s="8"/>
      <c r="AK2626" s="4"/>
      <c r="AS2626" s="8"/>
      <c r="AT2626" s="4"/>
      <c r="BJ2626" s="1"/>
    </row>
    <row r="2627" spans="1:62" x14ac:dyDescent="0.3">
      <c r="A2627" s="33" t="s">
        <v>3306</v>
      </c>
      <c r="B2627" s="31">
        <v>16267</v>
      </c>
      <c r="C2627" s="1" t="s">
        <v>40</v>
      </c>
      <c r="D2627" s="1" t="s">
        <v>80</v>
      </c>
      <c r="E2627" s="1" t="s">
        <v>611</v>
      </c>
      <c r="F2627" s="1" t="s">
        <v>612</v>
      </c>
      <c r="G2627" s="1" t="s">
        <v>80</v>
      </c>
      <c r="H2627" s="1">
        <v>1</v>
      </c>
      <c r="I2627" s="1" t="s">
        <v>32</v>
      </c>
      <c r="J2627" s="4">
        <v>2238</v>
      </c>
      <c r="K2627" s="4">
        <v>2023</v>
      </c>
      <c r="L2627" s="4">
        <v>717</v>
      </c>
      <c r="AA2627" s="12" t="str">
        <f>_xlfn.XLOOKUP(HsgLista[[#This Row],[Lakó-népesség]],hsgméret[limit],hsgméret[név],,-1)</f>
        <v>kicsi</v>
      </c>
      <c r="AB2627" s="12" t="str">
        <f>IFERROR(_xlfn.XLOOKUP(HsgLista[[#This Row],[Vármegye]],Régiók[Vármegye],Régiók[Régió]),"")</f>
        <v>Közép-Dunántúl</v>
      </c>
      <c r="AC2627" s="12" t="str">
        <f>IFERROR(_xlfn.XLOOKUP(HsgLista[[#This Row],[Vármegye]],Régiók[Vármegye],Régiók[NUTS2]),"")</f>
        <v>HU21</v>
      </c>
      <c r="AD2627" s="12" t="str" cm="1">
        <f t="array" ref="AD2627">_xlfn.XLOOKUP(HsgLista[[#This Row],[Helység jogállása]],_xlfn.ANCHORARRAY($AG$12),$AH$12:$AH$18)</f>
        <v>1 község</v>
      </c>
      <c r="AE2627" s="4">
        <f>HsgLista[[#This Row],[Lakó-népesség]]*HsgLista[[#This Row],[Lakó-népesség]]</f>
        <v>4092529</v>
      </c>
      <c r="AF2627" s="1"/>
      <c r="AG2627" s="4"/>
      <c r="AJ2627" s="8"/>
      <c r="AK2627" s="4"/>
      <c r="AS2627" s="8"/>
      <c r="AT2627" s="4"/>
      <c r="BJ2627" s="1"/>
    </row>
    <row r="2628" spans="1:62" x14ac:dyDescent="0.3">
      <c r="A2628" s="33" t="s">
        <v>3307</v>
      </c>
      <c r="B2628" s="32">
        <v>3124</v>
      </c>
      <c r="C2628" s="1" t="s">
        <v>40</v>
      </c>
      <c r="D2628" s="1" t="s">
        <v>202</v>
      </c>
      <c r="E2628" s="1" t="s">
        <v>203</v>
      </c>
      <c r="F2628" s="1" t="s">
        <v>204</v>
      </c>
      <c r="G2628" s="1" t="s">
        <v>205</v>
      </c>
      <c r="H2628" s="1">
        <v>5</v>
      </c>
      <c r="I2628" s="1" t="s">
        <v>477</v>
      </c>
      <c r="J2628" s="4">
        <v>508</v>
      </c>
      <c r="K2628" s="4">
        <v>76</v>
      </c>
      <c r="L2628" s="4">
        <v>66</v>
      </c>
      <c r="AA2628" s="12" t="str">
        <f>_xlfn.XLOOKUP(HsgLista[[#This Row],[Lakó-népesség]],hsgméret[limit],hsgméret[név],,-1)</f>
        <v>mikro</v>
      </c>
      <c r="AB2628" s="12" t="str">
        <f>IFERROR(_xlfn.XLOOKUP(HsgLista[[#This Row],[Vármegye]],Régiók[Vármegye],Régiók[Régió]),"")</f>
        <v>Nyugat-Dunántúl</v>
      </c>
      <c r="AC2628" s="12" t="str">
        <f>IFERROR(_xlfn.XLOOKUP(HsgLista[[#This Row],[Vármegye]],Régiók[Vármegye],Régiók[NUTS2]),"")</f>
        <v>HU22</v>
      </c>
      <c r="AD2628" s="12" t="str" cm="1">
        <f t="array" ref="AD2628">_xlfn.XLOOKUP(HsgLista[[#This Row],[Helység jogállása]],_xlfn.ANCHORARRAY($AG$12),$AH$12:$AH$18)</f>
        <v>1 község</v>
      </c>
      <c r="AE2628" s="4">
        <f>HsgLista[[#This Row],[Lakó-népesség]]*HsgLista[[#This Row],[Lakó-népesség]]</f>
        <v>5776</v>
      </c>
      <c r="AF2628" s="1"/>
      <c r="AG2628" s="4"/>
      <c r="AJ2628" s="8"/>
      <c r="AK2628" s="4"/>
      <c r="AS2628" s="8"/>
      <c r="AT2628" s="4"/>
      <c r="BJ2628" s="1"/>
    </row>
    <row r="2629" spans="1:62" x14ac:dyDescent="0.3">
      <c r="A2629" s="33" t="s">
        <v>211</v>
      </c>
      <c r="B2629" s="31">
        <v>16355</v>
      </c>
      <c r="C2629" s="1" t="s">
        <v>40</v>
      </c>
      <c r="D2629" s="1" t="s">
        <v>41</v>
      </c>
      <c r="E2629" s="1" t="s">
        <v>208</v>
      </c>
      <c r="F2629" s="1" t="s">
        <v>209</v>
      </c>
      <c r="G2629" s="1" t="s">
        <v>210</v>
      </c>
      <c r="H2629" s="1">
        <v>2</v>
      </c>
      <c r="I2629" s="1" t="s">
        <v>38</v>
      </c>
      <c r="J2629" s="4">
        <v>1406</v>
      </c>
      <c r="K2629" s="4">
        <v>760</v>
      </c>
      <c r="L2629" s="4">
        <v>285</v>
      </c>
      <c r="R2629" s="1">
        <v>1</v>
      </c>
      <c r="AA2629" s="12" t="str">
        <f>_xlfn.XLOOKUP(HsgLista[[#This Row],[Lakó-népesség]],hsgméret[limit],hsgméret[név],,-1)</f>
        <v>apró</v>
      </c>
      <c r="AB2629" s="12" t="str">
        <f>IFERROR(_xlfn.XLOOKUP(HsgLista[[#This Row],[Vármegye]],Régiók[Vármegye],Régiók[Régió]),"")</f>
        <v>Dél-Dunántúl</v>
      </c>
      <c r="AC2629" s="12" t="str">
        <f>IFERROR(_xlfn.XLOOKUP(HsgLista[[#This Row],[Vármegye]],Régiók[Vármegye],Régiók[NUTS2]),"")</f>
        <v>HU23</v>
      </c>
      <c r="AD2629" s="12" t="str" cm="1">
        <f t="array" ref="AD2629">_xlfn.XLOOKUP(HsgLista[[#This Row],[Helység jogállása]],_xlfn.ANCHORARRAY($AG$12),$AH$12:$AH$18)</f>
        <v>1 község</v>
      </c>
      <c r="AE2629" s="4">
        <f>HsgLista[[#This Row],[Lakó-népesség]]*HsgLista[[#This Row],[Lakó-népesség]]</f>
        <v>577600</v>
      </c>
      <c r="AF2629" s="1"/>
      <c r="AG2629" s="4"/>
      <c r="AJ2629" s="8"/>
      <c r="AK2629" s="4"/>
      <c r="AS2629" s="8"/>
      <c r="AT2629" s="4"/>
      <c r="BJ2629" s="1"/>
    </row>
    <row r="2630" spans="1:62" x14ac:dyDescent="0.3">
      <c r="A2630" s="33" t="s">
        <v>3308</v>
      </c>
      <c r="B2630" s="32">
        <v>8615</v>
      </c>
      <c r="C2630" s="1" t="s">
        <v>40</v>
      </c>
      <c r="D2630" s="1" t="s">
        <v>202</v>
      </c>
      <c r="E2630" s="1" t="s">
        <v>621</v>
      </c>
      <c r="F2630" s="1" t="s">
        <v>622</v>
      </c>
      <c r="G2630" s="1" t="s">
        <v>623</v>
      </c>
      <c r="H2630" s="1">
        <v>5</v>
      </c>
      <c r="I2630" s="1" t="s">
        <v>620</v>
      </c>
      <c r="J2630" s="4">
        <v>689</v>
      </c>
      <c r="K2630" s="4">
        <v>255</v>
      </c>
      <c r="L2630" s="4">
        <v>130</v>
      </c>
      <c r="AA2630" s="12" t="str">
        <f>_xlfn.XLOOKUP(HsgLista[[#This Row],[Lakó-népesség]],hsgméret[limit],hsgméret[név],,-1)</f>
        <v>mikro</v>
      </c>
      <c r="AB2630" s="12" t="str">
        <f>IFERROR(_xlfn.XLOOKUP(HsgLista[[#This Row],[Vármegye]],Régiók[Vármegye],Régiók[Régió]),"")</f>
        <v>Nyugat-Dunántúl</v>
      </c>
      <c r="AC2630" s="12" t="str">
        <f>IFERROR(_xlfn.XLOOKUP(HsgLista[[#This Row],[Vármegye]],Régiók[Vármegye],Régiók[NUTS2]),"")</f>
        <v>HU22</v>
      </c>
      <c r="AD2630" s="12" t="str" cm="1">
        <f t="array" ref="AD2630">_xlfn.XLOOKUP(HsgLista[[#This Row],[Helység jogállása]],_xlfn.ANCHORARRAY($AG$12),$AH$12:$AH$18)</f>
        <v>1 község</v>
      </c>
      <c r="AE2630" s="4">
        <f>HsgLista[[#This Row],[Lakó-népesség]]*HsgLista[[#This Row],[Lakó-népesség]]</f>
        <v>65025</v>
      </c>
      <c r="AF2630" s="1"/>
      <c r="AG2630" s="4"/>
      <c r="AJ2630" s="8"/>
      <c r="AK2630" s="4"/>
      <c r="AS2630" s="8"/>
      <c r="AT2630" s="4"/>
      <c r="BJ2630" s="1"/>
    </row>
    <row r="2631" spans="1:62" x14ac:dyDescent="0.3">
      <c r="A2631" s="33" t="s">
        <v>823</v>
      </c>
      <c r="B2631" s="31">
        <v>15866</v>
      </c>
      <c r="C2631" s="1" t="s">
        <v>27</v>
      </c>
      <c r="D2631" s="1" t="s">
        <v>41</v>
      </c>
      <c r="E2631" s="1" t="s">
        <v>3309</v>
      </c>
      <c r="F2631" s="1" t="s">
        <v>822</v>
      </c>
      <c r="G2631" s="1" t="s">
        <v>823</v>
      </c>
      <c r="H2631" s="1">
        <v>2</v>
      </c>
      <c r="I2631" s="1" t="s">
        <v>38</v>
      </c>
      <c r="J2631" s="4">
        <v>2781</v>
      </c>
      <c r="K2631" s="4">
        <v>5986</v>
      </c>
      <c r="L2631" s="4">
        <v>2548</v>
      </c>
      <c r="P2631" s="1">
        <v>1</v>
      </c>
      <c r="R2631" s="1">
        <v>1</v>
      </c>
      <c r="T2631" s="1">
        <v>1</v>
      </c>
      <c r="AA2631" s="12" t="str">
        <f>_xlfn.XLOOKUP(HsgLista[[#This Row],[Lakó-népesség]],hsgméret[limit],hsgméret[név],,-1)</f>
        <v>kicsi</v>
      </c>
      <c r="AB2631" s="12" t="str">
        <f>IFERROR(_xlfn.XLOOKUP(HsgLista[[#This Row],[Vármegye]],Régiók[Vármegye],Régiók[Régió]),"")</f>
        <v>Dél-Dunántúl</v>
      </c>
      <c r="AC2631" s="12" t="str">
        <f>IFERROR(_xlfn.XLOOKUP(HsgLista[[#This Row],[Vármegye]],Régiók[Vármegye],Régiók[NUTS2]),"")</f>
        <v>HU23</v>
      </c>
      <c r="AD2631" s="12" t="str" cm="1">
        <f t="array" ref="AD2631">_xlfn.XLOOKUP(HsgLista[[#This Row],[Helység jogállása]],_xlfn.ANCHORARRAY($AG$12),$AH$12:$AH$18)</f>
        <v>2 város</v>
      </c>
      <c r="AE2631" s="4">
        <f>HsgLista[[#This Row],[Lakó-népesség]]*HsgLista[[#This Row],[Lakó-népesség]]</f>
        <v>35832196</v>
      </c>
      <c r="AF2631" s="1"/>
      <c r="AG2631" s="4"/>
      <c r="AJ2631" s="8"/>
      <c r="AK2631" s="4"/>
      <c r="AS2631" s="8"/>
      <c r="AT2631" s="4"/>
      <c r="BJ2631" s="1"/>
    </row>
    <row r="2632" spans="1:62" x14ac:dyDescent="0.3">
      <c r="A2632" s="33" t="s">
        <v>3310</v>
      </c>
      <c r="B2632" s="32">
        <v>7542</v>
      </c>
      <c r="C2632" s="1" t="s">
        <v>40</v>
      </c>
      <c r="D2632" s="1" t="s">
        <v>75</v>
      </c>
      <c r="E2632" s="1" t="s">
        <v>1504</v>
      </c>
      <c r="F2632" s="1" t="s">
        <v>1505</v>
      </c>
      <c r="G2632" s="1" t="s">
        <v>1506</v>
      </c>
      <c r="H2632" s="1">
        <v>5</v>
      </c>
      <c r="I2632" s="1" t="s">
        <v>3311</v>
      </c>
      <c r="J2632" s="4">
        <v>2015</v>
      </c>
      <c r="K2632" s="4">
        <v>1888</v>
      </c>
      <c r="L2632" s="4">
        <v>834</v>
      </c>
      <c r="AA2632" s="12" t="str">
        <f>_xlfn.XLOOKUP(HsgLista[[#This Row],[Lakó-népesség]],hsgméret[limit],hsgméret[név],,-1)</f>
        <v>apró</v>
      </c>
      <c r="AB2632" s="12" t="str">
        <f>IFERROR(_xlfn.XLOOKUP(HsgLista[[#This Row],[Vármegye]],Régiók[Vármegye],Régiók[Régió]),"")</f>
        <v>Pest</v>
      </c>
      <c r="AC2632" s="12" t="str">
        <f>IFERROR(_xlfn.XLOOKUP(HsgLista[[#This Row],[Vármegye]],Régiók[Vármegye],Régiók[NUTS2]),"")</f>
        <v>HU12</v>
      </c>
      <c r="AD2632" s="12" t="str" cm="1">
        <f t="array" ref="AD2632">_xlfn.XLOOKUP(HsgLista[[#This Row],[Helység jogállása]],_xlfn.ANCHORARRAY($AG$12),$AH$12:$AH$18)</f>
        <v>1 község</v>
      </c>
      <c r="AE2632" s="4">
        <f>HsgLista[[#This Row],[Lakó-népesség]]*HsgLista[[#This Row],[Lakó-népesség]]</f>
        <v>3564544</v>
      </c>
      <c r="AF2632" s="1"/>
      <c r="AG2632" s="4"/>
      <c r="AJ2632" s="8"/>
      <c r="AK2632" s="4"/>
      <c r="AS2632" s="8"/>
      <c r="AT2632" s="4"/>
      <c r="BJ2632" s="1"/>
    </row>
    <row r="2633" spans="1:62" x14ac:dyDescent="0.3">
      <c r="A2633" s="33" t="s">
        <v>3312</v>
      </c>
      <c r="B2633" s="31">
        <v>14225</v>
      </c>
      <c r="C2633" s="1" t="s">
        <v>40</v>
      </c>
      <c r="D2633" s="1" t="s">
        <v>202</v>
      </c>
      <c r="E2633" s="1" t="s">
        <v>621</v>
      </c>
      <c r="F2633" s="1" t="s">
        <v>622</v>
      </c>
      <c r="G2633" s="1" t="s">
        <v>623</v>
      </c>
      <c r="H2633" s="1">
        <v>5</v>
      </c>
      <c r="I2633" s="1" t="s">
        <v>689</v>
      </c>
      <c r="J2633" s="4">
        <v>312</v>
      </c>
      <c r="K2633" s="4">
        <v>79</v>
      </c>
      <c r="L2633" s="4">
        <v>65</v>
      </c>
      <c r="AA2633" s="12" t="str">
        <f>_xlfn.XLOOKUP(HsgLista[[#This Row],[Lakó-népesség]],hsgméret[limit],hsgméret[név],,-1)</f>
        <v>mikro</v>
      </c>
      <c r="AB2633" s="12" t="str">
        <f>IFERROR(_xlfn.XLOOKUP(HsgLista[[#This Row],[Vármegye]],Régiók[Vármegye],Régiók[Régió]),"")</f>
        <v>Nyugat-Dunántúl</v>
      </c>
      <c r="AC2633" s="12" t="str">
        <f>IFERROR(_xlfn.XLOOKUP(HsgLista[[#This Row],[Vármegye]],Régiók[Vármegye],Régiók[NUTS2]),"")</f>
        <v>HU22</v>
      </c>
      <c r="AD2633" s="12" t="str" cm="1">
        <f t="array" ref="AD2633">_xlfn.XLOOKUP(HsgLista[[#This Row],[Helység jogállása]],_xlfn.ANCHORARRAY($AG$12),$AH$12:$AH$18)</f>
        <v>1 község</v>
      </c>
      <c r="AE2633" s="4">
        <f>HsgLista[[#This Row],[Lakó-népesség]]*HsgLista[[#This Row],[Lakó-népesség]]</f>
        <v>6241</v>
      </c>
      <c r="AF2633" s="1"/>
      <c r="AG2633" s="4"/>
      <c r="AJ2633" s="8"/>
      <c r="AK2633" s="4"/>
      <c r="AS2633" s="8"/>
      <c r="AT2633" s="4"/>
      <c r="BJ2633" s="1"/>
    </row>
    <row r="2634" spans="1:62" x14ac:dyDescent="0.3">
      <c r="A2634" s="33" t="s">
        <v>3311</v>
      </c>
      <c r="B2634" s="31">
        <v>28653</v>
      </c>
      <c r="C2634" s="1" t="s">
        <v>196</v>
      </c>
      <c r="D2634" s="1" t="s">
        <v>75</v>
      </c>
      <c r="E2634" s="1" t="s">
        <v>1504</v>
      </c>
      <c r="F2634" s="1" t="s">
        <v>1505</v>
      </c>
      <c r="G2634" s="1" t="s">
        <v>1506</v>
      </c>
      <c r="H2634" s="1">
        <v>2</v>
      </c>
      <c r="I2634" s="1" t="s">
        <v>38</v>
      </c>
      <c r="J2634" s="4">
        <v>5218</v>
      </c>
      <c r="K2634" s="4">
        <v>4877</v>
      </c>
      <c r="L2634" s="4">
        <v>2002</v>
      </c>
      <c r="T2634" s="1">
        <v>1</v>
      </c>
      <c r="AA2634" s="12" t="str">
        <f>_xlfn.XLOOKUP(HsgLista[[#This Row],[Lakó-népesség]],hsgméret[limit],hsgméret[név],,-1)</f>
        <v>kicsi</v>
      </c>
      <c r="AB2634" s="12" t="str">
        <f>IFERROR(_xlfn.XLOOKUP(HsgLista[[#This Row],[Vármegye]],Régiók[Vármegye],Régiók[Régió]),"")</f>
        <v>Pest</v>
      </c>
      <c r="AC2634" s="12" t="str">
        <f>IFERROR(_xlfn.XLOOKUP(HsgLista[[#This Row],[Vármegye]],Régiók[Vármegye],Régiók[NUTS2]),"")</f>
        <v>HU12</v>
      </c>
      <c r="AD2634" s="12" t="str" cm="1">
        <f t="array" ref="AD2634">_xlfn.XLOOKUP(HsgLista[[#This Row],[Helység jogállása]],_xlfn.ANCHORARRAY($AG$12),$AH$12:$AH$18)</f>
        <v>1 község</v>
      </c>
      <c r="AE2634" s="4">
        <f>HsgLista[[#This Row],[Lakó-népesség]]*HsgLista[[#This Row],[Lakó-népesség]]</f>
        <v>23785129</v>
      </c>
      <c r="AF2634" s="1"/>
      <c r="AG2634" s="4"/>
      <c r="AJ2634" s="8"/>
      <c r="AK2634" s="4"/>
      <c r="AS2634" s="8"/>
      <c r="AT2634" s="4"/>
      <c r="BJ2634" s="1"/>
    </row>
    <row r="2635" spans="1:62" x14ac:dyDescent="0.3">
      <c r="A2635" s="33" t="s">
        <v>3313</v>
      </c>
      <c r="B2635" s="31">
        <v>21254</v>
      </c>
      <c r="C2635" s="1" t="s">
        <v>40</v>
      </c>
      <c r="D2635" s="1" t="s">
        <v>95</v>
      </c>
      <c r="E2635" s="1" t="s">
        <v>96</v>
      </c>
      <c r="F2635" s="1" t="s">
        <v>97</v>
      </c>
      <c r="G2635" s="1" t="s">
        <v>98</v>
      </c>
      <c r="H2635" s="1">
        <v>5</v>
      </c>
      <c r="I2635" s="1" t="s">
        <v>1900</v>
      </c>
      <c r="J2635" s="4">
        <v>3124</v>
      </c>
      <c r="K2635" s="4">
        <v>962</v>
      </c>
      <c r="L2635" s="4">
        <v>385</v>
      </c>
      <c r="P2635" s="1">
        <v>1</v>
      </c>
      <c r="AA2635" s="12" t="str">
        <f>_xlfn.XLOOKUP(HsgLista[[#This Row],[Lakó-népesség]],hsgméret[limit],hsgméret[név],,-1)</f>
        <v>apró</v>
      </c>
      <c r="AB2635" s="12" t="str">
        <f>IFERROR(_xlfn.XLOOKUP(HsgLista[[#This Row],[Vármegye]],Régiók[Vármegye],Régiók[Régió]),"")</f>
        <v>Nyugat-Dunántúl</v>
      </c>
      <c r="AC2635" s="12" t="str">
        <f>IFERROR(_xlfn.XLOOKUP(HsgLista[[#This Row],[Vármegye]],Régiók[Vármegye],Régiók[NUTS2]),"")</f>
        <v>HU22</v>
      </c>
      <c r="AD2635" s="12" t="str" cm="1">
        <f t="array" ref="AD2635">_xlfn.XLOOKUP(HsgLista[[#This Row],[Helység jogállása]],_xlfn.ANCHORARRAY($AG$12),$AH$12:$AH$18)</f>
        <v>1 község</v>
      </c>
      <c r="AE2635" s="4">
        <f>HsgLista[[#This Row],[Lakó-népesség]]*HsgLista[[#This Row],[Lakó-népesség]]</f>
        <v>925444</v>
      </c>
      <c r="AF2635" s="1"/>
      <c r="AG2635" s="4"/>
      <c r="AJ2635" s="8"/>
      <c r="AK2635" s="4"/>
      <c r="AS2635" s="8"/>
      <c r="AT2635" s="4"/>
      <c r="BJ2635" s="1"/>
    </row>
    <row r="2636" spans="1:62" x14ac:dyDescent="0.3">
      <c r="A2636" s="33" t="s">
        <v>3314</v>
      </c>
      <c r="B2636" s="31">
        <v>30067</v>
      </c>
      <c r="C2636" s="1" t="s">
        <v>40</v>
      </c>
      <c r="D2636" s="1" t="s">
        <v>202</v>
      </c>
      <c r="E2636" s="1" t="s">
        <v>203</v>
      </c>
      <c r="F2636" s="1" t="s">
        <v>204</v>
      </c>
      <c r="G2636" s="1" t="s">
        <v>205</v>
      </c>
      <c r="H2636" s="1">
        <v>5</v>
      </c>
      <c r="I2636" s="1" t="s">
        <v>477</v>
      </c>
      <c r="J2636" s="4">
        <v>1199</v>
      </c>
      <c r="K2636" s="4">
        <v>107</v>
      </c>
      <c r="L2636" s="4">
        <v>79</v>
      </c>
      <c r="AA2636" s="12" t="str">
        <f>_xlfn.XLOOKUP(HsgLista[[#This Row],[Lakó-népesség]],hsgméret[limit],hsgméret[név],,-1)</f>
        <v>mikro</v>
      </c>
      <c r="AB2636" s="12" t="str">
        <f>IFERROR(_xlfn.XLOOKUP(HsgLista[[#This Row],[Vármegye]],Régiók[Vármegye],Régiók[Régió]),"")</f>
        <v>Nyugat-Dunántúl</v>
      </c>
      <c r="AC2636" s="12" t="str">
        <f>IFERROR(_xlfn.XLOOKUP(HsgLista[[#This Row],[Vármegye]],Régiók[Vármegye],Régiók[NUTS2]),"")</f>
        <v>HU22</v>
      </c>
      <c r="AD2636" s="12" t="str" cm="1">
        <f t="array" ref="AD2636">_xlfn.XLOOKUP(HsgLista[[#This Row],[Helység jogállása]],_xlfn.ANCHORARRAY($AG$12),$AH$12:$AH$18)</f>
        <v>1 község</v>
      </c>
      <c r="AE2636" s="4">
        <f>HsgLista[[#This Row],[Lakó-népesség]]*HsgLista[[#This Row],[Lakó-népesség]]</f>
        <v>11449</v>
      </c>
      <c r="AF2636" s="1"/>
      <c r="AG2636" s="4"/>
      <c r="AJ2636" s="8"/>
      <c r="AK2636" s="4"/>
      <c r="AS2636" s="8"/>
      <c r="AT2636" s="4"/>
      <c r="BJ2636" s="1"/>
    </row>
    <row r="2637" spans="1:62" x14ac:dyDescent="0.3">
      <c r="A2637" s="33" t="s">
        <v>3315</v>
      </c>
      <c r="B2637" s="31">
        <v>19099</v>
      </c>
      <c r="C2637" s="1" t="s">
        <v>40</v>
      </c>
      <c r="D2637" s="1" t="s">
        <v>224</v>
      </c>
      <c r="E2637" s="1" t="s">
        <v>394</v>
      </c>
      <c r="F2637" s="1" t="s">
        <v>395</v>
      </c>
      <c r="G2637" s="1" t="s">
        <v>396</v>
      </c>
      <c r="H2637" s="1">
        <v>5</v>
      </c>
      <c r="I2637" s="1" t="s">
        <v>1837</v>
      </c>
      <c r="J2637" s="4">
        <v>2551</v>
      </c>
      <c r="K2637" s="4">
        <v>967</v>
      </c>
      <c r="L2637" s="4">
        <v>471</v>
      </c>
      <c r="AA2637" s="12" t="str">
        <f>_xlfn.XLOOKUP(HsgLista[[#This Row],[Lakó-népesség]],hsgméret[limit],hsgméret[név],,-1)</f>
        <v>apró</v>
      </c>
      <c r="AB2637" s="12" t="str">
        <f>IFERROR(_xlfn.XLOOKUP(HsgLista[[#This Row],[Vármegye]],Régiók[Vármegye],Régiók[Régió]),"")</f>
        <v>Észak-Alföld</v>
      </c>
      <c r="AC2637" s="12" t="str">
        <f>IFERROR(_xlfn.XLOOKUP(HsgLista[[#This Row],[Vármegye]],Régiók[Vármegye],Régiók[NUTS2]),"")</f>
        <v>HU32</v>
      </c>
      <c r="AD2637" s="12" t="str" cm="1">
        <f t="array" ref="AD2637">_xlfn.XLOOKUP(HsgLista[[#This Row],[Helység jogállása]],_xlfn.ANCHORARRAY($AG$12),$AH$12:$AH$18)</f>
        <v>1 község</v>
      </c>
      <c r="AE2637" s="4">
        <f>HsgLista[[#This Row],[Lakó-népesség]]*HsgLista[[#This Row],[Lakó-népesség]]</f>
        <v>935089</v>
      </c>
      <c r="AF2637" s="1"/>
      <c r="AG2637" s="4"/>
      <c r="AJ2637" s="8"/>
      <c r="AK2637" s="4"/>
      <c r="AS2637" s="8"/>
      <c r="AT2637" s="4"/>
      <c r="BJ2637" s="1"/>
    </row>
    <row r="2638" spans="1:62" x14ac:dyDescent="0.3">
      <c r="A2638" s="33" t="s">
        <v>3316</v>
      </c>
      <c r="B2638" s="31">
        <v>11165</v>
      </c>
      <c r="C2638" s="1" t="s">
        <v>40</v>
      </c>
      <c r="D2638" s="1" t="s">
        <v>202</v>
      </c>
      <c r="E2638" s="1" t="s">
        <v>203</v>
      </c>
      <c r="F2638" s="1" t="s">
        <v>204</v>
      </c>
      <c r="G2638" s="1" t="s">
        <v>205</v>
      </c>
      <c r="H2638" s="1">
        <v>5</v>
      </c>
      <c r="I2638" s="1" t="s">
        <v>261</v>
      </c>
      <c r="J2638" s="4">
        <v>1596</v>
      </c>
      <c r="K2638" s="4">
        <v>946</v>
      </c>
      <c r="L2638" s="4">
        <v>408</v>
      </c>
      <c r="T2638" s="1">
        <v>1</v>
      </c>
      <c r="AA2638" s="12" t="str">
        <f>_xlfn.XLOOKUP(HsgLista[[#This Row],[Lakó-népesség]],hsgméret[limit],hsgméret[név],,-1)</f>
        <v>apró</v>
      </c>
      <c r="AB2638" s="12" t="str">
        <f>IFERROR(_xlfn.XLOOKUP(HsgLista[[#This Row],[Vármegye]],Régiók[Vármegye],Régiók[Régió]),"")</f>
        <v>Nyugat-Dunántúl</v>
      </c>
      <c r="AC2638" s="12" t="str">
        <f>IFERROR(_xlfn.XLOOKUP(HsgLista[[#This Row],[Vármegye]],Régiók[Vármegye],Régiók[NUTS2]),"")</f>
        <v>HU22</v>
      </c>
      <c r="AD2638" s="12" t="str" cm="1">
        <f t="array" ref="AD2638">_xlfn.XLOOKUP(HsgLista[[#This Row],[Helység jogállása]],_xlfn.ANCHORARRAY($AG$12),$AH$12:$AH$18)</f>
        <v>1 község</v>
      </c>
      <c r="AE2638" s="4">
        <f>HsgLista[[#This Row],[Lakó-népesség]]*HsgLista[[#This Row],[Lakó-népesség]]</f>
        <v>894916</v>
      </c>
      <c r="AF2638" s="1"/>
      <c r="AG2638" s="4"/>
      <c r="AJ2638" s="8"/>
      <c r="AK2638" s="4"/>
      <c r="AS2638" s="8"/>
      <c r="AT2638" s="4"/>
      <c r="BJ2638" s="1"/>
    </row>
    <row r="2639" spans="1:62" x14ac:dyDescent="0.3">
      <c r="A2639" s="33" t="s">
        <v>3317</v>
      </c>
      <c r="B2639" s="31">
        <v>30146</v>
      </c>
      <c r="C2639" s="1" t="s">
        <v>40</v>
      </c>
      <c r="D2639" s="1" t="s">
        <v>112</v>
      </c>
      <c r="E2639" s="1" t="s">
        <v>550</v>
      </c>
      <c r="F2639" s="1" t="s">
        <v>551</v>
      </c>
      <c r="G2639" s="1" t="s">
        <v>551</v>
      </c>
      <c r="H2639" s="1">
        <v>5</v>
      </c>
      <c r="I2639" s="1" t="s">
        <v>969</v>
      </c>
      <c r="J2639" s="4">
        <v>2019</v>
      </c>
      <c r="K2639" s="4">
        <v>299</v>
      </c>
      <c r="L2639" s="4">
        <v>135</v>
      </c>
      <c r="T2639" s="1">
        <v>1</v>
      </c>
      <c r="AA2639" s="12" t="str">
        <f>_xlfn.XLOOKUP(HsgLista[[#This Row],[Lakó-népesség]],hsgméret[limit],hsgméret[név],,-1)</f>
        <v>mikro</v>
      </c>
      <c r="AB2639" s="12" t="str">
        <f>IFERROR(_xlfn.XLOOKUP(HsgLista[[#This Row],[Vármegye]],Régiók[Vármegye],Régiók[Régió]),"")</f>
        <v>Dél-Dunántúl</v>
      </c>
      <c r="AC2639" s="12" t="str">
        <f>IFERROR(_xlfn.XLOOKUP(HsgLista[[#This Row],[Vármegye]],Régiók[Vármegye],Régiók[NUTS2]),"")</f>
        <v>HU23</v>
      </c>
      <c r="AD2639" s="12" t="str" cm="1">
        <f t="array" ref="AD2639">_xlfn.XLOOKUP(HsgLista[[#This Row],[Helység jogállása]],_xlfn.ANCHORARRAY($AG$12),$AH$12:$AH$18)</f>
        <v>1 község</v>
      </c>
      <c r="AE2639" s="4">
        <f>HsgLista[[#This Row],[Lakó-népesség]]*HsgLista[[#This Row],[Lakó-népesség]]</f>
        <v>89401</v>
      </c>
      <c r="AF2639" s="1"/>
      <c r="AG2639" s="4"/>
      <c r="AJ2639" s="8"/>
      <c r="AK2639" s="4"/>
      <c r="AS2639" s="8"/>
      <c r="AT2639" s="4"/>
      <c r="BJ2639" s="1"/>
    </row>
    <row r="2640" spans="1:62" x14ac:dyDescent="0.3">
      <c r="A2640" s="33" t="s">
        <v>3318</v>
      </c>
      <c r="B2640" s="32">
        <v>7700</v>
      </c>
      <c r="C2640" s="1" t="s">
        <v>40</v>
      </c>
      <c r="D2640" s="1" t="s">
        <v>202</v>
      </c>
      <c r="E2640" s="1" t="s">
        <v>278</v>
      </c>
      <c r="F2640" s="1" t="s">
        <v>279</v>
      </c>
      <c r="G2640" s="1" t="s">
        <v>280</v>
      </c>
      <c r="H2640" s="1">
        <v>5</v>
      </c>
      <c r="I2640" s="1" t="s">
        <v>1659</v>
      </c>
      <c r="J2640" s="4">
        <v>3039</v>
      </c>
      <c r="K2640" s="4">
        <v>1436</v>
      </c>
      <c r="L2640" s="4">
        <v>547</v>
      </c>
      <c r="P2640" s="1">
        <v>1</v>
      </c>
      <c r="R2640" s="1">
        <v>1</v>
      </c>
      <c r="T2640" s="1">
        <v>1</v>
      </c>
      <c r="AA2640" s="12" t="str">
        <f>_xlfn.XLOOKUP(HsgLista[[#This Row],[Lakó-népesség]],hsgméret[limit],hsgméret[név],,-1)</f>
        <v>apró</v>
      </c>
      <c r="AB2640" s="12" t="str">
        <f>IFERROR(_xlfn.XLOOKUP(HsgLista[[#This Row],[Vármegye]],Régiók[Vármegye],Régiók[Régió]),"")</f>
        <v>Nyugat-Dunántúl</v>
      </c>
      <c r="AC2640" s="12" t="str">
        <f>IFERROR(_xlfn.XLOOKUP(HsgLista[[#This Row],[Vármegye]],Régiók[Vármegye],Régiók[NUTS2]),"")</f>
        <v>HU22</v>
      </c>
      <c r="AD2640" s="12" t="str" cm="1">
        <f t="array" ref="AD2640">_xlfn.XLOOKUP(HsgLista[[#This Row],[Helység jogállása]],_xlfn.ANCHORARRAY($AG$12),$AH$12:$AH$18)</f>
        <v>1 község</v>
      </c>
      <c r="AE2640" s="4">
        <f>HsgLista[[#This Row],[Lakó-népesség]]*HsgLista[[#This Row],[Lakó-népesség]]</f>
        <v>2062096</v>
      </c>
      <c r="AF2640" s="1"/>
      <c r="AG2640" s="4"/>
      <c r="AJ2640" s="8"/>
      <c r="AK2640" s="4"/>
      <c r="AS2640" s="8"/>
      <c r="AT2640" s="4"/>
      <c r="BJ2640" s="1"/>
    </row>
    <row r="2641" spans="1:62" x14ac:dyDescent="0.3">
      <c r="A2641" s="33" t="s">
        <v>3319</v>
      </c>
      <c r="B2641" s="32">
        <v>3887</v>
      </c>
      <c r="C2641" s="1" t="s">
        <v>40</v>
      </c>
      <c r="D2641" s="1" t="s">
        <v>66</v>
      </c>
      <c r="E2641" s="1" t="s">
        <v>389</v>
      </c>
      <c r="F2641" s="1" t="s">
        <v>390</v>
      </c>
      <c r="G2641" s="1" t="s">
        <v>391</v>
      </c>
      <c r="H2641" s="1">
        <v>5</v>
      </c>
      <c r="I2641" s="1" t="s">
        <v>1731</v>
      </c>
      <c r="J2641" s="4">
        <v>1238</v>
      </c>
      <c r="K2641" s="4">
        <v>838</v>
      </c>
      <c r="L2641" s="4">
        <v>367</v>
      </c>
      <c r="AA2641" s="12" t="str">
        <f>_xlfn.XLOOKUP(HsgLista[[#This Row],[Lakó-népesség]],hsgméret[limit],hsgméret[név],,-1)</f>
        <v>apró</v>
      </c>
      <c r="AB2641" s="12" t="str">
        <f>IFERROR(_xlfn.XLOOKUP(HsgLista[[#This Row],[Vármegye]],Régiók[Vármegye],Régiók[Régió]),"")</f>
        <v>Nyugat-Dunántúl</v>
      </c>
      <c r="AC2641" s="12" t="str">
        <f>IFERROR(_xlfn.XLOOKUP(HsgLista[[#This Row],[Vármegye]],Régiók[Vármegye],Régiók[NUTS2]),"")</f>
        <v>HU22</v>
      </c>
      <c r="AD2641" s="12" t="str" cm="1">
        <f t="array" ref="AD2641">_xlfn.XLOOKUP(HsgLista[[#This Row],[Helység jogállása]],_xlfn.ANCHORARRAY($AG$12),$AH$12:$AH$18)</f>
        <v>1 község</v>
      </c>
      <c r="AE2641" s="4">
        <f>HsgLista[[#This Row],[Lakó-népesség]]*HsgLista[[#This Row],[Lakó-népesség]]</f>
        <v>702244</v>
      </c>
      <c r="AF2641" s="1"/>
      <c r="AG2641" s="4"/>
      <c r="AJ2641" s="8"/>
      <c r="AK2641" s="4"/>
      <c r="AS2641" s="8"/>
      <c r="AT2641" s="4"/>
      <c r="BJ2641" s="1"/>
    </row>
    <row r="2642" spans="1:62" x14ac:dyDescent="0.3">
      <c r="A2642" s="33" t="s">
        <v>1372</v>
      </c>
      <c r="B2642" s="31">
        <v>28820</v>
      </c>
      <c r="C2642" s="1" t="s">
        <v>40</v>
      </c>
      <c r="D2642" s="1" t="s">
        <v>140</v>
      </c>
      <c r="E2642" s="1" t="s">
        <v>449</v>
      </c>
      <c r="F2642" s="1" t="s">
        <v>450</v>
      </c>
      <c r="G2642" s="1" t="s">
        <v>451</v>
      </c>
      <c r="H2642" s="1">
        <v>2</v>
      </c>
      <c r="I2642" s="1" t="s">
        <v>38</v>
      </c>
      <c r="J2642" s="4">
        <v>3406</v>
      </c>
      <c r="K2642" s="4">
        <v>1261</v>
      </c>
      <c r="L2642" s="4">
        <v>610</v>
      </c>
      <c r="T2642" s="1">
        <v>1</v>
      </c>
      <c r="AA2642" s="12" t="str">
        <f>_xlfn.XLOOKUP(HsgLista[[#This Row],[Lakó-népesség]],hsgméret[limit],hsgméret[név],,-1)</f>
        <v>apró</v>
      </c>
      <c r="AB2642" s="12" t="str">
        <f>IFERROR(_xlfn.XLOOKUP(HsgLista[[#This Row],[Vármegye]],Régiók[Vármegye],Régiók[Régió]),"")</f>
        <v>Dél-Alföld</v>
      </c>
      <c r="AC2642" s="12" t="str">
        <f>IFERROR(_xlfn.XLOOKUP(HsgLista[[#This Row],[Vármegye]],Régiók[Vármegye],Régiók[NUTS2]),"")</f>
        <v>HU33</v>
      </c>
      <c r="AD2642" s="12" t="str" cm="1">
        <f t="array" ref="AD2642">_xlfn.XLOOKUP(HsgLista[[#This Row],[Helység jogállása]],_xlfn.ANCHORARRAY($AG$12),$AH$12:$AH$18)</f>
        <v>1 község</v>
      </c>
      <c r="AE2642" s="4">
        <f>HsgLista[[#This Row],[Lakó-népesség]]*HsgLista[[#This Row],[Lakó-népesség]]</f>
        <v>1590121</v>
      </c>
      <c r="AF2642" s="1"/>
      <c r="AG2642" s="4"/>
      <c r="AJ2642" s="8"/>
      <c r="AK2642" s="4"/>
      <c r="AS2642" s="8"/>
      <c r="AT2642" s="4"/>
      <c r="BJ2642" s="1"/>
    </row>
    <row r="2643" spans="1:62" x14ac:dyDescent="0.3">
      <c r="A2643" s="33" t="s">
        <v>241</v>
      </c>
      <c r="B2643" s="31">
        <v>30739</v>
      </c>
      <c r="C2643" s="1" t="s">
        <v>27</v>
      </c>
      <c r="D2643" s="1" t="s">
        <v>52</v>
      </c>
      <c r="E2643" s="1" t="s">
        <v>3320</v>
      </c>
      <c r="F2643" s="1" t="s">
        <v>240</v>
      </c>
      <c r="G2643" s="1" t="s">
        <v>241</v>
      </c>
      <c r="H2643" s="1">
        <v>1</v>
      </c>
      <c r="I2643" s="1" t="s">
        <v>32</v>
      </c>
      <c r="J2643" s="4">
        <v>3668</v>
      </c>
      <c r="K2643" s="4">
        <v>8360</v>
      </c>
      <c r="L2643" s="4">
        <v>3776</v>
      </c>
      <c r="R2643" s="1">
        <v>1</v>
      </c>
      <c r="T2643" s="1">
        <v>1</v>
      </c>
      <c r="AA2643" s="12" t="str">
        <f>_xlfn.XLOOKUP(HsgLista[[#This Row],[Lakó-népesség]],hsgméret[limit],hsgméret[név],,-1)</f>
        <v>kicsi</v>
      </c>
      <c r="AB2643" s="12" t="str">
        <f>IFERROR(_xlfn.XLOOKUP(HsgLista[[#This Row],[Vármegye]],Régiók[Vármegye],Régiók[Régió]),"")</f>
        <v>Észak-Magyarország</v>
      </c>
      <c r="AC2643" s="12" t="str">
        <f>IFERROR(_xlfn.XLOOKUP(HsgLista[[#This Row],[Vármegye]],Régiók[Vármegye],Régiók[NUTS2]),"")</f>
        <v>HU31</v>
      </c>
      <c r="AD2643" s="12" t="str" cm="1">
        <f t="array" ref="AD2643">_xlfn.XLOOKUP(HsgLista[[#This Row],[Helység jogállása]],_xlfn.ANCHORARRAY($AG$12),$AH$12:$AH$18)</f>
        <v>2 város</v>
      </c>
      <c r="AE2643" s="4">
        <f>HsgLista[[#This Row],[Lakó-népesség]]*HsgLista[[#This Row],[Lakó-népesség]]</f>
        <v>69889600</v>
      </c>
      <c r="AF2643" s="1"/>
      <c r="AG2643" s="4"/>
      <c r="AJ2643" s="8"/>
      <c r="AK2643" s="4"/>
      <c r="AS2643" s="8"/>
      <c r="AT2643" s="4"/>
      <c r="BJ2643" s="1"/>
    </row>
    <row r="2644" spans="1:62" x14ac:dyDescent="0.3">
      <c r="A2644" s="33" t="s">
        <v>3321</v>
      </c>
      <c r="B2644" s="31">
        <v>33437</v>
      </c>
      <c r="C2644" s="1" t="s">
        <v>40</v>
      </c>
      <c r="D2644" s="1" t="s">
        <v>224</v>
      </c>
      <c r="E2644" s="1" t="s">
        <v>639</v>
      </c>
      <c r="F2644" s="1" t="s">
        <v>640</v>
      </c>
      <c r="G2644" s="1" t="s">
        <v>641</v>
      </c>
      <c r="H2644" s="1">
        <v>5</v>
      </c>
      <c r="I2644" s="1" t="s">
        <v>641</v>
      </c>
      <c r="J2644" s="4">
        <v>5604</v>
      </c>
      <c r="K2644" s="4">
        <v>1438</v>
      </c>
      <c r="L2644" s="4">
        <v>503</v>
      </c>
      <c r="O2644" s="1" t="s">
        <v>3322</v>
      </c>
      <c r="T2644" s="1">
        <v>1</v>
      </c>
      <c r="AA2644" s="12" t="str">
        <f>_xlfn.XLOOKUP(HsgLista[[#This Row],[Lakó-népesség]],hsgméret[limit],hsgméret[név],,-1)</f>
        <v>apró</v>
      </c>
      <c r="AB2644" s="12" t="str">
        <f>IFERROR(_xlfn.XLOOKUP(HsgLista[[#This Row],[Vármegye]],Régiók[Vármegye],Régiók[Régió]),"")</f>
        <v>Észak-Alföld</v>
      </c>
      <c r="AC2644" s="12" t="str">
        <f>IFERROR(_xlfn.XLOOKUP(HsgLista[[#This Row],[Vármegye]],Régiók[Vármegye],Régiók[NUTS2]),"")</f>
        <v>HU32</v>
      </c>
      <c r="AD2644" s="12" t="str" cm="1">
        <f t="array" ref="AD2644">_xlfn.XLOOKUP(HsgLista[[#This Row],[Helység jogállása]],_xlfn.ANCHORARRAY($AG$12),$AH$12:$AH$18)</f>
        <v>1 község</v>
      </c>
      <c r="AE2644" s="4">
        <f>HsgLista[[#This Row],[Lakó-népesség]]*HsgLista[[#This Row],[Lakó-népesség]]</f>
        <v>2067844</v>
      </c>
      <c r="AF2644" s="1"/>
      <c r="AG2644" s="4"/>
      <c r="AJ2644" s="8"/>
      <c r="AK2644" s="4"/>
      <c r="AS2644" s="8"/>
      <c r="AT2644" s="4"/>
      <c r="BJ2644" s="1"/>
    </row>
    <row r="2645" spans="1:62" x14ac:dyDescent="0.3">
      <c r="A2645" s="33" t="s">
        <v>3323</v>
      </c>
      <c r="B2645" s="31">
        <v>27793</v>
      </c>
      <c r="C2645" s="1" t="s">
        <v>40</v>
      </c>
      <c r="D2645" s="1" t="s">
        <v>95</v>
      </c>
      <c r="E2645" s="1" t="s">
        <v>850</v>
      </c>
      <c r="F2645" s="1" t="s">
        <v>851</v>
      </c>
      <c r="G2645" s="1" t="s">
        <v>852</v>
      </c>
      <c r="H2645" s="1">
        <v>5</v>
      </c>
      <c r="I2645" s="1" t="s">
        <v>1240</v>
      </c>
      <c r="J2645" s="4">
        <v>1561</v>
      </c>
      <c r="K2645" s="4">
        <v>249</v>
      </c>
      <c r="L2645" s="4">
        <v>164</v>
      </c>
      <c r="AA2645" s="12" t="str">
        <f>_xlfn.XLOOKUP(HsgLista[[#This Row],[Lakó-népesség]],hsgméret[limit],hsgméret[név],,-1)</f>
        <v>mikro</v>
      </c>
      <c r="AB2645" s="12" t="str">
        <f>IFERROR(_xlfn.XLOOKUP(HsgLista[[#This Row],[Vármegye]],Régiók[Vármegye],Régiók[Régió]),"")</f>
        <v>Nyugat-Dunántúl</v>
      </c>
      <c r="AC2645" s="12" t="str">
        <f>IFERROR(_xlfn.XLOOKUP(HsgLista[[#This Row],[Vármegye]],Régiók[Vármegye],Régiók[NUTS2]),"")</f>
        <v>HU22</v>
      </c>
      <c r="AD2645" s="12" t="str" cm="1">
        <f t="array" ref="AD2645">_xlfn.XLOOKUP(HsgLista[[#This Row],[Helység jogállása]],_xlfn.ANCHORARRAY($AG$12),$AH$12:$AH$18)</f>
        <v>1 község</v>
      </c>
      <c r="AE2645" s="4">
        <f>HsgLista[[#This Row],[Lakó-népesség]]*HsgLista[[#This Row],[Lakó-népesség]]</f>
        <v>62001</v>
      </c>
      <c r="AF2645" s="1"/>
      <c r="AG2645" s="4"/>
      <c r="AJ2645" s="8"/>
      <c r="AK2645" s="4"/>
      <c r="AS2645" s="8"/>
      <c r="AT2645" s="4"/>
      <c r="BJ2645" s="1"/>
    </row>
    <row r="2646" spans="1:62" x14ac:dyDescent="0.3">
      <c r="A2646" s="33" t="s">
        <v>2392</v>
      </c>
      <c r="B2646" s="31">
        <v>26259</v>
      </c>
      <c r="C2646" s="1" t="s">
        <v>40</v>
      </c>
      <c r="D2646" s="1" t="s">
        <v>75</v>
      </c>
      <c r="E2646" s="1" t="s">
        <v>345</v>
      </c>
      <c r="F2646" s="1" t="s">
        <v>346</v>
      </c>
      <c r="G2646" s="1" t="s">
        <v>347</v>
      </c>
      <c r="H2646" s="1">
        <v>2</v>
      </c>
      <c r="I2646" s="1" t="s">
        <v>38</v>
      </c>
      <c r="J2646" s="4">
        <v>1712</v>
      </c>
      <c r="K2646" s="4">
        <v>1390</v>
      </c>
      <c r="L2646" s="4">
        <v>630</v>
      </c>
      <c r="R2646" s="1">
        <v>1</v>
      </c>
      <c r="AA2646" s="12" t="str">
        <f>_xlfn.XLOOKUP(HsgLista[[#This Row],[Lakó-népesség]],hsgméret[limit],hsgméret[név],,-1)</f>
        <v>apró</v>
      </c>
      <c r="AB2646" s="12" t="str">
        <f>IFERROR(_xlfn.XLOOKUP(HsgLista[[#This Row],[Vármegye]],Régiók[Vármegye],Régiók[Régió]),"")</f>
        <v>Pest</v>
      </c>
      <c r="AC2646" s="12" t="str">
        <f>IFERROR(_xlfn.XLOOKUP(HsgLista[[#This Row],[Vármegye]],Régiók[Vármegye],Régiók[NUTS2]),"")</f>
        <v>HU12</v>
      </c>
      <c r="AD2646" s="12" t="str" cm="1">
        <f t="array" ref="AD2646">_xlfn.XLOOKUP(HsgLista[[#This Row],[Helység jogállása]],_xlfn.ANCHORARRAY($AG$12),$AH$12:$AH$18)</f>
        <v>1 község</v>
      </c>
      <c r="AE2646" s="4">
        <f>HsgLista[[#This Row],[Lakó-népesség]]*HsgLista[[#This Row],[Lakó-népesség]]</f>
        <v>1932100</v>
      </c>
      <c r="AF2646" s="1"/>
      <c r="AG2646" s="4"/>
      <c r="AJ2646" s="8"/>
      <c r="AK2646" s="4"/>
      <c r="AS2646" s="8"/>
      <c r="AT2646" s="4"/>
      <c r="BJ2646" s="1"/>
    </row>
    <row r="2647" spans="1:62" x14ac:dyDescent="0.3">
      <c r="A2647" s="33" t="s">
        <v>3324</v>
      </c>
      <c r="B2647" s="32">
        <v>7870</v>
      </c>
      <c r="C2647" s="1" t="s">
        <v>40</v>
      </c>
      <c r="D2647" s="1" t="s">
        <v>75</v>
      </c>
      <c r="E2647" s="1" t="s">
        <v>345</v>
      </c>
      <c r="F2647" s="1" t="s">
        <v>346</v>
      </c>
      <c r="G2647" s="1" t="s">
        <v>347</v>
      </c>
      <c r="H2647" s="1">
        <v>1</v>
      </c>
      <c r="I2647" s="1" t="s">
        <v>32</v>
      </c>
      <c r="J2647" s="4">
        <v>1820</v>
      </c>
      <c r="K2647" s="4">
        <v>2785</v>
      </c>
      <c r="L2647" s="4">
        <v>1108</v>
      </c>
      <c r="R2647" s="1">
        <v>1</v>
      </c>
      <c r="W2647" s="1">
        <v>1</v>
      </c>
      <c r="AA2647" s="12" t="str">
        <f>_xlfn.XLOOKUP(HsgLista[[#This Row],[Lakó-népesség]],hsgméret[limit],hsgméret[név],,-1)</f>
        <v>kicsi</v>
      </c>
      <c r="AB2647" s="12" t="str">
        <f>IFERROR(_xlfn.XLOOKUP(HsgLista[[#This Row],[Vármegye]],Régiók[Vármegye],Régiók[Régió]),"")</f>
        <v>Pest</v>
      </c>
      <c r="AC2647" s="12" t="str">
        <f>IFERROR(_xlfn.XLOOKUP(HsgLista[[#This Row],[Vármegye]],Régiók[Vármegye],Régiók[NUTS2]),"")</f>
        <v>HU12</v>
      </c>
      <c r="AD2647" s="12" t="str" cm="1">
        <f t="array" ref="AD2647">_xlfn.XLOOKUP(HsgLista[[#This Row],[Helység jogállása]],_xlfn.ANCHORARRAY($AG$12),$AH$12:$AH$18)</f>
        <v>1 község</v>
      </c>
      <c r="AE2647" s="4">
        <f>HsgLista[[#This Row],[Lakó-népesség]]*HsgLista[[#This Row],[Lakó-népesség]]</f>
        <v>7756225</v>
      </c>
      <c r="AF2647" s="1"/>
      <c r="AG2647" s="4"/>
      <c r="AJ2647" s="8"/>
      <c r="AK2647" s="4"/>
      <c r="AS2647" s="8"/>
      <c r="AT2647" s="4"/>
      <c r="BJ2647" s="1"/>
    </row>
    <row r="2648" spans="1:62" x14ac:dyDescent="0.3">
      <c r="A2648" s="33" t="s">
        <v>3325</v>
      </c>
      <c r="B2648" s="31">
        <v>13277</v>
      </c>
      <c r="C2648" s="1" t="s">
        <v>27</v>
      </c>
      <c r="D2648" s="1" t="s">
        <v>75</v>
      </c>
      <c r="E2648" s="1" t="s">
        <v>1286</v>
      </c>
      <c r="F2648" s="1" t="s">
        <v>1287</v>
      </c>
      <c r="G2648" s="1" t="s">
        <v>1288</v>
      </c>
      <c r="H2648" s="1">
        <v>1</v>
      </c>
      <c r="I2648" s="1" t="s">
        <v>32</v>
      </c>
      <c r="J2648" s="4">
        <v>912</v>
      </c>
      <c r="K2648" s="4">
        <v>18331</v>
      </c>
      <c r="L2648" s="4">
        <v>6645</v>
      </c>
      <c r="AA2648" s="12" t="str">
        <f>_xlfn.XLOOKUP(HsgLista[[#This Row],[Lakó-népesség]],hsgméret[limit],hsgméret[név],,-1)</f>
        <v>közép</v>
      </c>
      <c r="AB2648" s="12" t="str">
        <f>IFERROR(_xlfn.XLOOKUP(HsgLista[[#This Row],[Vármegye]],Régiók[Vármegye],Régiók[Régió]),"")</f>
        <v>Pest</v>
      </c>
      <c r="AC2648" s="12" t="str">
        <f>IFERROR(_xlfn.XLOOKUP(HsgLista[[#This Row],[Vármegye]],Régiók[Vármegye],Régiók[NUTS2]),"")</f>
        <v>HU12</v>
      </c>
      <c r="AD2648" s="12" t="str" cm="1">
        <f t="array" ref="AD2648">_xlfn.XLOOKUP(HsgLista[[#This Row],[Helység jogállása]],_xlfn.ANCHORARRAY($AG$12),$AH$12:$AH$18)</f>
        <v>2 város</v>
      </c>
      <c r="AE2648" s="4">
        <f>HsgLista[[#This Row],[Lakó-népesség]]*HsgLista[[#This Row],[Lakó-népesség]]</f>
        <v>336025561</v>
      </c>
      <c r="AF2648" s="1"/>
      <c r="AG2648" s="4"/>
      <c r="AJ2648" s="8"/>
      <c r="AK2648" s="4"/>
      <c r="AS2648" s="8"/>
      <c r="AT2648" s="4"/>
      <c r="BJ2648" s="1"/>
    </row>
    <row r="2649" spans="1:62" x14ac:dyDescent="0.3">
      <c r="A2649" s="33" t="s">
        <v>3326</v>
      </c>
      <c r="B2649" s="31">
        <v>26213</v>
      </c>
      <c r="C2649" s="1" t="s">
        <v>40</v>
      </c>
      <c r="D2649" s="1" t="s">
        <v>75</v>
      </c>
      <c r="E2649" s="1" t="s">
        <v>988</v>
      </c>
      <c r="F2649" s="1" t="s">
        <v>989</v>
      </c>
      <c r="G2649" s="1" t="s">
        <v>990</v>
      </c>
      <c r="H2649" s="1">
        <v>1</v>
      </c>
      <c r="I2649" s="1" t="s">
        <v>32</v>
      </c>
      <c r="J2649" s="4">
        <v>2351</v>
      </c>
      <c r="K2649" s="4">
        <v>2984</v>
      </c>
      <c r="L2649" s="4">
        <v>1497</v>
      </c>
      <c r="AA2649" s="12" t="str">
        <f>_xlfn.XLOOKUP(HsgLista[[#This Row],[Lakó-népesség]],hsgméret[limit],hsgméret[név],,-1)</f>
        <v>kicsi</v>
      </c>
      <c r="AB2649" s="12" t="str">
        <f>IFERROR(_xlfn.XLOOKUP(HsgLista[[#This Row],[Vármegye]],Régiók[Vármegye],Régiók[Régió]),"")</f>
        <v>Pest</v>
      </c>
      <c r="AC2649" s="12" t="str">
        <f>IFERROR(_xlfn.XLOOKUP(HsgLista[[#This Row],[Vármegye]],Régiók[Vármegye],Régiók[NUTS2]),"")</f>
        <v>HU12</v>
      </c>
      <c r="AD2649" s="12" t="str" cm="1">
        <f t="array" ref="AD2649">_xlfn.XLOOKUP(HsgLista[[#This Row],[Helység jogállása]],_xlfn.ANCHORARRAY($AG$12),$AH$12:$AH$18)</f>
        <v>1 község</v>
      </c>
      <c r="AE2649" s="4">
        <f>HsgLista[[#This Row],[Lakó-népesség]]*HsgLista[[#This Row],[Lakó-népesség]]</f>
        <v>8904256</v>
      </c>
      <c r="AF2649" s="1"/>
      <c r="AG2649" s="4"/>
      <c r="AJ2649" s="8"/>
      <c r="AK2649" s="4"/>
      <c r="AS2649" s="8"/>
      <c r="AT2649" s="4"/>
      <c r="BJ2649" s="1"/>
    </row>
    <row r="2650" spans="1:62" x14ac:dyDescent="0.3">
      <c r="A2650" s="33" t="s">
        <v>3327</v>
      </c>
      <c r="B2650" s="31">
        <v>15185</v>
      </c>
      <c r="C2650" s="1" t="s">
        <v>40</v>
      </c>
      <c r="D2650" s="1" t="s">
        <v>75</v>
      </c>
      <c r="E2650" s="1" t="s">
        <v>345</v>
      </c>
      <c r="F2650" s="1" t="s">
        <v>346</v>
      </c>
      <c r="G2650" s="1" t="s">
        <v>347</v>
      </c>
      <c r="H2650" s="1">
        <v>1</v>
      </c>
      <c r="I2650" s="1" t="s">
        <v>32</v>
      </c>
      <c r="J2650" s="4">
        <v>1073</v>
      </c>
      <c r="K2650" s="4">
        <v>2630</v>
      </c>
      <c r="L2650" s="4">
        <v>1313</v>
      </c>
      <c r="R2650" s="1">
        <v>1</v>
      </c>
      <c r="AA2650" s="12" t="str">
        <f>_xlfn.XLOOKUP(HsgLista[[#This Row],[Lakó-népesség]],hsgméret[limit],hsgméret[név],,-1)</f>
        <v>kicsi</v>
      </c>
      <c r="AB2650" s="12" t="str">
        <f>IFERROR(_xlfn.XLOOKUP(HsgLista[[#This Row],[Vármegye]],Régiók[Vármegye],Régiók[Régió]),"")</f>
        <v>Pest</v>
      </c>
      <c r="AC2650" s="12" t="str">
        <f>IFERROR(_xlfn.XLOOKUP(HsgLista[[#This Row],[Vármegye]],Régiók[Vármegye],Régiók[NUTS2]),"")</f>
        <v>HU12</v>
      </c>
      <c r="AD2650" s="12" t="str" cm="1">
        <f t="array" ref="AD2650">_xlfn.XLOOKUP(HsgLista[[#This Row],[Helység jogállása]],_xlfn.ANCHORARRAY($AG$12),$AH$12:$AH$18)</f>
        <v>1 község</v>
      </c>
      <c r="AE2650" s="4">
        <f>HsgLista[[#This Row],[Lakó-népesség]]*HsgLista[[#This Row],[Lakó-népesség]]</f>
        <v>6916900</v>
      </c>
      <c r="AF2650" s="1"/>
      <c r="AG2650" s="4"/>
      <c r="AJ2650" s="8"/>
      <c r="AK2650" s="4"/>
      <c r="AS2650" s="8"/>
      <c r="AT2650" s="4"/>
      <c r="BJ2650" s="1"/>
    </row>
    <row r="2651" spans="1:62" x14ac:dyDescent="0.3">
      <c r="A2651" s="33" t="s">
        <v>1288</v>
      </c>
      <c r="B2651" s="31">
        <v>28954</v>
      </c>
      <c r="C2651" s="1" t="s">
        <v>27</v>
      </c>
      <c r="D2651" s="1" t="s">
        <v>75</v>
      </c>
      <c r="E2651" s="1" t="s">
        <v>3328</v>
      </c>
      <c r="F2651" s="1" t="s">
        <v>1287</v>
      </c>
      <c r="G2651" s="1" t="s">
        <v>1288</v>
      </c>
      <c r="H2651" s="1">
        <v>1</v>
      </c>
      <c r="I2651" s="1" t="s">
        <v>32</v>
      </c>
      <c r="J2651" s="4">
        <v>4565</v>
      </c>
      <c r="K2651" s="4">
        <v>40069</v>
      </c>
      <c r="L2651" s="4">
        <v>16656</v>
      </c>
      <c r="N2651" s="1">
        <v>1</v>
      </c>
      <c r="R2651" s="1">
        <v>1</v>
      </c>
      <c r="T2651" s="1">
        <v>1</v>
      </c>
      <c r="U2651" s="1">
        <v>1</v>
      </c>
      <c r="AA2651" s="12" t="str">
        <f>_xlfn.XLOOKUP(HsgLista[[#This Row],[Lakó-népesség]],hsgméret[limit],hsgméret[név],,-1)</f>
        <v>közép</v>
      </c>
      <c r="AB2651" s="12" t="str">
        <f>IFERROR(_xlfn.XLOOKUP(HsgLista[[#This Row],[Vármegye]],Régiók[Vármegye],Régiók[Régió]),"")</f>
        <v>Pest</v>
      </c>
      <c r="AC2651" s="12" t="str">
        <f>IFERROR(_xlfn.XLOOKUP(HsgLista[[#This Row],[Vármegye]],Régiók[Vármegye],Régiók[NUTS2]),"")</f>
        <v>HU12</v>
      </c>
      <c r="AD2651" s="12" t="str" cm="1">
        <f t="array" ref="AD2651">_xlfn.XLOOKUP(HsgLista[[#This Row],[Helység jogállása]],_xlfn.ANCHORARRAY($AG$12),$AH$12:$AH$18)</f>
        <v>2 város</v>
      </c>
      <c r="AE2651" s="4">
        <f>HsgLista[[#This Row],[Lakó-népesség]]*HsgLista[[#This Row],[Lakó-népesség]]</f>
        <v>1605524761</v>
      </c>
      <c r="AF2651" s="1"/>
      <c r="AG2651" s="4"/>
      <c r="AJ2651" s="8"/>
      <c r="AK2651" s="4"/>
      <c r="AS2651" s="8"/>
      <c r="AT2651" s="4"/>
      <c r="BJ2651" s="1"/>
    </row>
    <row r="2652" spans="1:62" x14ac:dyDescent="0.3">
      <c r="A2652" s="33" t="s">
        <v>3329</v>
      </c>
      <c r="B2652" s="31">
        <v>22114</v>
      </c>
      <c r="C2652" s="1" t="s">
        <v>40</v>
      </c>
      <c r="D2652" s="1" t="s">
        <v>75</v>
      </c>
      <c r="E2652" s="1" t="s">
        <v>345</v>
      </c>
      <c r="F2652" s="1" t="s">
        <v>346</v>
      </c>
      <c r="G2652" s="1" t="s">
        <v>347</v>
      </c>
      <c r="H2652" s="1">
        <v>1</v>
      </c>
      <c r="I2652" s="1" t="s">
        <v>32</v>
      </c>
      <c r="J2652" s="4">
        <v>1083</v>
      </c>
      <c r="K2652" s="4">
        <v>2167</v>
      </c>
      <c r="L2652" s="4">
        <v>930</v>
      </c>
      <c r="R2652" s="1">
        <v>1</v>
      </c>
      <c r="AA2652" s="12" t="str">
        <f>_xlfn.XLOOKUP(HsgLista[[#This Row],[Lakó-népesség]],hsgméret[limit],hsgméret[név],,-1)</f>
        <v>kicsi</v>
      </c>
      <c r="AB2652" s="12" t="str">
        <f>IFERROR(_xlfn.XLOOKUP(HsgLista[[#This Row],[Vármegye]],Régiók[Vármegye],Régiók[Régió]),"")</f>
        <v>Pest</v>
      </c>
      <c r="AC2652" s="12" t="str">
        <f>IFERROR(_xlfn.XLOOKUP(HsgLista[[#This Row],[Vármegye]],Régiók[Vármegye],Régiók[NUTS2]),"")</f>
        <v>HU12</v>
      </c>
      <c r="AD2652" s="12" t="str" cm="1">
        <f t="array" ref="AD2652">_xlfn.XLOOKUP(HsgLista[[#This Row],[Helység jogállása]],_xlfn.ANCHORARRAY($AG$12),$AH$12:$AH$18)</f>
        <v>1 község</v>
      </c>
      <c r="AE2652" s="4">
        <f>HsgLista[[#This Row],[Lakó-népesség]]*HsgLista[[#This Row],[Lakó-népesség]]</f>
        <v>4695889</v>
      </c>
      <c r="AF2652" s="1"/>
      <c r="AG2652" s="4"/>
      <c r="AJ2652" s="8"/>
      <c r="AK2652" s="4"/>
      <c r="AS2652" s="8"/>
      <c r="AT2652" s="4"/>
      <c r="BJ2652" s="1"/>
    </row>
    <row r="2653" spans="1:62" x14ac:dyDescent="0.3">
      <c r="A2653" s="33" t="s">
        <v>210</v>
      </c>
      <c r="B2653" s="31">
        <v>26578</v>
      </c>
      <c r="C2653" s="1" t="s">
        <v>27</v>
      </c>
      <c r="D2653" s="1" t="s">
        <v>41</v>
      </c>
      <c r="E2653" s="1" t="s">
        <v>3330</v>
      </c>
      <c r="F2653" s="1" t="s">
        <v>209</v>
      </c>
      <c r="G2653" s="1" t="s">
        <v>210</v>
      </c>
      <c r="H2653" s="1">
        <v>1</v>
      </c>
      <c r="I2653" s="1" t="s">
        <v>32</v>
      </c>
      <c r="J2653" s="4">
        <v>3952</v>
      </c>
      <c r="K2653" s="4">
        <v>9496</v>
      </c>
      <c r="L2653" s="4">
        <v>4918</v>
      </c>
      <c r="P2653" s="1">
        <v>1</v>
      </c>
      <c r="R2653" s="1">
        <v>1</v>
      </c>
      <c r="T2653" s="1">
        <v>1</v>
      </c>
      <c r="AA2653" s="12" t="str">
        <f>_xlfn.XLOOKUP(HsgLista[[#This Row],[Lakó-népesség]],hsgméret[limit],hsgméret[név],,-1)</f>
        <v>kicsi</v>
      </c>
      <c r="AB2653" s="12" t="str">
        <f>IFERROR(_xlfn.XLOOKUP(HsgLista[[#This Row],[Vármegye]],Régiók[Vármegye],Régiók[Régió]),"")</f>
        <v>Dél-Dunántúl</v>
      </c>
      <c r="AC2653" s="12" t="str">
        <f>IFERROR(_xlfn.XLOOKUP(HsgLista[[#This Row],[Vármegye]],Régiók[Vármegye],Régiók[NUTS2]),"")</f>
        <v>HU23</v>
      </c>
      <c r="AD2653" s="12" t="str" cm="1">
        <f t="array" ref="AD2653">_xlfn.XLOOKUP(HsgLista[[#This Row],[Helység jogállása]],_xlfn.ANCHORARRAY($AG$12),$AH$12:$AH$18)</f>
        <v>2 város</v>
      </c>
      <c r="AE2653" s="4">
        <f>HsgLista[[#This Row],[Lakó-népesség]]*HsgLista[[#This Row],[Lakó-népesség]]</f>
        <v>90174016</v>
      </c>
      <c r="AF2653" s="1"/>
      <c r="AG2653" s="4"/>
      <c r="AJ2653" s="8"/>
      <c r="AK2653" s="4"/>
      <c r="AS2653" s="8"/>
      <c r="AT2653" s="4"/>
      <c r="BJ2653" s="1"/>
    </row>
    <row r="2654" spans="1:62" x14ac:dyDescent="0.3">
      <c r="A2654" s="33" t="s">
        <v>455</v>
      </c>
      <c r="B2654" s="31">
        <v>24891</v>
      </c>
      <c r="C2654" s="1" t="s">
        <v>40</v>
      </c>
      <c r="D2654" s="1" t="s">
        <v>80</v>
      </c>
      <c r="E2654" s="1" t="s">
        <v>81</v>
      </c>
      <c r="F2654" s="1" t="s">
        <v>82</v>
      </c>
      <c r="G2654" s="1" t="s">
        <v>83</v>
      </c>
      <c r="H2654" s="1">
        <v>2</v>
      </c>
      <c r="I2654" s="1" t="s">
        <v>38</v>
      </c>
      <c r="J2654" s="4">
        <v>3426</v>
      </c>
      <c r="K2654" s="4">
        <v>827</v>
      </c>
      <c r="L2654" s="4">
        <v>412</v>
      </c>
      <c r="AA2654" s="12" t="str">
        <f>_xlfn.XLOOKUP(HsgLista[[#This Row],[Lakó-népesség]],hsgméret[limit],hsgméret[név],,-1)</f>
        <v>apró</v>
      </c>
      <c r="AB2654" s="12" t="str">
        <f>IFERROR(_xlfn.XLOOKUP(HsgLista[[#This Row],[Vármegye]],Régiók[Vármegye],Régiók[Régió]),"")</f>
        <v>Közép-Dunántúl</v>
      </c>
      <c r="AC2654" s="12" t="str">
        <f>IFERROR(_xlfn.XLOOKUP(HsgLista[[#This Row],[Vármegye]],Régiók[Vármegye],Régiók[NUTS2]),"")</f>
        <v>HU21</v>
      </c>
      <c r="AD2654" s="12" t="str" cm="1">
        <f t="array" ref="AD2654">_xlfn.XLOOKUP(HsgLista[[#This Row],[Helység jogállása]],_xlfn.ANCHORARRAY($AG$12),$AH$12:$AH$18)</f>
        <v>1 község</v>
      </c>
      <c r="AE2654" s="4">
        <f>HsgLista[[#This Row],[Lakó-népesség]]*HsgLista[[#This Row],[Lakó-népesség]]</f>
        <v>683929</v>
      </c>
      <c r="AF2654" s="1"/>
      <c r="AG2654" s="4"/>
      <c r="AJ2654" s="8"/>
      <c r="AK2654" s="4"/>
      <c r="AS2654" s="8"/>
      <c r="AT2654" s="4"/>
      <c r="BJ2654" s="1"/>
    </row>
    <row r="2655" spans="1:62" x14ac:dyDescent="0.3">
      <c r="A2655" s="33" t="s">
        <v>1420</v>
      </c>
      <c r="B2655" s="31">
        <v>11013</v>
      </c>
      <c r="C2655" s="1" t="s">
        <v>40</v>
      </c>
      <c r="D2655" s="1" t="s">
        <v>47</v>
      </c>
      <c r="E2655" s="1" t="s">
        <v>191</v>
      </c>
      <c r="F2655" s="1" t="s">
        <v>192</v>
      </c>
      <c r="G2655" s="1" t="s">
        <v>193</v>
      </c>
      <c r="H2655" s="1">
        <v>2</v>
      </c>
      <c r="I2655" s="1" t="s">
        <v>38</v>
      </c>
      <c r="J2655" s="4">
        <v>3417</v>
      </c>
      <c r="K2655" s="4">
        <v>1992</v>
      </c>
      <c r="L2655" s="4">
        <v>984</v>
      </c>
      <c r="AA2655" s="12" t="str">
        <f>_xlfn.XLOOKUP(HsgLista[[#This Row],[Lakó-népesség]],hsgméret[limit],hsgméret[név],,-1)</f>
        <v>apró</v>
      </c>
      <c r="AB2655" s="12" t="str">
        <f>IFERROR(_xlfn.XLOOKUP(HsgLista[[#This Row],[Vármegye]],Régiók[Vármegye],Régiók[Régió]),"")</f>
        <v>Észak-Magyarország</v>
      </c>
      <c r="AC2655" s="12" t="str">
        <f>IFERROR(_xlfn.XLOOKUP(HsgLista[[#This Row],[Vármegye]],Régiók[Vármegye],Régiók[NUTS2]),"")</f>
        <v>HU31</v>
      </c>
      <c r="AD2655" s="12" t="str" cm="1">
        <f t="array" ref="AD2655">_xlfn.XLOOKUP(HsgLista[[#This Row],[Helység jogállása]],_xlfn.ANCHORARRAY($AG$12),$AH$12:$AH$18)</f>
        <v>1 község</v>
      </c>
      <c r="AE2655" s="4">
        <f>HsgLista[[#This Row],[Lakó-népesség]]*HsgLista[[#This Row],[Lakó-népesség]]</f>
        <v>3968064</v>
      </c>
      <c r="AF2655" s="1"/>
      <c r="AG2655" s="4"/>
      <c r="AJ2655" s="8"/>
      <c r="AK2655" s="4"/>
      <c r="AS2655" s="8"/>
      <c r="AT2655" s="4"/>
      <c r="BJ2655" s="1"/>
    </row>
    <row r="2656" spans="1:62" x14ac:dyDescent="0.3">
      <c r="A2656" s="33" t="s">
        <v>3331</v>
      </c>
      <c r="B2656" s="31">
        <v>26161</v>
      </c>
      <c r="C2656" s="1" t="s">
        <v>40</v>
      </c>
      <c r="D2656" s="1" t="s">
        <v>202</v>
      </c>
      <c r="E2656" s="1" t="s">
        <v>284</v>
      </c>
      <c r="F2656" s="1" t="s">
        <v>285</v>
      </c>
      <c r="G2656" s="1" t="s">
        <v>285</v>
      </c>
      <c r="H2656" s="1">
        <v>5</v>
      </c>
      <c r="I2656" s="1" t="s">
        <v>460</v>
      </c>
      <c r="J2656" s="4">
        <v>378</v>
      </c>
      <c r="K2656" s="4">
        <v>45</v>
      </c>
      <c r="L2656" s="4">
        <v>27</v>
      </c>
      <c r="AA2656" s="12" t="str">
        <f>_xlfn.XLOOKUP(HsgLista[[#This Row],[Lakó-népesség]],hsgméret[limit],hsgméret[név],,-1)</f>
        <v>mikro</v>
      </c>
      <c r="AB2656" s="12" t="str">
        <f>IFERROR(_xlfn.XLOOKUP(HsgLista[[#This Row],[Vármegye]],Régiók[Vármegye],Régiók[Régió]),"")</f>
        <v>Nyugat-Dunántúl</v>
      </c>
      <c r="AC2656" s="12" t="str">
        <f>IFERROR(_xlfn.XLOOKUP(HsgLista[[#This Row],[Vármegye]],Régiók[Vármegye],Régiók[NUTS2]),"")</f>
        <v>HU22</v>
      </c>
      <c r="AD2656" s="12" t="str" cm="1">
        <f t="array" ref="AD2656">_xlfn.XLOOKUP(HsgLista[[#This Row],[Helység jogállása]],_xlfn.ANCHORARRAY($AG$12),$AH$12:$AH$18)</f>
        <v>1 község</v>
      </c>
      <c r="AE2656" s="4">
        <f>HsgLista[[#This Row],[Lakó-népesség]]*HsgLista[[#This Row],[Lakó-népesség]]</f>
        <v>2025</v>
      </c>
      <c r="AF2656" s="1"/>
      <c r="AG2656" s="4"/>
      <c r="AJ2656" s="8"/>
      <c r="AK2656" s="4"/>
      <c r="AS2656" s="8"/>
      <c r="AT2656" s="4"/>
      <c r="BJ2656" s="1"/>
    </row>
    <row r="2657" spans="1:62" x14ac:dyDescent="0.3">
      <c r="A2657" s="33" t="s">
        <v>60</v>
      </c>
      <c r="B2657" s="31">
        <v>21351</v>
      </c>
      <c r="C2657" s="1" t="s">
        <v>27</v>
      </c>
      <c r="D2657" s="1" t="s">
        <v>52</v>
      </c>
      <c r="E2657" s="1" t="s">
        <v>3332</v>
      </c>
      <c r="F2657" s="1" t="s">
        <v>59</v>
      </c>
      <c r="G2657" s="1" t="s">
        <v>60</v>
      </c>
      <c r="H2657" s="1">
        <v>2</v>
      </c>
      <c r="I2657" s="1" t="s">
        <v>38</v>
      </c>
      <c r="J2657" s="4">
        <v>3623</v>
      </c>
      <c r="K2657" s="4">
        <v>5455</v>
      </c>
      <c r="L2657" s="4">
        <v>2119</v>
      </c>
      <c r="T2657" s="1">
        <v>1</v>
      </c>
      <c r="V2657" s="1">
        <v>1</v>
      </c>
      <c r="AA2657" s="12" t="str">
        <f>_xlfn.XLOOKUP(HsgLista[[#This Row],[Lakó-népesség]],hsgméret[limit],hsgméret[név],,-1)</f>
        <v>kicsi</v>
      </c>
      <c r="AB2657" s="12" t="str">
        <f>IFERROR(_xlfn.XLOOKUP(HsgLista[[#This Row],[Vármegye]],Régiók[Vármegye],Régiók[Régió]),"")</f>
        <v>Észak-Magyarország</v>
      </c>
      <c r="AC2657" s="12" t="str">
        <f>IFERROR(_xlfn.XLOOKUP(HsgLista[[#This Row],[Vármegye]],Régiók[Vármegye],Régiók[NUTS2]),"")</f>
        <v>HU31</v>
      </c>
      <c r="AD2657" s="12" t="str" cm="1">
        <f t="array" ref="AD2657">_xlfn.XLOOKUP(HsgLista[[#This Row],[Helység jogállása]],_xlfn.ANCHORARRAY($AG$12),$AH$12:$AH$18)</f>
        <v>2 város</v>
      </c>
      <c r="AE2657" s="4">
        <f>HsgLista[[#This Row],[Lakó-népesség]]*HsgLista[[#This Row],[Lakó-népesség]]</f>
        <v>29757025</v>
      </c>
      <c r="AF2657" s="1"/>
      <c r="AG2657" s="4"/>
      <c r="AJ2657" s="8"/>
      <c r="AK2657" s="4"/>
      <c r="AS2657" s="8"/>
      <c r="AT2657" s="4"/>
      <c r="BJ2657" s="1"/>
    </row>
    <row r="2658" spans="1:62" x14ac:dyDescent="0.3">
      <c r="A2658" s="33" t="s">
        <v>2855</v>
      </c>
      <c r="B2658" s="31">
        <v>19266</v>
      </c>
      <c r="C2658" s="1" t="s">
        <v>40</v>
      </c>
      <c r="D2658" s="1" t="s">
        <v>66</v>
      </c>
      <c r="E2658" s="1" t="s">
        <v>101</v>
      </c>
      <c r="F2658" s="1" t="s">
        <v>102</v>
      </c>
      <c r="G2658" s="1" t="s">
        <v>103</v>
      </c>
      <c r="H2658" s="1">
        <v>2</v>
      </c>
      <c r="I2658" s="1" t="s">
        <v>38</v>
      </c>
      <c r="J2658" s="4">
        <v>3103</v>
      </c>
      <c r="K2658" s="4">
        <v>1313</v>
      </c>
      <c r="L2658" s="4">
        <v>600</v>
      </c>
      <c r="T2658" s="1">
        <v>1</v>
      </c>
      <c r="AA2658" s="12" t="str">
        <f>_xlfn.XLOOKUP(HsgLista[[#This Row],[Lakó-népesség]],hsgméret[limit],hsgméret[név],,-1)</f>
        <v>apró</v>
      </c>
      <c r="AB2658" s="12" t="str">
        <f>IFERROR(_xlfn.XLOOKUP(HsgLista[[#This Row],[Vármegye]],Régiók[Vármegye],Régiók[Régió]),"")</f>
        <v>Nyugat-Dunántúl</v>
      </c>
      <c r="AC2658" s="12" t="str">
        <f>IFERROR(_xlfn.XLOOKUP(HsgLista[[#This Row],[Vármegye]],Régiók[Vármegye],Régiók[NUTS2]),"")</f>
        <v>HU22</v>
      </c>
      <c r="AD2658" s="12" t="str" cm="1">
        <f t="array" ref="AD2658">_xlfn.XLOOKUP(HsgLista[[#This Row],[Helység jogállása]],_xlfn.ANCHORARRAY($AG$12),$AH$12:$AH$18)</f>
        <v>1 község</v>
      </c>
      <c r="AE2658" s="4">
        <f>HsgLista[[#This Row],[Lakó-népesség]]*HsgLista[[#This Row],[Lakó-népesség]]</f>
        <v>1723969</v>
      </c>
      <c r="AF2658" s="1"/>
      <c r="AG2658" s="4"/>
      <c r="AJ2658" s="8"/>
      <c r="AK2658" s="4"/>
      <c r="AS2658" s="8"/>
      <c r="AT2658" s="4"/>
      <c r="BJ2658" s="1"/>
    </row>
    <row r="2659" spans="1:62" x14ac:dyDescent="0.3">
      <c r="A2659" s="33" t="s">
        <v>3333</v>
      </c>
      <c r="B2659" s="31">
        <v>19831</v>
      </c>
      <c r="C2659" s="1" t="s">
        <v>40</v>
      </c>
      <c r="D2659" s="1" t="s">
        <v>41</v>
      </c>
      <c r="E2659" s="1" t="s">
        <v>42</v>
      </c>
      <c r="F2659" s="1" t="s">
        <v>43</v>
      </c>
      <c r="G2659" s="1" t="s">
        <v>44</v>
      </c>
      <c r="H2659" s="1">
        <v>5</v>
      </c>
      <c r="I2659" s="1" t="s">
        <v>779</v>
      </c>
      <c r="J2659" s="4">
        <v>1155</v>
      </c>
      <c r="K2659" s="4">
        <v>280</v>
      </c>
      <c r="L2659" s="4">
        <v>134</v>
      </c>
      <c r="R2659" s="1">
        <v>1</v>
      </c>
      <c r="T2659" s="1">
        <v>1</v>
      </c>
      <c r="AA2659" s="12" t="str">
        <f>_xlfn.XLOOKUP(HsgLista[[#This Row],[Lakó-népesség]],hsgméret[limit],hsgméret[név],,-1)</f>
        <v>mikro</v>
      </c>
      <c r="AB2659" s="12" t="str">
        <f>IFERROR(_xlfn.XLOOKUP(HsgLista[[#This Row],[Vármegye]],Régiók[Vármegye],Régiók[Régió]),"")</f>
        <v>Dél-Dunántúl</v>
      </c>
      <c r="AC2659" s="12" t="str">
        <f>IFERROR(_xlfn.XLOOKUP(HsgLista[[#This Row],[Vármegye]],Régiók[Vármegye],Régiók[NUTS2]),"")</f>
        <v>HU23</v>
      </c>
      <c r="AD2659" s="12" t="str" cm="1">
        <f t="array" ref="AD2659">_xlfn.XLOOKUP(HsgLista[[#This Row],[Helység jogállása]],_xlfn.ANCHORARRAY($AG$12),$AH$12:$AH$18)</f>
        <v>1 község</v>
      </c>
      <c r="AE2659" s="4">
        <f>HsgLista[[#This Row],[Lakó-népesség]]*HsgLista[[#This Row],[Lakó-népesség]]</f>
        <v>78400</v>
      </c>
      <c r="AF2659" s="1"/>
      <c r="AG2659" s="4"/>
      <c r="AJ2659" s="8"/>
      <c r="AK2659" s="4"/>
      <c r="AS2659" s="8"/>
      <c r="AT2659" s="4"/>
      <c r="BJ2659" s="1"/>
    </row>
    <row r="2660" spans="1:62" x14ac:dyDescent="0.3">
      <c r="A2660" s="33" t="s">
        <v>3334</v>
      </c>
      <c r="B2660" s="32">
        <v>7959</v>
      </c>
      <c r="C2660" s="1" t="s">
        <v>40</v>
      </c>
      <c r="D2660" s="1" t="s">
        <v>272</v>
      </c>
      <c r="E2660" s="1" t="s">
        <v>653</v>
      </c>
      <c r="F2660" s="1" t="s">
        <v>654</v>
      </c>
      <c r="G2660" s="1" t="s">
        <v>655</v>
      </c>
      <c r="H2660" s="1">
        <v>5</v>
      </c>
      <c r="I2660" s="1" t="s">
        <v>1085</v>
      </c>
      <c r="J2660" s="4">
        <v>1440</v>
      </c>
      <c r="K2660" s="4">
        <v>319</v>
      </c>
      <c r="L2660" s="4">
        <v>167</v>
      </c>
      <c r="T2660" s="1">
        <v>1</v>
      </c>
      <c r="AA2660" s="12" t="str">
        <f>_xlfn.XLOOKUP(HsgLista[[#This Row],[Lakó-népesség]],hsgméret[limit],hsgméret[név],,-1)</f>
        <v>mikro</v>
      </c>
      <c r="AB2660" s="12" t="str">
        <f>IFERROR(_xlfn.XLOOKUP(HsgLista[[#This Row],[Vármegye]],Régiók[Vármegye],Régiók[Régió]),"")</f>
        <v>Észak-Magyarország</v>
      </c>
      <c r="AC2660" s="12" t="str">
        <f>IFERROR(_xlfn.XLOOKUP(HsgLista[[#This Row],[Vármegye]],Régiók[Vármegye],Régiók[NUTS2]),"")</f>
        <v>HU31</v>
      </c>
      <c r="AD2660" s="12" t="str" cm="1">
        <f t="array" ref="AD2660">_xlfn.XLOOKUP(HsgLista[[#This Row],[Helység jogállása]],_xlfn.ANCHORARRAY($AG$12),$AH$12:$AH$18)</f>
        <v>1 község</v>
      </c>
      <c r="AE2660" s="4">
        <f>HsgLista[[#This Row],[Lakó-népesség]]*HsgLista[[#This Row],[Lakó-népesség]]</f>
        <v>101761</v>
      </c>
      <c r="AF2660" s="1"/>
      <c r="AG2660" s="4"/>
      <c r="AJ2660" s="8"/>
      <c r="AK2660" s="4"/>
      <c r="AS2660" s="8"/>
      <c r="AT2660" s="4"/>
      <c r="BJ2660" s="1"/>
    </row>
    <row r="2661" spans="1:62" x14ac:dyDescent="0.3">
      <c r="A2661" s="33" t="s">
        <v>904</v>
      </c>
      <c r="B2661" s="32">
        <v>3364</v>
      </c>
      <c r="C2661" s="1" t="s">
        <v>40</v>
      </c>
      <c r="D2661" s="1" t="s">
        <v>66</v>
      </c>
      <c r="E2661" s="1" t="s">
        <v>101</v>
      </c>
      <c r="F2661" s="1" t="s">
        <v>102</v>
      </c>
      <c r="G2661" s="1" t="s">
        <v>103</v>
      </c>
      <c r="H2661" s="1">
        <v>2</v>
      </c>
      <c r="I2661" s="1" t="s">
        <v>38</v>
      </c>
      <c r="J2661" s="4">
        <v>1670</v>
      </c>
      <c r="K2661" s="4">
        <v>685</v>
      </c>
      <c r="L2661" s="4">
        <v>317</v>
      </c>
      <c r="AA2661" s="12" t="str">
        <f>_xlfn.XLOOKUP(HsgLista[[#This Row],[Lakó-népesség]],hsgméret[limit],hsgméret[név],,-1)</f>
        <v>apró</v>
      </c>
      <c r="AB2661" s="12" t="str">
        <f>IFERROR(_xlfn.XLOOKUP(HsgLista[[#This Row],[Vármegye]],Régiók[Vármegye],Régiók[Régió]),"")</f>
        <v>Nyugat-Dunántúl</v>
      </c>
      <c r="AC2661" s="12" t="str">
        <f>IFERROR(_xlfn.XLOOKUP(HsgLista[[#This Row],[Vármegye]],Régiók[Vármegye],Régiók[NUTS2]),"")</f>
        <v>HU22</v>
      </c>
      <c r="AD2661" s="12" t="str" cm="1">
        <f t="array" ref="AD2661">_xlfn.XLOOKUP(HsgLista[[#This Row],[Helység jogállása]],_xlfn.ANCHORARRAY($AG$12),$AH$12:$AH$18)</f>
        <v>1 község</v>
      </c>
      <c r="AE2661" s="4">
        <f>HsgLista[[#This Row],[Lakó-népesség]]*HsgLista[[#This Row],[Lakó-népesség]]</f>
        <v>469225</v>
      </c>
      <c r="AF2661" s="1"/>
      <c r="AG2661" s="4"/>
      <c r="AJ2661" s="8"/>
      <c r="AK2661" s="4"/>
      <c r="AS2661" s="8"/>
      <c r="AT2661" s="4"/>
      <c r="BJ2661" s="1"/>
    </row>
    <row r="2662" spans="1:62" x14ac:dyDescent="0.3">
      <c r="A2662" s="33" t="s">
        <v>3335</v>
      </c>
      <c r="B2662" s="31">
        <v>17853</v>
      </c>
      <c r="C2662" s="1" t="s">
        <v>40</v>
      </c>
      <c r="D2662" s="1" t="s">
        <v>202</v>
      </c>
      <c r="E2662" s="1" t="s">
        <v>284</v>
      </c>
      <c r="F2662" s="1" t="s">
        <v>285</v>
      </c>
      <c r="G2662" s="1" t="s">
        <v>285</v>
      </c>
      <c r="H2662" s="1">
        <v>5</v>
      </c>
      <c r="I2662" s="1" t="s">
        <v>2014</v>
      </c>
      <c r="J2662" s="4">
        <v>2427</v>
      </c>
      <c r="K2662" s="4">
        <v>190</v>
      </c>
      <c r="L2662" s="4">
        <v>93</v>
      </c>
      <c r="AA2662" s="12" t="str">
        <f>_xlfn.XLOOKUP(HsgLista[[#This Row],[Lakó-népesség]],hsgméret[limit],hsgméret[név],,-1)</f>
        <v>mikro</v>
      </c>
      <c r="AB2662" s="12" t="str">
        <f>IFERROR(_xlfn.XLOOKUP(HsgLista[[#This Row],[Vármegye]],Régiók[Vármegye],Régiók[Régió]),"")</f>
        <v>Nyugat-Dunántúl</v>
      </c>
      <c r="AC2662" s="12" t="str">
        <f>IFERROR(_xlfn.XLOOKUP(HsgLista[[#This Row],[Vármegye]],Régiók[Vármegye],Régiók[NUTS2]),"")</f>
        <v>HU22</v>
      </c>
      <c r="AD2662" s="12" t="str" cm="1">
        <f t="array" ref="AD2662">_xlfn.XLOOKUP(HsgLista[[#This Row],[Helység jogállása]],_xlfn.ANCHORARRAY($AG$12),$AH$12:$AH$18)</f>
        <v>1 község</v>
      </c>
      <c r="AE2662" s="4">
        <f>HsgLista[[#This Row],[Lakó-népesség]]*HsgLista[[#This Row],[Lakó-népesség]]</f>
        <v>36100</v>
      </c>
      <c r="AF2662" s="1"/>
      <c r="AG2662" s="4"/>
      <c r="AJ2662" s="8"/>
      <c r="AK2662" s="4"/>
      <c r="AS2662" s="8"/>
      <c r="AT2662" s="4"/>
      <c r="BJ2662" s="1"/>
    </row>
    <row r="2663" spans="1:62" x14ac:dyDescent="0.3">
      <c r="A2663" s="33" t="s">
        <v>3336</v>
      </c>
      <c r="B2663" s="31">
        <v>24712</v>
      </c>
      <c r="C2663" s="1" t="s">
        <v>40</v>
      </c>
      <c r="D2663" s="1" t="s">
        <v>41</v>
      </c>
      <c r="E2663" s="1" t="s">
        <v>42</v>
      </c>
      <c r="F2663" s="1" t="s">
        <v>43</v>
      </c>
      <c r="G2663" s="1" t="s">
        <v>44</v>
      </c>
      <c r="H2663" s="1">
        <v>5</v>
      </c>
      <c r="I2663" s="1" t="s">
        <v>948</v>
      </c>
      <c r="J2663" s="4">
        <v>604</v>
      </c>
      <c r="K2663" s="4">
        <v>124</v>
      </c>
      <c r="L2663" s="4">
        <v>57</v>
      </c>
      <c r="AA2663" s="12" t="str">
        <f>_xlfn.XLOOKUP(HsgLista[[#This Row],[Lakó-népesség]],hsgméret[limit],hsgméret[név],,-1)</f>
        <v>mikro</v>
      </c>
      <c r="AB2663" s="12" t="str">
        <f>IFERROR(_xlfn.XLOOKUP(HsgLista[[#This Row],[Vármegye]],Régiók[Vármegye],Régiók[Régió]),"")</f>
        <v>Dél-Dunántúl</v>
      </c>
      <c r="AC2663" s="12" t="str">
        <f>IFERROR(_xlfn.XLOOKUP(HsgLista[[#This Row],[Vármegye]],Régiók[Vármegye],Régiók[NUTS2]),"")</f>
        <v>HU23</v>
      </c>
      <c r="AD2663" s="12" t="str" cm="1">
        <f t="array" ref="AD2663">_xlfn.XLOOKUP(HsgLista[[#This Row],[Helység jogállása]],_xlfn.ANCHORARRAY($AG$12),$AH$12:$AH$18)</f>
        <v>1 község</v>
      </c>
      <c r="AE2663" s="4">
        <f>HsgLista[[#This Row],[Lakó-népesség]]*HsgLista[[#This Row],[Lakó-népesség]]</f>
        <v>15376</v>
      </c>
      <c r="AF2663" s="1"/>
      <c r="AG2663" s="4"/>
      <c r="AJ2663" s="8"/>
      <c r="AK2663" s="4"/>
      <c r="AS2663" s="8"/>
      <c r="AT2663" s="4"/>
      <c r="BJ2663" s="1"/>
    </row>
    <row r="2664" spans="1:62" x14ac:dyDescent="0.3">
      <c r="A2664" s="33" t="s">
        <v>2685</v>
      </c>
      <c r="B2664" s="32">
        <v>5643</v>
      </c>
      <c r="C2664" s="1" t="s">
        <v>40</v>
      </c>
      <c r="D2664" s="1" t="s">
        <v>47</v>
      </c>
      <c r="E2664" s="1" t="s">
        <v>539</v>
      </c>
      <c r="F2664" s="1" t="s">
        <v>540</v>
      </c>
      <c r="G2664" s="1" t="s">
        <v>541</v>
      </c>
      <c r="H2664" s="1">
        <v>2</v>
      </c>
      <c r="I2664" s="1" t="s">
        <v>38</v>
      </c>
      <c r="J2664" s="4">
        <v>3782</v>
      </c>
      <c r="K2664" s="4">
        <v>1376</v>
      </c>
      <c r="L2664" s="4">
        <v>751</v>
      </c>
      <c r="AA2664" s="12" t="str">
        <f>_xlfn.XLOOKUP(HsgLista[[#This Row],[Lakó-népesség]],hsgméret[limit],hsgméret[név],,-1)</f>
        <v>apró</v>
      </c>
      <c r="AB2664" s="12" t="str">
        <f>IFERROR(_xlfn.XLOOKUP(HsgLista[[#This Row],[Vármegye]],Régiók[Vármegye],Régiók[Régió]),"")</f>
        <v>Észak-Magyarország</v>
      </c>
      <c r="AC2664" s="12" t="str">
        <f>IFERROR(_xlfn.XLOOKUP(HsgLista[[#This Row],[Vármegye]],Régiók[Vármegye],Régiók[NUTS2]),"")</f>
        <v>HU31</v>
      </c>
      <c r="AD2664" s="12" t="str" cm="1">
        <f t="array" ref="AD2664">_xlfn.XLOOKUP(HsgLista[[#This Row],[Helység jogállása]],_xlfn.ANCHORARRAY($AG$12),$AH$12:$AH$18)</f>
        <v>1 község</v>
      </c>
      <c r="AE2664" s="4">
        <f>HsgLista[[#This Row],[Lakó-népesség]]*HsgLista[[#This Row],[Lakó-népesség]]</f>
        <v>1893376</v>
      </c>
      <c r="AF2664" s="1"/>
      <c r="AG2664" s="4"/>
      <c r="AJ2664" s="8"/>
      <c r="AK2664" s="4"/>
      <c r="AS2664" s="8"/>
      <c r="AT2664" s="4"/>
      <c r="BJ2664" s="1"/>
    </row>
    <row r="2665" spans="1:62" x14ac:dyDescent="0.3">
      <c r="A2665" s="33" t="s">
        <v>3337</v>
      </c>
      <c r="B2665" s="31">
        <v>32461</v>
      </c>
      <c r="C2665" s="1" t="s">
        <v>40</v>
      </c>
      <c r="D2665" s="1" t="s">
        <v>112</v>
      </c>
      <c r="E2665" s="1" t="s">
        <v>234</v>
      </c>
      <c r="F2665" s="1" t="s">
        <v>235</v>
      </c>
      <c r="G2665" s="1" t="s">
        <v>236</v>
      </c>
      <c r="H2665" s="1">
        <v>5</v>
      </c>
      <c r="I2665" s="1" t="s">
        <v>649</v>
      </c>
      <c r="J2665" s="4">
        <v>708</v>
      </c>
      <c r="K2665" s="4">
        <v>176</v>
      </c>
      <c r="L2665" s="4">
        <v>64</v>
      </c>
      <c r="AA2665" s="12" t="str">
        <f>_xlfn.XLOOKUP(HsgLista[[#This Row],[Lakó-népesség]],hsgméret[limit],hsgméret[név],,-1)</f>
        <v>mikro</v>
      </c>
      <c r="AB2665" s="12" t="str">
        <f>IFERROR(_xlfn.XLOOKUP(HsgLista[[#This Row],[Vármegye]],Régiók[Vármegye],Régiók[Régió]),"")</f>
        <v>Dél-Dunántúl</v>
      </c>
      <c r="AC2665" s="12" t="str">
        <f>IFERROR(_xlfn.XLOOKUP(HsgLista[[#This Row],[Vármegye]],Régiók[Vármegye],Régiók[NUTS2]),"")</f>
        <v>HU23</v>
      </c>
      <c r="AD2665" s="12" t="str" cm="1">
        <f t="array" ref="AD2665">_xlfn.XLOOKUP(HsgLista[[#This Row],[Helység jogállása]],_xlfn.ANCHORARRAY($AG$12),$AH$12:$AH$18)</f>
        <v>1 község</v>
      </c>
      <c r="AE2665" s="4">
        <f>HsgLista[[#This Row],[Lakó-népesség]]*HsgLista[[#This Row],[Lakó-népesség]]</f>
        <v>30976</v>
      </c>
      <c r="AF2665" s="1"/>
      <c r="AG2665" s="4"/>
      <c r="AJ2665" s="8"/>
      <c r="AK2665" s="4"/>
      <c r="AS2665" s="8"/>
      <c r="AT2665" s="4"/>
      <c r="BJ2665" s="1"/>
    </row>
    <row r="2666" spans="1:62" x14ac:dyDescent="0.3">
      <c r="A2666" s="33" t="s">
        <v>3338</v>
      </c>
      <c r="B2666" s="31">
        <v>20871</v>
      </c>
      <c r="C2666" s="1" t="s">
        <v>40</v>
      </c>
      <c r="D2666" s="1" t="s">
        <v>52</v>
      </c>
      <c r="E2666" s="1" t="s">
        <v>71</v>
      </c>
      <c r="F2666" s="1" t="s">
        <v>72</v>
      </c>
      <c r="G2666" s="1" t="s">
        <v>73</v>
      </c>
      <c r="H2666" s="1">
        <v>5</v>
      </c>
      <c r="I2666" s="1" t="s">
        <v>701</v>
      </c>
      <c r="J2666" s="4">
        <v>1810</v>
      </c>
      <c r="K2666" s="4">
        <v>789</v>
      </c>
      <c r="L2666" s="4">
        <v>241</v>
      </c>
      <c r="T2666" s="1">
        <v>1</v>
      </c>
      <c r="AA2666" s="12" t="str">
        <f>_xlfn.XLOOKUP(HsgLista[[#This Row],[Lakó-népesség]],hsgméret[limit],hsgméret[név],,-1)</f>
        <v>apró</v>
      </c>
      <c r="AB2666" s="12" t="str">
        <f>IFERROR(_xlfn.XLOOKUP(HsgLista[[#This Row],[Vármegye]],Régiók[Vármegye],Régiók[Régió]),"")</f>
        <v>Észak-Magyarország</v>
      </c>
      <c r="AC2666" s="12" t="str">
        <f>IFERROR(_xlfn.XLOOKUP(HsgLista[[#This Row],[Vármegye]],Régiók[Vármegye],Régiók[NUTS2]),"")</f>
        <v>HU31</v>
      </c>
      <c r="AD2666" s="12" t="str" cm="1">
        <f t="array" ref="AD2666">_xlfn.XLOOKUP(HsgLista[[#This Row],[Helység jogállása]],_xlfn.ANCHORARRAY($AG$12),$AH$12:$AH$18)</f>
        <v>1 község</v>
      </c>
      <c r="AE2666" s="4">
        <f>HsgLista[[#This Row],[Lakó-népesség]]*HsgLista[[#This Row],[Lakó-népesség]]</f>
        <v>622521</v>
      </c>
      <c r="AF2666" s="1"/>
      <c r="AG2666" s="4"/>
      <c r="AJ2666" s="8"/>
      <c r="AK2666" s="4"/>
      <c r="AS2666" s="8"/>
      <c r="AT2666" s="4"/>
      <c r="BJ2666" s="1"/>
    </row>
    <row r="2667" spans="1:62" x14ac:dyDescent="0.3">
      <c r="A2667" s="33" t="s">
        <v>3339</v>
      </c>
      <c r="B2667" s="31">
        <v>11493</v>
      </c>
      <c r="C2667" s="1" t="s">
        <v>40</v>
      </c>
      <c r="D2667" s="1" t="s">
        <v>52</v>
      </c>
      <c r="E2667" s="1" t="s">
        <v>71</v>
      </c>
      <c r="F2667" s="1" t="s">
        <v>72</v>
      </c>
      <c r="G2667" s="1" t="s">
        <v>73</v>
      </c>
      <c r="H2667" s="1">
        <v>5</v>
      </c>
      <c r="I2667" s="1" t="s">
        <v>701</v>
      </c>
      <c r="J2667" s="4">
        <v>971</v>
      </c>
      <c r="K2667" s="4">
        <v>189</v>
      </c>
      <c r="L2667" s="4">
        <v>99</v>
      </c>
      <c r="T2667" s="1">
        <v>1</v>
      </c>
      <c r="AA2667" s="12" t="str">
        <f>_xlfn.XLOOKUP(HsgLista[[#This Row],[Lakó-népesség]],hsgméret[limit],hsgméret[név],,-1)</f>
        <v>mikro</v>
      </c>
      <c r="AB2667" s="12" t="str">
        <f>IFERROR(_xlfn.XLOOKUP(HsgLista[[#This Row],[Vármegye]],Régiók[Vármegye],Régiók[Régió]),"")</f>
        <v>Észak-Magyarország</v>
      </c>
      <c r="AC2667" s="12" t="str">
        <f>IFERROR(_xlfn.XLOOKUP(HsgLista[[#This Row],[Vármegye]],Régiók[Vármegye],Régiók[NUTS2]),"")</f>
        <v>HU31</v>
      </c>
      <c r="AD2667" s="12" t="str" cm="1">
        <f t="array" ref="AD2667">_xlfn.XLOOKUP(HsgLista[[#This Row],[Helység jogállása]],_xlfn.ANCHORARRAY($AG$12),$AH$12:$AH$18)</f>
        <v>1 község</v>
      </c>
      <c r="AE2667" s="4">
        <f>HsgLista[[#This Row],[Lakó-népesség]]*HsgLista[[#This Row],[Lakó-népesség]]</f>
        <v>35721</v>
      </c>
      <c r="AF2667" s="1"/>
      <c r="AG2667" s="4"/>
      <c r="AJ2667" s="8"/>
      <c r="AK2667" s="4"/>
      <c r="AS2667" s="8"/>
      <c r="AT2667" s="4"/>
      <c r="BJ2667" s="1"/>
    </row>
    <row r="2668" spans="1:62" x14ac:dyDescent="0.3">
      <c r="A2668" s="33" t="s">
        <v>3340</v>
      </c>
      <c r="B2668" s="31">
        <v>21634</v>
      </c>
      <c r="C2668" s="1" t="s">
        <v>40</v>
      </c>
      <c r="D2668" s="1" t="s">
        <v>272</v>
      </c>
      <c r="E2668" s="1" t="s">
        <v>301</v>
      </c>
      <c r="F2668" s="1" t="s">
        <v>302</v>
      </c>
      <c r="G2668" s="1" t="s">
        <v>303</v>
      </c>
      <c r="H2668" s="1">
        <v>5</v>
      </c>
      <c r="I2668" s="1" t="s">
        <v>760</v>
      </c>
      <c r="J2668" s="4">
        <v>1909</v>
      </c>
      <c r="K2668" s="4">
        <v>1094</v>
      </c>
      <c r="L2668" s="4">
        <v>427</v>
      </c>
      <c r="T2668" s="1">
        <v>1</v>
      </c>
      <c r="AA2668" s="12" t="str">
        <f>_xlfn.XLOOKUP(HsgLista[[#This Row],[Lakó-népesség]],hsgméret[limit],hsgméret[név],,-1)</f>
        <v>apró</v>
      </c>
      <c r="AB2668" s="12" t="str">
        <f>IFERROR(_xlfn.XLOOKUP(HsgLista[[#This Row],[Vármegye]],Régiók[Vármegye],Régiók[Régió]),"")</f>
        <v>Észak-Magyarország</v>
      </c>
      <c r="AC2668" s="12" t="str">
        <f>IFERROR(_xlfn.XLOOKUP(HsgLista[[#This Row],[Vármegye]],Régiók[Vármegye],Régiók[NUTS2]),"")</f>
        <v>HU31</v>
      </c>
      <c r="AD2668" s="12" t="str" cm="1">
        <f t="array" ref="AD2668">_xlfn.XLOOKUP(HsgLista[[#This Row],[Helység jogállása]],_xlfn.ANCHORARRAY($AG$12),$AH$12:$AH$18)</f>
        <v>1 község</v>
      </c>
      <c r="AE2668" s="4">
        <f>HsgLista[[#This Row],[Lakó-népesség]]*HsgLista[[#This Row],[Lakó-népesség]]</f>
        <v>1196836</v>
      </c>
      <c r="AF2668" s="1"/>
      <c r="AG2668" s="4"/>
      <c r="AJ2668" s="8"/>
      <c r="AK2668" s="4"/>
      <c r="AS2668" s="8"/>
      <c r="AT2668" s="4"/>
      <c r="BJ2668" s="1"/>
    </row>
    <row r="2669" spans="1:62" x14ac:dyDescent="0.3">
      <c r="A2669" s="33" t="s">
        <v>3341</v>
      </c>
      <c r="B2669" s="32">
        <v>9496</v>
      </c>
      <c r="C2669" s="1" t="s">
        <v>196</v>
      </c>
      <c r="D2669" s="1" t="s">
        <v>52</v>
      </c>
      <c r="E2669" s="1" t="s">
        <v>313</v>
      </c>
      <c r="F2669" s="1" t="s">
        <v>314</v>
      </c>
      <c r="G2669" s="1" t="s">
        <v>315</v>
      </c>
      <c r="H2669" s="1">
        <v>1</v>
      </c>
      <c r="I2669" s="1" t="s">
        <v>32</v>
      </c>
      <c r="J2669" s="4">
        <v>1575</v>
      </c>
      <c r="K2669" s="4">
        <v>4381</v>
      </c>
      <c r="L2669" s="4">
        <v>1664</v>
      </c>
      <c r="AA2669" s="12" t="str">
        <f>_xlfn.XLOOKUP(HsgLista[[#This Row],[Lakó-népesség]],hsgméret[limit],hsgméret[név],,-1)</f>
        <v>kicsi</v>
      </c>
      <c r="AB2669" s="12" t="str">
        <f>IFERROR(_xlfn.XLOOKUP(HsgLista[[#This Row],[Vármegye]],Régiók[Vármegye],Régiók[Régió]),"")</f>
        <v>Észak-Magyarország</v>
      </c>
      <c r="AC2669" s="12" t="str">
        <f>IFERROR(_xlfn.XLOOKUP(HsgLista[[#This Row],[Vármegye]],Régiók[Vármegye],Régiók[NUTS2]),"")</f>
        <v>HU31</v>
      </c>
      <c r="AD2669" s="12" t="str" cm="1">
        <f t="array" ref="AD2669">_xlfn.XLOOKUP(HsgLista[[#This Row],[Helység jogállása]],_xlfn.ANCHORARRAY($AG$12),$AH$12:$AH$18)</f>
        <v>1 község</v>
      </c>
      <c r="AE2669" s="4">
        <f>HsgLista[[#This Row],[Lakó-népesség]]*HsgLista[[#This Row],[Lakó-népesség]]</f>
        <v>19193161</v>
      </c>
      <c r="AF2669" s="1"/>
      <c r="AG2669" s="4"/>
      <c r="AJ2669" s="8"/>
      <c r="AK2669" s="4"/>
      <c r="AS2669" s="8"/>
      <c r="AT2669" s="4"/>
      <c r="BJ2669" s="1"/>
    </row>
    <row r="2670" spans="1:62" x14ac:dyDescent="0.3">
      <c r="A2670" s="33" t="s">
        <v>788</v>
      </c>
      <c r="B2670" s="31">
        <v>24916</v>
      </c>
      <c r="C2670" s="1" t="s">
        <v>27</v>
      </c>
      <c r="D2670" s="1" t="s">
        <v>75</v>
      </c>
      <c r="E2670" s="1" t="s">
        <v>3342</v>
      </c>
      <c r="F2670" s="1" t="s">
        <v>787</v>
      </c>
      <c r="G2670" s="1" t="s">
        <v>788</v>
      </c>
      <c r="H2670" s="1">
        <v>1</v>
      </c>
      <c r="I2670" s="1" t="s">
        <v>32</v>
      </c>
      <c r="J2670" s="4">
        <v>1797</v>
      </c>
      <c r="K2670" s="4">
        <v>2491</v>
      </c>
      <c r="L2670" s="4">
        <v>1101</v>
      </c>
      <c r="AA2670" s="12" t="str">
        <f>_xlfn.XLOOKUP(HsgLista[[#This Row],[Lakó-népesség]],hsgméret[limit],hsgméret[név],,-1)</f>
        <v>kicsi</v>
      </c>
      <c r="AB2670" s="12" t="str">
        <f>IFERROR(_xlfn.XLOOKUP(HsgLista[[#This Row],[Vármegye]],Régiók[Vármegye],Régiók[Régió]),"")</f>
        <v>Pest</v>
      </c>
      <c r="AC2670" s="12" t="str">
        <f>IFERROR(_xlfn.XLOOKUP(HsgLista[[#This Row],[Vármegye]],Régiók[Vármegye],Régiók[NUTS2]),"")</f>
        <v>HU12</v>
      </c>
      <c r="AD2670" s="12" t="str" cm="1">
        <f t="array" ref="AD2670">_xlfn.XLOOKUP(HsgLista[[#This Row],[Helység jogállása]],_xlfn.ANCHORARRAY($AG$12),$AH$12:$AH$18)</f>
        <v>2 város</v>
      </c>
      <c r="AE2670" s="4">
        <f>HsgLista[[#This Row],[Lakó-népesség]]*HsgLista[[#This Row],[Lakó-népesség]]</f>
        <v>6205081</v>
      </c>
      <c r="AF2670" s="1"/>
      <c r="AG2670" s="4"/>
      <c r="AJ2670" s="8"/>
      <c r="AK2670" s="4"/>
      <c r="AS2670" s="8"/>
      <c r="AT2670" s="4"/>
      <c r="BJ2670" s="1"/>
    </row>
    <row r="2671" spans="1:62" x14ac:dyDescent="0.3">
      <c r="A2671" s="33" t="s">
        <v>3343</v>
      </c>
      <c r="B2671" s="32">
        <v>6947</v>
      </c>
      <c r="C2671" s="1" t="s">
        <v>40</v>
      </c>
      <c r="D2671" s="1" t="s">
        <v>75</v>
      </c>
      <c r="E2671" s="1" t="s">
        <v>786</v>
      </c>
      <c r="F2671" s="1" t="s">
        <v>787</v>
      </c>
      <c r="G2671" s="1" t="s">
        <v>788</v>
      </c>
      <c r="H2671" s="1">
        <v>5</v>
      </c>
      <c r="I2671" s="1" t="s">
        <v>2205</v>
      </c>
      <c r="J2671" s="4">
        <v>5905</v>
      </c>
      <c r="K2671" s="4">
        <v>1940</v>
      </c>
      <c r="L2671" s="4">
        <v>789</v>
      </c>
      <c r="AA2671" s="12" t="str">
        <f>_xlfn.XLOOKUP(HsgLista[[#This Row],[Lakó-népesség]],hsgméret[limit],hsgméret[név],,-1)</f>
        <v>apró</v>
      </c>
      <c r="AB2671" s="12" t="str">
        <f>IFERROR(_xlfn.XLOOKUP(HsgLista[[#This Row],[Vármegye]],Régiók[Vármegye],Régiók[Régió]),"")</f>
        <v>Pest</v>
      </c>
      <c r="AC2671" s="12" t="str">
        <f>IFERROR(_xlfn.XLOOKUP(HsgLista[[#This Row],[Vármegye]],Régiók[Vármegye],Régiók[NUTS2]),"")</f>
        <v>HU12</v>
      </c>
      <c r="AD2671" s="12" t="str" cm="1">
        <f t="array" ref="AD2671">_xlfn.XLOOKUP(HsgLista[[#This Row],[Helység jogállása]],_xlfn.ANCHORARRAY($AG$12),$AH$12:$AH$18)</f>
        <v>1 község</v>
      </c>
      <c r="AE2671" s="4">
        <f>HsgLista[[#This Row],[Lakó-népesség]]*HsgLista[[#This Row],[Lakó-népesség]]</f>
        <v>3763600</v>
      </c>
      <c r="AF2671" s="1"/>
      <c r="AG2671" s="4"/>
      <c r="AJ2671" s="8"/>
      <c r="AK2671" s="4"/>
      <c r="AS2671" s="8"/>
      <c r="AT2671" s="4"/>
      <c r="BJ2671" s="1"/>
    </row>
    <row r="2672" spans="1:62" x14ac:dyDescent="0.3">
      <c r="A2672" s="33" t="s">
        <v>3344</v>
      </c>
      <c r="B2672" s="31">
        <v>15194</v>
      </c>
      <c r="C2672" s="1" t="s">
        <v>40</v>
      </c>
      <c r="D2672" s="1" t="s">
        <v>112</v>
      </c>
      <c r="E2672" s="1" t="s">
        <v>113</v>
      </c>
      <c r="F2672" s="1" t="s">
        <v>114</v>
      </c>
      <c r="G2672" s="1" t="s">
        <v>115</v>
      </c>
      <c r="H2672" s="1">
        <v>5</v>
      </c>
      <c r="I2672" s="1" t="s">
        <v>564</v>
      </c>
      <c r="J2672" s="4">
        <v>1998</v>
      </c>
      <c r="K2672" s="4">
        <v>524</v>
      </c>
      <c r="L2672" s="4">
        <v>296</v>
      </c>
      <c r="AA2672" s="12" t="str">
        <f>_xlfn.XLOOKUP(HsgLista[[#This Row],[Lakó-népesség]],hsgméret[limit],hsgméret[név],,-1)</f>
        <v>apró</v>
      </c>
      <c r="AB2672" s="12" t="str">
        <f>IFERROR(_xlfn.XLOOKUP(HsgLista[[#This Row],[Vármegye]],Régiók[Vármegye],Régiók[Régió]),"")</f>
        <v>Dél-Dunántúl</v>
      </c>
      <c r="AC2672" s="12" t="str">
        <f>IFERROR(_xlfn.XLOOKUP(HsgLista[[#This Row],[Vármegye]],Régiók[Vármegye],Régiók[NUTS2]),"")</f>
        <v>HU23</v>
      </c>
      <c r="AD2672" s="12" t="str" cm="1">
        <f t="array" ref="AD2672">_xlfn.XLOOKUP(HsgLista[[#This Row],[Helység jogállása]],_xlfn.ANCHORARRAY($AG$12),$AH$12:$AH$18)</f>
        <v>1 község</v>
      </c>
      <c r="AE2672" s="4">
        <f>HsgLista[[#This Row],[Lakó-népesség]]*HsgLista[[#This Row],[Lakó-népesség]]</f>
        <v>274576</v>
      </c>
      <c r="AF2672" s="1"/>
      <c r="AG2672" s="4"/>
      <c r="AJ2672" s="8"/>
      <c r="AK2672" s="4"/>
      <c r="AS2672" s="8"/>
      <c r="AT2672" s="4"/>
      <c r="BJ2672" s="1"/>
    </row>
    <row r="2673" spans="1:62" x14ac:dyDescent="0.3">
      <c r="A2673" s="33" t="s">
        <v>805</v>
      </c>
      <c r="B2673" s="31">
        <v>27854</v>
      </c>
      <c r="C2673" s="1" t="s">
        <v>719</v>
      </c>
      <c r="D2673" s="1" t="s">
        <v>34</v>
      </c>
      <c r="E2673" s="1" t="s">
        <v>3345</v>
      </c>
      <c r="F2673" s="1" t="s">
        <v>804</v>
      </c>
      <c r="G2673" s="1" t="s">
        <v>805</v>
      </c>
      <c r="H2673" s="1">
        <v>1</v>
      </c>
      <c r="I2673" s="1" t="s">
        <v>32</v>
      </c>
      <c r="J2673" s="4">
        <v>18724</v>
      </c>
      <c r="K2673" s="4">
        <v>66426</v>
      </c>
      <c r="L2673" s="4">
        <v>35959</v>
      </c>
      <c r="Q2673" s="1">
        <v>1</v>
      </c>
      <c r="T2673" s="1">
        <v>1</v>
      </c>
      <c r="Z2673" s="1">
        <v>1</v>
      </c>
      <c r="AA2673" s="12" t="str">
        <f>_xlfn.XLOOKUP(HsgLista[[#This Row],[Lakó-népesség]],hsgméret[limit],hsgméret[név],,-1)</f>
        <v>nagy</v>
      </c>
      <c r="AB2673" s="12" t="str">
        <f>IFERROR(_xlfn.XLOOKUP(HsgLista[[#This Row],[Vármegye]],Régiók[Vármegye],Régiók[Régió]),"")</f>
        <v>Észak-Alföld</v>
      </c>
      <c r="AC2673" s="12" t="str">
        <f>IFERROR(_xlfn.XLOOKUP(HsgLista[[#This Row],[Vármegye]],Régiók[Vármegye],Régiók[NUTS2]),"")</f>
        <v>HU32</v>
      </c>
      <c r="AD2673" s="12" t="str" cm="1">
        <f t="array" ref="AD2673">_xlfn.XLOOKUP(HsgLista[[#This Row],[Helység jogállása]],_xlfn.ANCHORARRAY($AG$12),$AH$12:$AH$18)</f>
        <v>3 m.j.város</v>
      </c>
      <c r="AE2673" s="4">
        <f>HsgLista[[#This Row],[Lakó-népesség]]*HsgLista[[#This Row],[Lakó-népesség]]</f>
        <v>4412413476</v>
      </c>
      <c r="AF2673" s="1"/>
      <c r="AG2673" s="4"/>
      <c r="AJ2673" s="8"/>
      <c r="AK2673" s="4"/>
      <c r="AS2673" s="8"/>
      <c r="AT2673" s="4"/>
      <c r="BJ2673" s="1"/>
    </row>
    <row r="2674" spans="1:62" x14ac:dyDescent="0.3">
      <c r="A2674" s="33" t="s">
        <v>98</v>
      </c>
      <c r="B2674" s="32">
        <v>3009</v>
      </c>
      <c r="C2674" s="1" t="s">
        <v>719</v>
      </c>
      <c r="D2674" s="1" t="s">
        <v>95</v>
      </c>
      <c r="E2674" s="1" t="s">
        <v>3346</v>
      </c>
      <c r="F2674" s="1" t="s">
        <v>97</v>
      </c>
      <c r="G2674" s="1" t="s">
        <v>98</v>
      </c>
      <c r="H2674" s="1">
        <v>1</v>
      </c>
      <c r="I2674" s="1" t="s">
        <v>32</v>
      </c>
      <c r="J2674" s="4">
        <v>9870</v>
      </c>
      <c r="K2674" s="4">
        <v>77757</v>
      </c>
      <c r="L2674" s="4">
        <v>36675</v>
      </c>
      <c r="P2674" s="1">
        <v>1</v>
      </c>
      <c r="R2674" s="1">
        <v>1</v>
      </c>
      <c r="T2674" s="1">
        <v>1</v>
      </c>
      <c r="Y2674" s="1">
        <v>1</v>
      </c>
      <c r="AA2674" s="12" t="str">
        <f>_xlfn.XLOOKUP(HsgLista[[#This Row],[Lakó-népesség]],hsgméret[limit],hsgméret[név],,-1)</f>
        <v>nagy</v>
      </c>
      <c r="AB2674" s="12" t="str">
        <f>IFERROR(_xlfn.XLOOKUP(HsgLista[[#This Row],[Vármegye]],Régiók[Vármegye],Régiók[Régió]),"")</f>
        <v>Nyugat-Dunántúl</v>
      </c>
      <c r="AC2674" s="12" t="str">
        <f>IFERROR(_xlfn.XLOOKUP(HsgLista[[#This Row],[Vármegye]],Régiók[Vármegye],Régiók[NUTS2]),"")</f>
        <v>HU22</v>
      </c>
      <c r="AD2674" s="12" t="str" cm="1">
        <f t="array" ref="AD2674">_xlfn.XLOOKUP(HsgLista[[#This Row],[Helység jogállása]],_xlfn.ANCHORARRAY($AG$12),$AH$12:$AH$18)</f>
        <v>3 m.j.város</v>
      </c>
      <c r="AE2674" s="4">
        <f>HsgLista[[#This Row],[Lakó-népesség]]*HsgLista[[#This Row],[Lakó-népesség]]</f>
        <v>6046151049</v>
      </c>
      <c r="AF2674" s="1"/>
      <c r="AG2674" s="4"/>
      <c r="AJ2674" s="8"/>
      <c r="AK2674" s="4"/>
      <c r="AS2674" s="8"/>
      <c r="AT2674" s="4"/>
      <c r="BJ2674" s="1"/>
    </row>
    <row r="2675" spans="1:62" x14ac:dyDescent="0.3">
      <c r="A2675" s="33" t="s">
        <v>3347</v>
      </c>
      <c r="B2675" s="31">
        <v>22619</v>
      </c>
      <c r="C2675" s="1" t="s">
        <v>40</v>
      </c>
      <c r="D2675" s="1" t="s">
        <v>86</v>
      </c>
      <c r="E2675" s="1" t="s">
        <v>465</v>
      </c>
      <c r="F2675" s="1" t="s">
        <v>466</v>
      </c>
      <c r="G2675" s="1" t="s">
        <v>467</v>
      </c>
      <c r="H2675" s="1">
        <v>1</v>
      </c>
      <c r="I2675" s="1" t="s">
        <v>32</v>
      </c>
      <c r="J2675" s="4">
        <v>2839</v>
      </c>
      <c r="K2675" s="4">
        <v>2326</v>
      </c>
      <c r="L2675" s="4">
        <v>901</v>
      </c>
      <c r="R2675" s="1">
        <v>1</v>
      </c>
      <c r="AA2675" s="12" t="str">
        <f>_xlfn.XLOOKUP(HsgLista[[#This Row],[Lakó-népesség]],hsgméret[limit],hsgméret[név],,-1)</f>
        <v>kicsi</v>
      </c>
      <c r="AB2675" s="12" t="str">
        <f>IFERROR(_xlfn.XLOOKUP(HsgLista[[#This Row],[Vármegye]],Régiók[Vármegye],Régiók[Régió]),"")</f>
        <v>Közép-Dunántúl</v>
      </c>
      <c r="AC2675" s="12" t="str">
        <f>IFERROR(_xlfn.XLOOKUP(HsgLista[[#This Row],[Vármegye]],Régiók[Vármegye],Régiók[NUTS2]),"")</f>
        <v>HU21</v>
      </c>
      <c r="AD2675" s="12" t="str" cm="1">
        <f t="array" ref="AD2675">_xlfn.XLOOKUP(HsgLista[[#This Row],[Helység jogállása]],_xlfn.ANCHORARRAY($AG$12),$AH$12:$AH$18)</f>
        <v>1 község</v>
      </c>
      <c r="AE2675" s="4">
        <f>HsgLista[[#This Row],[Lakó-népesség]]*HsgLista[[#This Row],[Lakó-népesség]]</f>
        <v>5410276</v>
      </c>
      <c r="AF2675" s="1"/>
      <c r="AG2675" s="4"/>
      <c r="AJ2675" s="8"/>
      <c r="AK2675" s="4"/>
      <c r="AS2675" s="8"/>
      <c r="AT2675" s="4"/>
      <c r="BJ2675" s="1"/>
    </row>
    <row r="2676" spans="1:62" x14ac:dyDescent="0.3">
      <c r="A2676" s="33" t="s">
        <v>3348</v>
      </c>
      <c r="B2676" s="31">
        <v>18892</v>
      </c>
      <c r="C2676" s="1" t="s">
        <v>40</v>
      </c>
      <c r="D2676" s="1" t="s">
        <v>52</v>
      </c>
      <c r="E2676" s="1" t="s">
        <v>895</v>
      </c>
      <c r="F2676" s="1" t="s">
        <v>896</v>
      </c>
      <c r="G2676" s="1" t="s">
        <v>897</v>
      </c>
      <c r="H2676" s="1">
        <v>2</v>
      </c>
      <c r="I2676" s="1" t="s">
        <v>38</v>
      </c>
      <c r="J2676" s="4">
        <v>2269</v>
      </c>
      <c r="K2676" s="4">
        <v>1462</v>
      </c>
      <c r="L2676" s="4">
        <v>706</v>
      </c>
      <c r="AA2676" s="12" t="str">
        <f>_xlfn.XLOOKUP(HsgLista[[#This Row],[Lakó-népesség]],hsgméret[limit],hsgméret[név],,-1)</f>
        <v>apró</v>
      </c>
      <c r="AB2676" s="12" t="str">
        <f>IFERROR(_xlfn.XLOOKUP(HsgLista[[#This Row],[Vármegye]],Régiók[Vármegye],Régiók[Régió]),"")</f>
        <v>Észak-Magyarország</v>
      </c>
      <c r="AC2676" s="12" t="str">
        <f>IFERROR(_xlfn.XLOOKUP(HsgLista[[#This Row],[Vármegye]],Régiók[Vármegye],Régiók[NUTS2]),"")</f>
        <v>HU31</v>
      </c>
      <c r="AD2676" s="12" t="str" cm="1">
        <f t="array" ref="AD2676">_xlfn.XLOOKUP(HsgLista[[#This Row],[Helység jogállása]],_xlfn.ANCHORARRAY($AG$12),$AH$12:$AH$18)</f>
        <v>1 község</v>
      </c>
      <c r="AE2676" s="4">
        <f>HsgLista[[#This Row],[Lakó-népesség]]*HsgLista[[#This Row],[Lakó-népesség]]</f>
        <v>2137444</v>
      </c>
      <c r="AF2676" s="1"/>
      <c r="AG2676" s="4"/>
      <c r="AJ2676" s="8"/>
      <c r="AK2676" s="4"/>
      <c r="AS2676" s="8"/>
      <c r="AT2676" s="4"/>
      <c r="BJ2676" s="1"/>
    </row>
    <row r="2677" spans="1:62" x14ac:dyDescent="0.3">
      <c r="A2677" s="33" t="s">
        <v>3349</v>
      </c>
      <c r="B2677" s="31">
        <v>21421</v>
      </c>
      <c r="C2677" s="1" t="s">
        <v>40</v>
      </c>
      <c r="D2677" s="1" t="s">
        <v>86</v>
      </c>
      <c r="E2677" s="1" t="s">
        <v>1723</v>
      </c>
      <c r="F2677" s="1" t="s">
        <v>1724</v>
      </c>
      <c r="G2677" s="1" t="s">
        <v>1725</v>
      </c>
      <c r="H2677" s="1">
        <v>5</v>
      </c>
      <c r="I2677" s="1" t="s">
        <v>1722</v>
      </c>
      <c r="J2677" s="4">
        <v>1319</v>
      </c>
      <c r="K2677" s="4">
        <v>1087</v>
      </c>
      <c r="L2677" s="4">
        <v>404</v>
      </c>
      <c r="R2677" s="1">
        <v>1</v>
      </c>
      <c r="AA2677" s="12" t="str">
        <f>_xlfn.XLOOKUP(HsgLista[[#This Row],[Lakó-népesség]],hsgméret[limit],hsgméret[név],,-1)</f>
        <v>apró</v>
      </c>
      <c r="AB2677" s="12" t="str">
        <f>IFERROR(_xlfn.XLOOKUP(HsgLista[[#This Row],[Vármegye]],Régiók[Vármegye],Régiók[Régió]),"")</f>
        <v>Közép-Dunántúl</v>
      </c>
      <c r="AC2677" s="12" t="str">
        <f>IFERROR(_xlfn.XLOOKUP(HsgLista[[#This Row],[Vármegye]],Régiók[Vármegye],Régiók[NUTS2]),"")</f>
        <v>HU21</v>
      </c>
      <c r="AD2677" s="12" t="str" cm="1">
        <f t="array" ref="AD2677">_xlfn.XLOOKUP(HsgLista[[#This Row],[Helység jogállása]],_xlfn.ANCHORARRAY($AG$12),$AH$12:$AH$18)</f>
        <v>1 község</v>
      </c>
      <c r="AE2677" s="4">
        <f>HsgLista[[#This Row],[Lakó-népesség]]*HsgLista[[#This Row],[Lakó-népesség]]</f>
        <v>1181569</v>
      </c>
      <c r="AF2677" s="1"/>
      <c r="AG2677" s="4"/>
      <c r="AJ2677" s="8"/>
      <c r="AK2677" s="4"/>
      <c r="AS2677" s="8"/>
      <c r="AT2677" s="4"/>
      <c r="BJ2677" s="1"/>
    </row>
    <row r="2678" spans="1:62" x14ac:dyDescent="0.3">
      <c r="A2678" s="33" t="s">
        <v>3350</v>
      </c>
      <c r="B2678" s="31">
        <v>34388</v>
      </c>
      <c r="C2678" s="1" t="s">
        <v>40</v>
      </c>
      <c r="D2678" s="1" t="s">
        <v>159</v>
      </c>
      <c r="E2678" s="1" t="s">
        <v>3351</v>
      </c>
      <c r="F2678" s="1" t="s">
        <v>3352</v>
      </c>
      <c r="G2678" s="1" t="s">
        <v>3352</v>
      </c>
      <c r="H2678" s="1">
        <v>5</v>
      </c>
      <c r="I2678" s="1" t="s">
        <v>3353</v>
      </c>
      <c r="J2678" s="4">
        <v>844</v>
      </c>
      <c r="K2678" s="4">
        <v>758</v>
      </c>
      <c r="L2678" s="4">
        <v>332</v>
      </c>
      <c r="AA2678" s="12" t="str">
        <f>_xlfn.XLOOKUP(HsgLista[[#This Row],[Lakó-népesség]],hsgméret[limit],hsgméret[név],,-1)</f>
        <v>apró</v>
      </c>
      <c r="AB2678" s="12" t="str">
        <f>IFERROR(_xlfn.XLOOKUP(HsgLista[[#This Row],[Vármegye]],Régiók[Vármegye],Régiók[Régió]),"")</f>
        <v>Észak-Alföld</v>
      </c>
      <c r="AC2678" s="12" t="str">
        <f>IFERROR(_xlfn.XLOOKUP(HsgLista[[#This Row],[Vármegye]],Régiók[Vármegye],Régiók[NUTS2]),"")</f>
        <v>HU32</v>
      </c>
      <c r="AD2678" s="12" t="str" cm="1">
        <f t="array" ref="AD2678">_xlfn.XLOOKUP(HsgLista[[#This Row],[Helység jogállása]],_xlfn.ANCHORARRAY($AG$12),$AH$12:$AH$18)</f>
        <v>1 község</v>
      </c>
      <c r="AE2678" s="4">
        <f>HsgLista[[#This Row],[Lakó-népesség]]*HsgLista[[#This Row],[Lakó-népesség]]</f>
        <v>574564</v>
      </c>
      <c r="AF2678" s="1"/>
      <c r="AG2678" s="4"/>
      <c r="AJ2678" s="8"/>
      <c r="AK2678" s="4"/>
      <c r="AS2678" s="8"/>
      <c r="AT2678" s="4"/>
      <c r="BJ2678" s="1"/>
    </row>
    <row r="2679" spans="1:62" x14ac:dyDescent="0.3">
      <c r="A2679" s="33" t="s">
        <v>3354</v>
      </c>
      <c r="B2679" s="32">
        <v>5193</v>
      </c>
      <c r="C2679" s="1" t="s">
        <v>40</v>
      </c>
      <c r="D2679" s="1" t="s">
        <v>112</v>
      </c>
      <c r="E2679" s="1" t="s">
        <v>324</v>
      </c>
      <c r="F2679" s="1" t="s">
        <v>325</v>
      </c>
      <c r="G2679" s="1" t="s">
        <v>326</v>
      </c>
      <c r="H2679" s="1">
        <v>5</v>
      </c>
      <c r="I2679" s="1" t="s">
        <v>928</v>
      </c>
      <c r="J2679" s="4">
        <v>648</v>
      </c>
      <c r="K2679" s="4">
        <v>102</v>
      </c>
      <c r="L2679" s="4">
        <v>54</v>
      </c>
      <c r="AA2679" s="12" t="str">
        <f>_xlfn.XLOOKUP(HsgLista[[#This Row],[Lakó-népesség]],hsgméret[limit],hsgméret[név],,-1)</f>
        <v>mikro</v>
      </c>
      <c r="AB2679" s="12" t="str">
        <f>IFERROR(_xlfn.XLOOKUP(HsgLista[[#This Row],[Vármegye]],Régiók[Vármegye],Régiók[Régió]),"")</f>
        <v>Dél-Dunántúl</v>
      </c>
      <c r="AC2679" s="12" t="str">
        <f>IFERROR(_xlfn.XLOOKUP(HsgLista[[#This Row],[Vármegye]],Régiók[Vármegye],Régiók[NUTS2]),"")</f>
        <v>HU23</v>
      </c>
      <c r="AD2679" s="12" t="str" cm="1">
        <f t="array" ref="AD2679">_xlfn.XLOOKUP(HsgLista[[#This Row],[Helység jogállása]],_xlfn.ANCHORARRAY($AG$12),$AH$12:$AH$18)</f>
        <v>1 község</v>
      </c>
      <c r="AE2679" s="4">
        <f>HsgLista[[#This Row],[Lakó-népesség]]*HsgLista[[#This Row],[Lakó-népesség]]</f>
        <v>10404</v>
      </c>
      <c r="AF2679" s="1"/>
      <c r="AG2679" s="4"/>
      <c r="AJ2679" s="8"/>
      <c r="AK2679" s="4"/>
      <c r="AS2679" s="8"/>
      <c r="AT2679" s="4"/>
      <c r="BJ2679" s="1"/>
    </row>
    <row r="2680" spans="1:62" x14ac:dyDescent="0.3">
      <c r="A2680" s="33" t="s">
        <v>3355</v>
      </c>
      <c r="B2680" s="31">
        <v>16692</v>
      </c>
      <c r="C2680" s="1" t="s">
        <v>40</v>
      </c>
      <c r="D2680" s="1" t="s">
        <v>80</v>
      </c>
      <c r="E2680" s="1" t="s">
        <v>1152</v>
      </c>
      <c r="F2680" s="1" t="s">
        <v>165</v>
      </c>
      <c r="G2680" s="1" t="s">
        <v>163</v>
      </c>
      <c r="H2680" s="1">
        <v>5</v>
      </c>
      <c r="I2680" s="1" t="s">
        <v>1791</v>
      </c>
      <c r="J2680" s="4">
        <v>754</v>
      </c>
      <c r="K2680" s="4">
        <v>462</v>
      </c>
      <c r="L2680" s="4">
        <v>118</v>
      </c>
      <c r="AA2680" s="12" t="str">
        <f>_xlfn.XLOOKUP(HsgLista[[#This Row],[Lakó-népesség]],hsgméret[limit],hsgméret[név],,-1)</f>
        <v>mikro</v>
      </c>
      <c r="AB2680" s="12" t="str">
        <f>IFERROR(_xlfn.XLOOKUP(HsgLista[[#This Row],[Vármegye]],Régiók[Vármegye],Régiók[Régió]),"")</f>
        <v>Közép-Dunántúl</v>
      </c>
      <c r="AC2680" s="12" t="str">
        <f>IFERROR(_xlfn.XLOOKUP(HsgLista[[#This Row],[Vármegye]],Régiók[Vármegye],Régiók[NUTS2]),"")</f>
        <v>HU21</v>
      </c>
      <c r="AD2680" s="12" t="str" cm="1">
        <f t="array" ref="AD2680">_xlfn.XLOOKUP(HsgLista[[#This Row],[Helység jogállása]],_xlfn.ANCHORARRAY($AG$12),$AH$12:$AH$18)</f>
        <v>1 község</v>
      </c>
      <c r="AE2680" s="4">
        <f>HsgLista[[#This Row],[Lakó-népesség]]*HsgLista[[#This Row],[Lakó-népesség]]</f>
        <v>213444</v>
      </c>
      <c r="AF2680" s="1"/>
      <c r="AG2680" s="4"/>
      <c r="AJ2680" s="8"/>
      <c r="AK2680" s="4"/>
      <c r="AS2680" s="8"/>
      <c r="AT2680" s="4"/>
      <c r="BJ2680" s="1"/>
    </row>
    <row r="2681" spans="1:62" x14ac:dyDescent="0.3">
      <c r="A2681" s="33" t="s">
        <v>3356</v>
      </c>
      <c r="B2681" s="31">
        <v>19521</v>
      </c>
      <c r="C2681" s="1" t="s">
        <v>40</v>
      </c>
      <c r="D2681" s="1" t="s">
        <v>95</v>
      </c>
      <c r="E2681" s="1" t="s">
        <v>471</v>
      </c>
      <c r="F2681" s="1" t="s">
        <v>472</v>
      </c>
      <c r="G2681" s="1" t="s">
        <v>473</v>
      </c>
      <c r="H2681" s="1">
        <v>5</v>
      </c>
      <c r="I2681" s="1" t="s">
        <v>1262</v>
      </c>
      <c r="J2681" s="4">
        <v>1871</v>
      </c>
      <c r="K2681" s="4">
        <v>327</v>
      </c>
      <c r="L2681" s="4">
        <v>219</v>
      </c>
      <c r="AA2681" s="12" t="str">
        <f>_xlfn.XLOOKUP(HsgLista[[#This Row],[Lakó-népesség]],hsgméret[limit],hsgméret[név],,-1)</f>
        <v>mikro</v>
      </c>
      <c r="AB2681" s="12" t="str">
        <f>IFERROR(_xlfn.XLOOKUP(HsgLista[[#This Row],[Vármegye]],Régiók[Vármegye],Régiók[Régió]),"")</f>
        <v>Nyugat-Dunántúl</v>
      </c>
      <c r="AC2681" s="12" t="str">
        <f>IFERROR(_xlfn.XLOOKUP(HsgLista[[#This Row],[Vármegye]],Régiók[Vármegye],Régiók[NUTS2]),"")</f>
        <v>HU22</v>
      </c>
      <c r="AD2681" s="12" t="str" cm="1">
        <f t="array" ref="AD2681">_xlfn.XLOOKUP(HsgLista[[#This Row],[Helység jogállása]],_xlfn.ANCHORARRAY($AG$12),$AH$12:$AH$18)</f>
        <v>1 község</v>
      </c>
      <c r="AE2681" s="4">
        <f>HsgLista[[#This Row],[Lakó-népesség]]*HsgLista[[#This Row],[Lakó-népesség]]</f>
        <v>106929</v>
      </c>
      <c r="AF2681" s="1"/>
      <c r="AG2681" s="4"/>
      <c r="AJ2681" s="8"/>
      <c r="AK2681" s="4"/>
      <c r="AS2681" s="8"/>
      <c r="AT2681" s="4"/>
      <c r="BJ2681" s="1"/>
    </row>
    <row r="2682" spans="1:62" x14ac:dyDescent="0.3">
      <c r="A2682" s="33" t="s">
        <v>3357</v>
      </c>
      <c r="B2682" s="31">
        <v>12690</v>
      </c>
      <c r="C2682" s="1" t="s">
        <v>40</v>
      </c>
      <c r="D2682" s="1" t="s">
        <v>75</v>
      </c>
      <c r="E2682" s="1" t="s">
        <v>91</v>
      </c>
      <c r="F2682" s="1" t="s">
        <v>92</v>
      </c>
      <c r="G2682" s="1" t="s">
        <v>93</v>
      </c>
      <c r="H2682" s="1">
        <v>1</v>
      </c>
      <c r="I2682" s="1" t="s">
        <v>32</v>
      </c>
      <c r="J2682" s="4">
        <v>1354</v>
      </c>
      <c r="K2682" s="4">
        <v>3480</v>
      </c>
      <c r="L2682" s="4">
        <v>1121</v>
      </c>
      <c r="AA2682" s="12" t="str">
        <f>_xlfn.XLOOKUP(HsgLista[[#This Row],[Lakó-népesség]],hsgméret[limit],hsgméret[név],,-1)</f>
        <v>kicsi</v>
      </c>
      <c r="AB2682" s="12" t="str">
        <f>IFERROR(_xlfn.XLOOKUP(HsgLista[[#This Row],[Vármegye]],Régiók[Vármegye],Régiók[Régió]),"")</f>
        <v>Pest</v>
      </c>
      <c r="AC2682" s="12" t="str">
        <f>IFERROR(_xlfn.XLOOKUP(HsgLista[[#This Row],[Vármegye]],Régiók[Vármegye],Régiók[NUTS2]),"")</f>
        <v>HU12</v>
      </c>
      <c r="AD2682" s="12" t="str" cm="1">
        <f t="array" ref="AD2682">_xlfn.XLOOKUP(HsgLista[[#This Row],[Helység jogállása]],_xlfn.ANCHORARRAY($AG$12),$AH$12:$AH$18)</f>
        <v>1 község</v>
      </c>
      <c r="AE2682" s="4">
        <f>HsgLista[[#This Row],[Lakó-népesség]]*HsgLista[[#This Row],[Lakó-népesség]]</f>
        <v>12110400</v>
      </c>
      <c r="AF2682" s="1"/>
      <c r="AG2682" s="4"/>
      <c r="AJ2682" s="8"/>
      <c r="AK2682" s="4"/>
      <c r="AS2682" s="8"/>
      <c r="AT2682" s="4"/>
      <c r="BJ2682" s="1"/>
    </row>
    <row r="2683" spans="1:62" x14ac:dyDescent="0.3">
      <c r="A2683" s="33" t="s">
        <v>3358</v>
      </c>
      <c r="B2683" s="31">
        <v>28866</v>
      </c>
      <c r="C2683" s="1" t="s">
        <v>196</v>
      </c>
      <c r="D2683" s="1" t="s">
        <v>75</v>
      </c>
      <c r="E2683" s="1" t="s">
        <v>91</v>
      </c>
      <c r="F2683" s="1" t="s">
        <v>92</v>
      </c>
      <c r="G2683" s="1" t="s">
        <v>93</v>
      </c>
      <c r="H2683" s="1">
        <v>2</v>
      </c>
      <c r="I2683" s="1" t="s">
        <v>38</v>
      </c>
      <c r="J2683" s="4">
        <v>731</v>
      </c>
      <c r="K2683" s="4">
        <v>4818</v>
      </c>
      <c r="L2683" s="4">
        <v>1715</v>
      </c>
      <c r="AA2683" s="12" t="str">
        <f>_xlfn.XLOOKUP(HsgLista[[#This Row],[Lakó-népesség]],hsgméret[limit],hsgméret[név],,-1)</f>
        <v>kicsi</v>
      </c>
      <c r="AB2683" s="12" t="str">
        <f>IFERROR(_xlfn.XLOOKUP(HsgLista[[#This Row],[Vármegye]],Régiók[Vármegye],Régiók[Régió]),"")</f>
        <v>Pest</v>
      </c>
      <c r="AC2683" s="12" t="str">
        <f>IFERROR(_xlfn.XLOOKUP(HsgLista[[#This Row],[Vármegye]],Régiók[Vármegye],Régiók[NUTS2]),"")</f>
        <v>HU12</v>
      </c>
      <c r="AD2683" s="12" t="str" cm="1">
        <f t="array" ref="AD2683">_xlfn.XLOOKUP(HsgLista[[#This Row],[Helység jogállása]],_xlfn.ANCHORARRAY($AG$12),$AH$12:$AH$18)</f>
        <v>1 község</v>
      </c>
      <c r="AE2683" s="4">
        <f>HsgLista[[#This Row],[Lakó-népesség]]*HsgLista[[#This Row],[Lakó-népesség]]</f>
        <v>23213124</v>
      </c>
      <c r="AF2683" s="1"/>
      <c r="AG2683" s="4"/>
      <c r="AJ2683" s="8"/>
      <c r="AK2683" s="4"/>
      <c r="AS2683" s="8"/>
      <c r="AT2683" s="4"/>
      <c r="BJ2683" s="1"/>
    </row>
    <row r="2684" spans="1:62" x14ac:dyDescent="0.3">
      <c r="A2684" s="33" t="s">
        <v>3359</v>
      </c>
      <c r="B2684" s="31">
        <v>16179</v>
      </c>
      <c r="C2684" s="1" t="s">
        <v>40</v>
      </c>
      <c r="D2684" s="1" t="s">
        <v>52</v>
      </c>
      <c r="E2684" s="1" t="s">
        <v>71</v>
      </c>
      <c r="F2684" s="1" t="s">
        <v>72</v>
      </c>
      <c r="G2684" s="1" t="s">
        <v>73</v>
      </c>
      <c r="H2684" s="1">
        <v>5</v>
      </c>
      <c r="I2684" s="1" t="s">
        <v>893</v>
      </c>
      <c r="J2684" s="4">
        <v>3474</v>
      </c>
      <c r="K2684" s="4">
        <v>515</v>
      </c>
      <c r="L2684" s="4">
        <v>391</v>
      </c>
      <c r="Q2684" s="1">
        <v>1</v>
      </c>
      <c r="AA2684" s="12" t="str">
        <f>_xlfn.XLOOKUP(HsgLista[[#This Row],[Lakó-népesség]],hsgméret[limit],hsgméret[név],,-1)</f>
        <v>apró</v>
      </c>
      <c r="AB2684" s="12" t="str">
        <f>IFERROR(_xlfn.XLOOKUP(HsgLista[[#This Row],[Vármegye]],Régiók[Vármegye],Régiók[Régió]),"")</f>
        <v>Észak-Magyarország</v>
      </c>
      <c r="AC2684" s="12" t="str">
        <f>IFERROR(_xlfn.XLOOKUP(HsgLista[[#This Row],[Vármegye]],Régiók[Vármegye],Régiók[NUTS2]),"")</f>
        <v>HU31</v>
      </c>
      <c r="AD2684" s="12" t="str" cm="1">
        <f t="array" ref="AD2684">_xlfn.XLOOKUP(HsgLista[[#This Row],[Helység jogállása]],_xlfn.ANCHORARRAY($AG$12),$AH$12:$AH$18)</f>
        <v>1 község</v>
      </c>
      <c r="AE2684" s="4">
        <f>HsgLista[[#This Row],[Lakó-népesség]]*HsgLista[[#This Row],[Lakó-népesség]]</f>
        <v>265225</v>
      </c>
      <c r="AF2684" s="1"/>
      <c r="AG2684" s="4"/>
      <c r="AJ2684" s="8"/>
      <c r="AK2684" s="4"/>
      <c r="AS2684" s="8"/>
      <c r="AT2684" s="4"/>
      <c r="BJ2684" s="1"/>
    </row>
    <row r="2685" spans="1:62" x14ac:dyDescent="0.3">
      <c r="A2685" s="33" t="s">
        <v>3360</v>
      </c>
      <c r="B2685" s="31">
        <v>22211</v>
      </c>
      <c r="C2685" s="1" t="s">
        <v>40</v>
      </c>
      <c r="D2685" s="1" t="s">
        <v>41</v>
      </c>
      <c r="E2685" s="1" t="s">
        <v>42</v>
      </c>
      <c r="F2685" s="1" t="s">
        <v>43</v>
      </c>
      <c r="G2685" s="1" t="s">
        <v>44</v>
      </c>
      <c r="H2685" s="1">
        <v>5</v>
      </c>
      <c r="I2685" s="1" t="s">
        <v>1703</v>
      </c>
      <c r="J2685" s="4">
        <v>648</v>
      </c>
      <c r="K2685" s="4">
        <v>130</v>
      </c>
      <c r="L2685" s="4">
        <v>52</v>
      </c>
      <c r="AA2685" s="12" t="str">
        <f>_xlfn.XLOOKUP(HsgLista[[#This Row],[Lakó-népesség]],hsgméret[limit],hsgméret[név],,-1)</f>
        <v>mikro</v>
      </c>
      <c r="AB2685" s="12" t="str">
        <f>IFERROR(_xlfn.XLOOKUP(HsgLista[[#This Row],[Vármegye]],Régiók[Vármegye],Régiók[Régió]),"")</f>
        <v>Dél-Dunántúl</v>
      </c>
      <c r="AC2685" s="12" t="str">
        <f>IFERROR(_xlfn.XLOOKUP(HsgLista[[#This Row],[Vármegye]],Régiók[Vármegye],Régiók[NUTS2]),"")</f>
        <v>HU23</v>
      </c>
      <c r="AD2685" s="12" t="str" cm="1">
        <f t="array" ref="AD2685">_xlfn.XLOOKUP(HsgLista[[#This Row],[Helység jogállása]],_xlfn.ANCHORARRAY($AG$12),$AH$12:$AH$18)</f>
        <v>1 község</v>
      </c>
      <c r="AE2685" s="4">
        <f>HsgLista[[#This Row],[Lakó-népesség]]*HsgLista[[#This Row],[Lakó-népesség]]</f>
        <v>16900</v>
      </c>
      <c r="AF2685" s="1"/>
      <c r="AG2685" s="4"/>
      <c r="AJ2685" s="8"/>
      <c r="AK2685" s="4"/>
      <c r="AS2685" s="8"/>
      <c r="AT2685" s="4"/>
      <c r="BJ2685" s="1"/>
    </row>
    <row r="2686" spans="1:62" x14ac:dyDescent="0.3">
      <c r="A2686" s="33" t="s">
        <v>3361</v>
      </c>
      <c r="B2686" s="32">
        <v>7694</v>
      </c>
      <c r="C2686" s="1" t="s">
        <v>40</v>
      </c>
      <c r="D2686" s="1" t="s">
        <v>41</v>
      </c>
      <c r="E2686" s="1" t="s">
        <v>42</v>
      </c>
      <c r="F2686" s="1" t="s">
        <v>43</v>
      </c>
      <c r="G2686" s="1" t="s">
        <v>44</v>
      </c>
      <c r="H2686" s="1">
        <v>5</v>
      </c>
      <c r="I2686" s="1" t="s">
        <v>414</v>
      </c>
      <c r="J2686" s="4">
        <v>958</v>
      </c>
      <c r="K2686" s="4">
        <v>348</v>
      </c>
      <c r="L2686" s="4">
        <v>139</v>
      </c>
      <c r="P2686" s="1">
        <v>1</v>
      </c>
      <c r="T2686" s="1">
        <v>1</v>
      </c>
      <c r="AA2686" s="12" t="str">
        <f>_xlfn.XLOOKUP(HsgLista[[#This Row],[Lakó-népesség]],hsgméret[limit],hsgméret[név],,-1)</f>
        <v>mikro</v>
      </c>
      <c r="AB2686" s="12" t="str">
        <f>IFERROR(_xlfn.XLOOKUP(HsgLista[[#This Row],[Vármegye]],Régiók[Vármegye],Régiók[Régió]),"")</f>
        <v>Dél-Dunántúl</v>
      </c>
      <c r="AC2686" s="12" t="str">
        <f>IFERROR(_xlfn.XLOOKUP(HsgLista[[#This Row],[Vármegye]],Régiók[Vármegye],Régiók[NUTS2]),"")</f>
        <v>HU23</v>
      </c>
      <c r="AD2686" s="12" t="str" cm="1">
        <f t="array" ref="AD2686">_xlfn.XLOOKUP(HsgLista[[#This Row],[Helység jogállása]],_xlfn.ANCHORARRAY($AG$12),$AH$12:$AH$18)</f>
        <v>1 község</v>
      </c>
      <c r="AE2686" s="4">
        <f>HsgLista[[#This Row],[Lakó-népesség]]*HsgLista[[#This Row],[Lakó-népesség]]</f>
        <v>121104</v>
      </c>
      <c r="AF2686" s="1"/>
      <c r="AG2686" s="4"/>
      <c r="AJ2686" s="8"/>
      <c r="AK2686" s="4"/>
      <c r="AS2686" s="8"/>
      <c r="AT2686" s="4"/>
      <c r="BJ2686" s="1"/>
    </row>
    <row r="2687" spans="1:62" x14ac:dyDescent="0.3">
      <c r="A2687" s="33" t="s">
        <v>3362</v>
      </c>
      <c r="B2687" s="32">
        <v>5810</v>
      </c>
      <c r="C2687" s="1" t="s">
        <v>40</v>
      </c>
      <c r="D2687" s="1" t="s">
        <v>112</v>
      </c>
      <c r="E2687" s="1" t="s">
        <v>550</v>
      </c>
      <c r="F2687" s="1" t="s">
        <v>551</v>
      </c>
      <c r="G2687" s="1" t="s">
        <v>551</v>
      </c>
      <c r="H2687" s="1">
        <v>5</v>
      </c>
      <c r="I2687" s="1" t="s">
        <v>581</v>
      </c>
      <c r="J2687" s="4">
        <v>1869</v>
      </c>
      <c r="K2687" s="4">
        <v>267</v>
      </c>
      <c r="L2687" s="4">
        <v>189</v>
      </c>
      <c r="AA2687" s="12" t="str">
        <f>_xlfn.XLOOKUP(HsgLista[[#This Row],[Lakó-népesség]],hsgméret[limit],hsgméret[név],,-1)</f>
        <v>mikro</v>
      </c>
      <c r="AB2687" s="12" t="str">
        <f>IFERROR(_xlfn.XLOOKUP(HsgLista[[#This Row],[Vármegye]],Régiók[Vármegye],Régiók[Régió]),"")</f>
        <v>Dél-Dunántúl</v>
      </c>
      <c r="AC2687" s="12" t="str">
        <f>IFERROR(_xlfn.XLOOKUP(HsgLista[[#This Row],[Vármegye]],Régiók[Vármegye],Régiók[NUTS2]),"")</f>
        <v>HU23</v>
      </c>
      <c r="AD2687" s="12" t="str" cm="1">
        <f t="array" ref="AD2687">_xlfn.XLOOKUP(HsgLista[[#This Row],[Helység jogállása]],_xlfn.ANCHORARRAY($AG$12),$AH$12:$AH$18)</f>
        <v>1 község</v>
      </c>
      <c r="AE2687" s="4">
        <f>HsgLista[[#This Row],[Lakó-népesség]]*HsgLista[[#This Row],[Lakó-népesség]]</f>
        <v>71289</v>
      </c>
      <c r="AF2687" s="1"/>
      <c r="AG2687" s="4"/>
      <c r="AJ2687" s="8"/>
      <c r="AK2687" s="4"/>
      <c r="AS2687" s="8"/>
      <c r="AT2687" s="4"/>
      <c r="BJ2687" s="1"/>
    </row>
    <row r="2688" spans="1:62" x14ac:dyDescent="0.3">
      <c r="A2688" s="33" t="s">
        <v>3363</v>
      </c>
      <c r="B2688" s="32">
        <v>7889</v>
      </c>
      <c r="C2688" s="1" t="s">
        <v>40</v>
      </c>
      <c r="D2688" s="1" t="s">
        <v>52</v>
      </c>
      <c r="E2688" s="1" t="s">
        <v>71</v>
      </c>
      <c r="F2688" s="1" t="s">
        <v>72</v>
      </c>
      <c r="G2688" s="1" t="s">
        <v>73</v>
      </c>
      <c r="H2688" s="1">
        <v>5</v>
      </c>
      <c r="I2688" s="1" t="s">
        <v>893</v>
      </c>
      <c r="J2688" s="4">
        <v>1066</v>
      </c>
      <c r="K2688" s="4">
        <v>101</v>
      </c>
      <c r="L2688" s="4">
        <v>87</v>
      </c>
      <c r="AA2688" s="12" t="str">
        <f>_xlfn.XLOOKUP(HsgLista[[#This Row],[Lakó-népesség]],hsgméret[limit],hsgméret[név],,-1)</f>
        <v>mikro</v>
      </c>
      <c r="AB2688" s="12" t="str">
        <f>IFERROR(_xlfn.XLOOKUP(HsgLista[[#This Row],[Vármegye]],Régiók[Vármegye],Régiók[Régió]),"")</f>
        <v>Észak-Magyarország</v>
      </c>
      <c r="AC2688" s="12" t="str">
        <f>IFERROR(_xlfn.XLOOKUP(HsgLista[[#This Row],[Vármegye]],Régiók[Vármegye],Régiók[NUTS2]),"")</f>
        <v>HU31</v>
      </c>
      <c r="AD2688" s="12" t="str" cm="1">
        <f t="array" ref="AD2688">_xlfn.XLOOKUP(HsgLista[[#This Row],[Helység jogállása]],_xlfn.ANCHORARRAY($AG$12),$AH$12:$AH$18)</f>
        <v>1 község</v>
      </c>
      <c r="AE2688" s="4">
        <f>HsgLista[[#This Row],[Lakó-népesség]]*HsgLista[[#This Row],[Lakó-népesség]]</f>
        <v>10201</v>
      </c>
      <c r="AF2688" s="1"/>
      <c r="AG2688" s="4"/>
      <c r="AJ2688" s="8"/>
      <c r="AK2688" s="4"/>
      <c r="AS2688" s="8"/>
      <c r="AT2688" s="4"/>
      <c r="BJ2688" s="1"/>
    </row>
    <row r="2689" spans="1:62" x14ac:dyDescent="0.3">
      <c r="A2689" s="33" t="s">
        <v>3364</v>
      </c>
      <c r="B2689" s="31">
        <v>11101</v>
      </c>
      <c r="C2689" s="1" t="s">
        <v>40</v>
      </c>
      <c r="D2689" s="1" t="s">
        <v>112</v>
      </c>
      <c r="E2689" s="1" t="s">
        <v>554</v>
      </c>
      <c r="F2689" s="1" t="s">
        <v>555</v>
      </c>
      <c r="G2689" s="1" t="s">
        <v>556</v>
      </c>
      <c r="H2689" s="1">
        <v>5</v>
      </c>
      <c r="I2689" s="1" t="s">
        <v>1054</v>
      </c>
      <c r="J2689" s="4">
        <v>1863</v>
      </c>
      <c r="K2689" s="4">
        <v>1202</v>
      </c>
      <c r="L2689" s="4">
        <v>605</v>
      </c>
      <c r="AA2689" s="12" t="str">
        <f>_xlfn.XLOOKUP(HsgLista[[#This Row],[Lakó-népesség]],hsgméret[limit],hsgméret[név],,-1)</f>
        <v>apró</v>
      </c>
      <c r="AB2689" s="12" t="str">
        <f>IFERROR(_xlfn.XLOOKUP(HsgLista[[#This Row],[Vármegye]],Régiók[Vármegye],Régiók[Régió]),"")</f>
        <v>Dél-Dunántúl</v>
      </c>
      <c r="AC2689" s="12" t="str">
        <f>IFERROR(_xlfn.XLOOKUP(HsgLista[[#This Row],[Vármegye]],Régiók[Vármegye],Régiók[NUTS2]),"")</f>
        <v>HU23</v>
      </c>
      <c r="AD2689" s="12" t="str" cm="1">
        <f t="array" ref="AD2689">_xlfn.XLOOKUP(HsgLista[[#This Row],[Helység jogállása]],_xlfn.ANCHORARRAY($AG$12),$AH$12:$AH$18)</f>
        <v>1 község</v>
      </c>
      <c r="AE2689" s="4">
        <f>HsgLista[[#This Row],[Lakó-népesség]]*HsgLista[[#This Row],[Lakó-népesség]]</f>
        <v>1444804</v>
      </c>
      <c r="AF2689" s="1"/>
      <c r="AG2689" s="4"/>
      <c r="AJ2689" s="8"/>
      <c r="AK2689" s="4"/>
      <c r="AS2689" s="8"/>
      <c r="AT2689" s="4"/>
      <c r="BJ2689" s="1"/>
    </row>
    <row r="2690" spans="1:62" x14ac:dyDescent="0.3">
      <c r="A2690" s="33" t="s">
        <v>3365</v>
      </c>
      <c r="B2690" s="32">
        <v>5528</v>
      </c>
      <c r="C2690" s="1" t="s">
        <v>40</v>
      </c>
      <c r="D2690" s="1" t="s">
        <v>41</v>
      </c>
      <c r="E2690" s="1" t="s">
        <v>208</v>
      </c>
      <c r="F2690" s="1" t="s">
        <v>209</v>
      </c>
      <c r="G2690" s="1" t="s">
        <v>210</v>
      </c>
      <c r="H2690" s="1">
        <v>5</v>
      </c>
      <c r="I2690" s="1" t="s">
        <v>1070</v>
      </c>
      <c r="J2690" s="4">
        <v>441</v>
      </c>
      <c r="K2690" s="4">
        <v>75</v>
      </c>
      <c r="L2690" s="4">
        <v>33</v>
      </c>
      <c r="AA2690" s="12" t="str">
        <f>_xlfn.XLOOKUP(HsgLista[[#This Row],[Lakó-népesség]],hsgméret[limit],hsgméret[név],,-1)</f>
        <v>mikro</v>
      </c>
      <c r="AB2690" s="12" t="str">
        <f>IFERROR(_xlfn.XLOOKUP(HsgLista[[#This Row],[Vármegye]],Régiók[Vármegye],Régiók[Régió]),"")</f>
        <v>Dél-Dunántúl</v>
      </c>
      <c r="AC2690" s="12" t="str">
        <f>IFERROR(_xlfn.XLOOKUP(HsgLista[[#This Row],[Vármegye]],Régiók[Vármegye],Régiók[NUTS2]),"")</f>
        <v>HU23</v>
      </c>
      <c r="AD2690" s="12" t="str" cm="1">
        <f t="array" ref="AD2690">_xlfn.XLOOKUP(HsgLista[[#This Row],[Helység jogállása]],_xlfn.ANCHORARRAY($AG$12),$AH$12:$AH$18)</f>
        <v>1 község</v>
      </c>
      <c r="AE2690" s="4">
        <f>HsgLista[[#This Row],[Lakó-népesség]]*HsgLista[[#This Row],[Lakó-népesség]]</f>
        <v>5625</v>
      </c>
      <c r="AF2690" s="1"/>
      <c r="AG2690" s="4"/>
      <c r="AJ2690" s="8"/>
      <c r="AK2690" s="4"/>
      <c r="AS2690" s="8"/>
      <c r="AT2690" s="4"/>
      <c r="BJ2690" s="1"/>
    </row>
    <row r="2691" spans="1:62" x14ac:dyDescent="0.3">
      <c r="A2691" s="33" t="s">
        <v>3366</v>
      </c>
      <c r="B2691" s="31">
        <v>13523</v>
      </c>
      <c r="C2691" s="1" t="s">
        <v>40</v>
      </c>
      <c r="D2691" s="1" t="s">
        <v>47</v>
      </c>
      <c r="E2691" s="1" t="s">
        <v>328</v>
      </c>
      <c r="F2691" s="1" t="s">
        <v>329</v>
      </c>
      <c r="G2691" s="1" t="s">
        <v>330</v>
      </c>
      <c r="H2691" s="1">
        <v>5</v>
      </c>
      <c r="I2691" s="1" t="s">
        <v>1418</v>
      </c>
      <c r="J2691" s="4">
        <v>849</v>
      </c>
      <c r="K2691" s="4">
        <v>351</v>
      </c>
      <c r="L2691" s="4">
        <v>164</v>
      </c>
      <c r="T2691" s="1">
        <v>1</v>
      </c>
      <c r="AA2691" s="12" t="str">
        <f>_xlfn.XLOOKUP(HsgLista[[#This Row],[Lakó-népesség]],hsgméret[limit],hsgméret[név],,-1)</f>
        <v>mikro</v>
      </c>
      <c r="AB2691" s="12" t="str">
        <f>IFERROR(_xlfn.XLOOKUP(HsgLista[[#This Row],[Vármegye]],Régiók[Vármegye],Régiók[Régió]),"")</f>
        <v>Észak-Magyarország</v>
      </c>
      <c r="AC2691" s="12" t="str">
        <f>IFERROR(_xlfn.XLOOKUP(HsgLista[[#This Row],[Vármegye]],Régiók[Vármegye],Régiók[NUTS2]),"")</f>
        <v>HU31</v>
      </c>
      <c r="AD2691" s="12" t="str" cm="1">
        <f t="array" ref="AD2691">_xlfn.XLOOKUP(HsgLista[[#This Row],[Helység jogállása]],_xlfn.ANCHORARRAY($AG$12),$AH$12:$AH$18)</f>
        <v>1 község</v>
      </c>
      <c r="AE2691" s="4">
        <f>HsgLista[[#This Row],[Lakó-népesség]]*HsgLista[[#This Row],[Lakó-népesség]]</f>
        <v>123201</v>
      </c>
      <c r="AF2691" s="1"/>
      <c r="AG2691" s="4"/>
      <c r="AJ2691" s="8"/>
      <c r="AK2691" s="4"/>
      <c r="AS2691" s="8"/>
      <c r="AT2691" s="4"/>
      <c r="BJ2691" s="1"/>
    </row>
    <row r="2692" spans="1:62" x14ac:dyDescent="0.3">
      <c r="A2692" s="33" t="s">
        <v>3367</v>
      </c>
      <c r="B2692" s="31">
        <v>28194</v>
      </c>
      <c r="C2692" s="1" t="s">
        <v>40</v>
      </c>
      <c r="D2692" s="1" t="s">
        <v>272</v>
      </c>
      <c r="E2692" s="1" t="s">
        <v>1331</v>
      </c>
      <c r="F2692" s="1" t="s">
        <v>671</v>
      </c>
      <c r="G2692" s="1" t="s">
        <v>669</v>
      </c>
      <c r="H2692" s="1">
        <v>5</v>
      </c>
      <c r="I2692" s="1" t="s">
        <v>1332</v>
      </c>
      <c r="J2692" s="4">
        <v>1756</v>
      </c>
      <c r="K2692" s="4">
        <v>570</v>
      </c>
      <c r="L2692" s="4">
        <v>373</v>
      </c>
      <c r="X2692" s="1">
        <v>1</v>
      </c>
      <c r="AA2692" s="12" t="str">
        <f>_xlfn.XLOOKUP(HsgLista[[#This Row],[Lakó-népesség]],hsgméret[limit],hsgméret[név],,-1)</f>
        <v>apró</v>
      </c>
      <c r="AB2692" s="12" t="str">
        <f>IFERROR(_xlfn.XLOOKUP(HsgLista[[#This Row],[Vármegye]],Régiók[Vármegye],Régiók[Régió]),"")</f>
        <v>Észak-Magyarország</v>
      </c>
      <c r="AC2692" s="12" t="str">
        <f>IFERROR(_xlfn.XLOOKUP(HsgLista[[#This Row],[Vármegye]],Régiók[Vármegye],Régiók[NUTS2]),"")</f>
        <v>HU31</v>
      </c>
      <c r="AD2692" s="12" t="str" cm="1">
        <f t="array" ref="AD2692">_xlfn.XLOOKUP(HsgLista[[#This Row],[Helység jogállása]],_xlfn.ANCHORARRAY($AG$12),$AH$12:$AH$18)</f>
        <v>1 község</v>
      </c>
      <c r="AE2692" s="4">
        <f>HsgLista[[#This Row],[Lakó-népesség]]*HsgLista[[#This Row],[Lakó-népesség]]</f>
        <v>324900</v>
      </c>
      <c r="AF2692" s="1"/>
      <c r="AG2692" s="4"/>
      <c r="AJ2692" s="8"/>
      <c r="AK2692" s="4"/>
      <c r="AS2692" s="8"/>
      <c r="AT2692" s="4"/>
      <c r="BJ2692" s="1"/>
    </row>
    <row r="2693" spans="1:62" x14ac:dyDescent="0.3">
      <c r="A2693" s="33" t="s">
        <v>3368</v>
      </c>
      <c r="B2693" s="32">
        <v>3160</v>
      </c>
      <c r="C2693" s="1" t="s">
        <v>40</v>
      </c>
      <c r="D2693" s="1" t="s">
        <v>52</v>
      </c>
      <c r="E2693" s="1" t="s">
        <v>149</v>
      </c>
      <c r="F2693" s="1" t="s">
        <v>150</v>
      </c>
      <c r="G2693" s="1" t="s">
        <v>151</v>
      </c>
      <c r="H2693" s="1">
        <v>5</v>
      </c>
      <c r="I2693" s="1" t="s">
        <v>152</v>
      </c>
      <c r="J2693" s="4">
        <v>1605</v>
      </c>
      <c r="K2693" s="4">
        <v>95</v>
      </c>
      <c r="L2693" s="4">
        <v>81</v>
      </c>
      <c r="AA2693" s="12" t="str">
        <f>_xlfn.XLOOKUP(HsgLista[[#This Row],[Lakó-népesség]],hsgméret[limit],hsgméret[név],,-1)</f>
        <v>mikro</v>
      </c>
      <c r="AB2693" s="12" t="str">
        <f>IFERROR(_xlfn.XLOOKUP(HsgLista[[#This Row],[Vármegye]],Régiók[Vármegye],Régiók[Régió]),"")</f>
        <v>Észak-Magyarország</v>
      </c>
      <c r="AC2693" s="12" t="str">
        <f>IFERROR(_xlfn.XLOOKUP(HsgLista[[#This Row],[Vármegye]],Régiók[Vármegye],Régiók[NUTS2]),"")</f>
        <v>HU31</v>
      </c>
      <c r="AD2693" s="12" t="str" cm="1">
        <f t="array" ref="AD2693">_xlfn.XLOOKUP(HsgLista[[#This Row],[Helység jogállása]],_xlfn.ANCHORARRAY($AG$12),$AH$12:$AH$18)</f>
        <v>1 község</v>
      </c>
      <c r="AE2693" s="4">
        <f>HsgLista[[#This Row],[Lakó-népesség]]*HsgLista[[#This Row],[Lakó-népesség]]</f>
        <v>9025</v>
      </c>
      <c r="AF2693" s="1"/>
      <c r="AG2693" s="4"/>
      <c r="AJ2693" s="8"/>
      <c r="AK2693" s="4"/>
      <c r="AS2693" s="8"/>
      <c r="AT2693" s="4"/>
      <c r="BJ2693" s="1"/>
    </row>
    <row r="2694" spans="1:62" x14ac:dyDescent="0.3">
      <c r="A2694" s="33" t="s">
        <v>1278</v>
      </c>
      <c r="B2694" s="31">
        <v>11110</v>
      </c>
      <c r="C2694" s="1" t="s">
        <v>40</v>
      </c>
      <c r="D2694" s="1" t="s">
        <v>52</v>
      </c>
      <c r="E2694" s="1" t="s">
        <v>173</v>
      </c>
      <c r="F2694" s="1" t="s">
        <v>174</v>
      </c>
      <c r="G2694" s="1" t="s">
        <v>175</v>
      </c>
      <c r="H2694" s="1">
        <v>2</v>
      </c>
      <c r="I2694" s="1" t="s">
        <v>38</v>
      </c>
      <c r="J2694" s="4">
        <v>696</v>
      </c>
      <c r="K2694" s="4">
        <v>942</v>
      </c>
      <c r="L2694" s="4">
        <v>378</v>
      </c>
      <c r="T2694" s="1">
        <v>1</v>
      </c>
      <c r="AA2694" s="12" t="str">
        <f>_xlfn.XLOOKUP(HsgLista[[#This Row],[Lakó-népesség]],hsgméret[limit],hsgméret[név],,-1)</f>
        <v>apró</v>
      </c>
      <c r="AB2694" s="12" t="str">
        <f>IFERROR(_xlfn.XLOOKUP(HsgLista[[#This Row],[Vármegye]],Régiók[Vármegye],Régiók[Régió]),"")</f>
        <v>Észak-Magyarország</v>
      </c>
      <c r="AC2694" s="12" t="str">
        <f>IFERROR(_xlfn.XLOOKUP(HsgLista[[#This Row],[Vármegye]],Régiók[Vármegye],Régiók[NUTS2]),"")</f>
        <v>HU31</v>
      </c>
      <c r="AD2694" s="12" t="str" cm="1">
        <f t="array" ref="AD2694">_xlfn.XLOOKUP(HsgLista[[#This Row],[Helység jogállása]],_xlfn.ANCHORARRAY($AG$12),$AH$12:$AH$18)</f>
        <v>1 község</v>
      </c>
      <c r="AE2694" s="4">
        <f>HsgLista[[#This Row],[Lakó-népesség]]*HsgLista[[#This Row],[Lakó-népesség]]</f>
        <v>887364</v>
      </c>
      <c r="AF2694" s="1"/>
      <c r="AG2694" s="4"/>
      <c r="AJ2694" s="8"/>
      <c r="AK2694" s="4"/>
      <c r="AS2694" s="8"/>
      <c r="AT2694" s="4"/>
      <c r="BJ2694" s="1"/>
    </row>
    <row r="2695" spans="1:62" x14ac:dyDescent="0.3">
      <c r="A2695" s="33" t="s">
        <v>3369</v>
      </c>
      <c r="B2695" s="31">
        <v>24606</v>
      </c>
      <c r="C2695" s="1" t="s">
        <v>40</v>
      </c>
      <c r="D2695" s="1" t="s">
        <v>52</v>
      </c>
      <c r="E2695" s="1" t="s">
        <v>71</v>
      </c>
      <c r="F2695" s="1" t="s">
        <v>72</v>
      </c>
      <c r="G2695" s="1" t="s">
        <v>73</v>
      </c>
      <c r="H2695" s="1">
        <v>5</v>
      </c>
      <c r="I2695" s="1" t="s">
        <v>1631</v>
      </c>
      <c r="J2695" s="4">
        <v>1700</v>
      </c>
      <c r="K2695" s="4">
        <v>1005</v>
      </c>
      <c r="L2695" s="4">
        <v>435</v>
      </c>
      <c r="T2695" s="1">
        <v>1</v>
      </c>
      <c r="AA2695" s="12" t="str">
        <f>_xlfn.XLOOKUP(HsgLista[[#This Row],[Lakó-népesség]],hsgméret[limit],hsgméret[név],,-1)</f>
        <v>apró</v>
      </c>
      <c r="AB2695" s="12" t="str">
        <f>IFERROR(_xlfn.XLOOKUP(HsgLista[[#This Row],[Vármegye]],Régiók[Vármegye],Régiók[Régió]),"")</f>
        <v>Észak-Magyarország</v>
      </c>
      <c r="AC2695" s="12" t="str">
        <f>IFERROR(_xlfn.XLOOKUP(HsgLista[[#This Row],[Vármegye]],Régiók[Vármegye],Régiók[NUTS2]),"")</f>
        <v>HU31</v>
      </c>
      <c r="AD2695" s="12" t="str" cm="1">
        <f t="array" ref="AD2695">_xlfn.XLOOKUP(HsgLista[[#This Row],[Helység jogállása]],_xlfn.ANCHORARRAY($AG$12),$AH$12:$AH$18)</f>
        <v>1 község</v>
      </c>
      <c r="AE2695" s="4">
        <f>HsgLista[[#This Row],[Lakó-népesség]]*HsgLista[[#This Row],[Lakó-népesség]]</f>
        <v>1010025</v>
      </c>
      <c r="AF2695" s="1"/>
      <c r="AG2695" s="4"/>
      <c r="AJ2695" s="8"/>
      <c r="AK2695" s="4"/>
      <c r="AS2695" s="8"/>
      <c r="AT2695" s="4"/>
      <c r="BJ2695" s="1"/>
    </row>
    <row r="2696" spans="1:62" x14ac:dyDescent="0.3">
      <c r="A2696" s="33" t="s">
        <v>3370</v>
      </c>
      <c r="B2696" s="31">
        <v>15404</v>
      </c>
      <c r="C2696" s="1" t="s">
        <v>40</v>
      </c>
      <c r="D2696" s="1" t="s">
        <v>41</v>
      </c>
      <c r="E2696" s="1" t="s">
        <v>208</v>
      </c>
      <c r="F2696" s="1" t="s">
        <v>209</v>
      </c>
      <c r="G2696" s="1" t="s">
        <v>210</v>
      </c>
      <c r="H2696" s="1">
        <v>5</v>
      </c>
      <c r="I2696" s="1" t="s">
        <v>222</v>
      </c>
      <c r="J2696" s="4">
        <v>1049</v>
      </c>
      <c r="K2696" s="4">
        <v>236</v>
      </c>
      <c r="L2696" s="4">
        <v>108</v>
      </c>
      <c r="AA2696" s="12" t="str">
        <f>_xlfn.XLOOKUP(HsgLista[[#This Row],[Lakó-népesség]],hsgméret[limit],hsgméret[név],,-1)</f>
        <v>mikro</v>
      </c>
      <c r="AB2696" s="12" t="str">
        <f>IFERROR(_xlfn.XLOOKUP(HsgLista[[#This Row],[Vármegye]],Régiók[Vármegye],Régiók[Régió]),"")</f>
        <v>Dél-Dunántúl</v>
      </c>
      <c r="AC2696" s="12" t="str">
        <f>IFERROR(_xlfn.XLOOKUP(HsgLista[[#This Row],[Vármegye]],Régiók[Vármegye],Régiók[NUTS2]),"")</f>
        <v>HU23</v>
      </c>
      <c r="AD2696" s="12" t="str" cm="1">
        <f t="array" ref="AD2696">_xlfn.XLOOKUP(HsgLista[[#This Row],[Helység jogállása]],_xlfn.ANCHORARRAY($AG$12),$AH$12:$AH$18)</f>
        <v>1 község</v>
      </c>
      <c r="AE2696" s="4">
        <f>HsgLista[[#This Row],[Lakó-népesség]]*HsgLista[[#This Row],[Lakó-népesség]]</f>
        <v>55696</v>
      </c>
      <c r="AF2696" s="1"/>
      <c r="AG2696" s="4"/>
      <c r="AJ2696" s="8"/>
      <c r="AK2696" s="4"/>
      <c r="AS2696" s="8"/>
      <c r="AT2696" s="4"/>
      <c r="BJ2696" s="1"/>
    </row>
    <row r="2697" spans="1:62" x14ac:dyDescent="0.3">
      <c r="A2697" s="33" t="s">
        <v>3371</v>
      </c>
      <c r="B2697" s="31">
        <v>10986</v>
      </c>
      <c r="C2697" s="1" t="s">
        <v>40</v>
      </c>
      <c r="D2697" s="1" t="s">
        <v>112</v>
      </c>
      <c r="E2697" s="1" t="s">
        <v>431</v>
      </c>
      <c r="F2697" s="1" t="s">
        <v>432</v>
      </c>
      <c r="G2697" s="1" t="s">
        <v>433</v>
      </c>
      <c r="H2697" s="1">
        <v>5</v>
      </c>
      <c r="I2697" s="1" t="s">
        <v>1890</v>
      </c>
      <c r="J2697" s="4">
        <v>2791</v>
      </c>
      <c r="K2697" s="4">
        <v>575</v>
      </c>
      <c r="L2697" s="4">
        <v>291</v>
      </c>
      <c r="R2697" s="1">
        <v>1</v>
      </c>
      <c r="AA2697" s="12" t="str">
        <f>_xlfn.XLOOKUP(HsgLista[[#This Row],[Lakó-népesség]],hsgméret[limit],hsgméret[név],,-1)</f>
        <v>apró</v>
      </c>
      <c r="AB2697" s="12" t="str">
        <f>IFERROR(_xlfn.XLOOKUP(HsgLista[[#This Row],[Vármegye]],Régiók[Vármegye],Régiók[Régió]),"")</f>
        <v>Dél-Dunántúl</v>
      </c>
      <c r="AC2697" s="12" t="str">
        <f>IFERROR(_xlfn.XLOOKUP(HsgLista[[#This Row],[Vármegye]],Régiók[Vármegye],Régiók[NUTS2]),"")</f>
        <v>HU23</v>
      </c>
      <c r="AD2697" s="12" t="str" cm="1">
        <f t="array" ref="AD2697">_xlfn.XLOOKUP(HsgLista[[#This Row],[Helység jogállása]],_xlfn.ANCHORARRAY($AG$12),$AH$12:$AH$18)</f>
        <v>1 község</v>
      </c>
      <c r="AE2697" s="4">
        <f>HsgLista[[#This Row],[Lakó-népesség]]*HsgLista[[#This Row],[Lakó-népesség]]</f>
        <v>330625</v>
      </c>
      <c r="AF2697" s="1"/>
      <c r="AG2697" s="4"/>
      <c r="AJ2697" s="8"/>
      <c r="AK2697" s="4"/>
      <c r="AS2697" s="8"/>
      <c r="AT2697" s="4"/>
      <c r="BJ2697" s="1"/>
    </row>
    <row r="2698" spans="1:62" x14ac:dyDescent="0.3">
      <c r="A2698" s="33" t="s">
        <v>304</v>
      </c>
      <c r="B2698" s="31">
        <v>19044</v>
      </c>
      <c r="C2698" s="1" t="s">
        <v>40</v>
      </c>
      <c r="D2698" s="1" t="s">
        <v>272</v>
      </c>
      <c r="E2698" s="1" t="s">
        <v>301</v>
      </c>
      <c r="F2698" s="1" t="s">
        <v>302</v>
      </c>
      <c r="G2698" s="1" t="s">
        <v>303</v>
      </c>
      <c r="H2698" s="1">
        <v>2</v>
      </c>
      <c r="I2698" s="1" t="s">
        <v>38</v>
      </c>
      <c r="J2698" s="4">
        <v>2670</v>
      </c>
      <c r="K2698" s="4">
        <v>1795</v>
      </c>
      <c r="L2698" s="4">
        <v>893</v>
      </c>
      <c r="AA2698" s="12" t="str">
        <f>_xlfn.XLOOKUP(HsgLista[[#This Row],[Lakó-népesség]],hsgméret[limit],hsgméret[név],,-1)</f>
        <v>apró</v>
      </c>
      <c r="AB2698" s="12" t="str">
        <f>IFERROR(_xlfn.XLOOKUP(HsgLista[[#This Row],[Vármegye]],Régiók[Vármegye],Régiók[Régió]),"")</f>
        <v>Észak-Magyarország</v>
      </c>
      <c r="AC2698" s="12" t="str">
        <f>IFERROR(_xlfn.XLOOKUP(HsgLista[[#This Row],[Vármegye]],Régiók[Vármegye],Régiók[NUTS2]),"")</f>
        <v>HU31</v>
      </c>
      <c r="AD2698" s="12" t="str" cm="1">
        <f t="array" ref="AD2698">_xlfn.XLOOKUP(HsgLista[[#This Row],[Helység jogállása]],_xlfn.ANCHORARRAY($AG$12),$AH$12:$AH$18)</f>
        <v>1 község</v>
      </c>
      <c r="AE2698" s="4">
        <f>HsgLista[[#This Row],[Lakó-népesség]]*HsgLista[[#This Row],[Lakó-népesség]]</f>
        <v>3222025</v>
      </c>
      <c r="AF2698" s="1"/>
      <c r="AG2698" s="4"/>
      <c r="AJ2698" s="8"/>
      <c r="AK2698" s="4"/>
      <c r="AS2698" s="8"/>
      <c r="AT2698" s="4"/>
      <c r="BJ2698" s="1"/>
    </row>
    <row r="2699" spans="1:62" x14ac:dyDescent="0.3">
      <c r="A2699" s="33" t="s">
        <v>3372</v>
      </c>
      <c r="B2699" s="32">
        <v>9982</v>
      </c>
      <c r="C2699" s="1" t="s">
        <v>40</v>
      </c>
      <c r="D2699" s="1" t="s">
        <v>47</v>
      </c>
      <c r="E2699" s="1" t="s">
        <v>360</v>
      </c>
      <c r="F2699" s="1" t="s">
        <v>361</v>
      </c>
      <c r="G2699" s="1" t="s">
        <v>362</v>
      </c>
      <c r="H2699" s="1">
        <v>5</v>
      </c>
      <c r="I2699" s="1" t="s">
        <v>3062</v>
      </c>
      <c r="J2699" s="4">
        <v>1738</v>
      </c>
      <c r="K2699" s="4">
        <v>1426</v>
      </c>
      <c r="L2699" s="4">
        <v>653</v>
      </c>
      <c r="AA2699" s="12" t="str">
        <f>_xlfn.XLOOKUP(HsgLista[[#This Row],[Lakó-népesség]],hsgméret[limit],hsgméret[név],,-1)</f>
        <v>apró</v>
      </c>
      <c r="AB2699" s="12" t="str">
        <f>IFERROR(_xlfn.XLOOKUP(HsgLista[[#This Row],[Vármegye]],Régiók[Vármegye],Régiók[Régió]),"")</f>
        <v>Észak-Magyarország</v>
      </c>
      <c r="AC2699" s="12" t="str">
        <f>IFERROR(_xlfn.XLOOKUP(HsgLista[[#This Row],[Vármegye]],Régiók[Vármegye],Régiók[NUTS2]),"")</f>
        <v>HU31</v>
      </c>
      <c r="AD2699" s="12" t="str" cm="1">
        <f t="array" ref="AD2699">_xlfn.XLOOKUP(HsgLista[[#This Row],[Helység jogállása]],_xlfn.ANCHORARRAY($AG$12),$AH$12:$AH$18)</f>
        <v>1 község</v>
      </c>
      <c r="AE2699" s="4">
        <f>HsgLista[[#This Row],[Lakó-népesség]]*HsgLista[[#This Row],[Lakó-népesség]]</f>
        <v>2033476</v>
      </c>
      <c r="AF2699" s="1"/>
      <c r="AG2699" s="4"/>
      <c r="AJ2699" s="8"/>
      <c r="AK2699" s="4"/>
      <c r="AS2699" s="8"/>
      <c r="AT2699" s="4"/>
      <c r="BJ2699" s="1"/>
    </row>
    <row r="2700" spans="1:62" x14ac:dyDescent="0.3">
      <c r="A2700" s="33" t="s">
        <v>1191</v>
      </c>
      <c r="B2700" s="31">
        <v>18786</v>
      </c>
      <c r="C2700" s="1" t="s">
        <v>40</v>
      </c>
      <c r="D2700" s="1" t="s">
        <v>272</v>
      </c>
      <c r="E2700" s="1" t="s">
        <v>698</v>
      </c>
      <c r="F2700" s="1" t="s">
        <v>536</v>
      </c>
      <c r="G2700" s="1" t="s">
        <v>534</v>
      </c>
      <c r="H2700" s="1">
        <v>2</v>
      </c>
      <c r="I2700" s="1" t="s">
        <v>38</v>
      </c>
      <c r="J2700" s="4">
        <v>1950</v>
      </c>
      <c r="K2700" s="4">
        <v>1377</v>
      </c>
      <c r="L2700" s="4">
        <v>518</v>
      </c>
      <c r="T2700" s="1">
        <v>1</v>
      </c>
      <c r="X2700" s="1">
        <v>1</v>
      </c>
      <c r="AA2700" s="12" t="str">
        <f>_xlfn.XLOOKUP(HsgLista[[#This Row],[Lakó-népesség]],hsgméret[limit],hsgméret[név],,-1)</f>
        <v>apró</v>
      </c>
      <c r="AB2700" s="12" t="str">
        <f>IFERROR(_xlfn.XLOOKUP(HsgLista[[#This Row],[Vármegye]],Régiók[Vármegye],Régiók[Régió]),"")</f>
        <v>Észak-Magyarország</v>
      </c>
      <c r="AC2700" s="12" t="str">
        <f>IFERROR(_xlfn.XLOOKUP(HsgLista[[#This Row],[Vármegye]],Régiók[Vármegye],Régiók[NUTS2]),"")</f>
        <v>HU31</v>
      </c>
      <c r="AD2700" s="12" t="str" cm="1">
        <f t="array" ref="AD2700">_xlfn.XLOOKUP(HsgLista[[#This Row],[Helység jogállása]],_xlfn.ANCHORARRAY($AG$12),$AH$12:$AH$18)</f>
        <v>1 község</v>
      </c>
      <c r="AE2700" s="4">
        <f>HsgLista[[#This Row],[Lakó-népesség]]*HsgLista[[#This Row],[Lakó-népesség]]</f>
        <v>1896129</v>
      </c>
      <c r="AF2700" s="1"/>
      <c r="AG2700" s="4"/>
      <c r="AJ2700" s="8"/>
      <c r="AK2700" s="4"/>
      <c r="AS2700" s="8"/>
      <c r="AT2700" s="4"/>
      <c r="BJ2700" s="1"/>
    </row>
    <row r="2701" spans="1:62" x14ac:dyDescent="0.3">
      <c r="A2701" s="33" t="s">
        <v>3373</v>
      </c>
      <c r="B2701" s="31">
        <v>11217</v>
      </c>
      <c r="C2701" s="1" t="s">
        <v>40</v>
      </c>
      <c r="D2701" s="1" t="s">
        <v>41</v>
      </c>
      <c r="E2701" s="1" t="s">
        <v>627</v>
      </c>
      <c r="F2701" s="1" t="s">
        <v>628</v>
      </c>
      <c r="G2701" s="1" t="s">
        <v>629</v>
      </c>
      <c r="H2701" s="1">
        <v>5</v>
      </c>
      <c r="I2701" s="1" t="s">
        <v>1467</v>
      </c>
      <c r="J2701" s="4">
        <v>784</v>
      </c>
      <c r="K2701" s="4">
        <v>236</v>
      </c>
      <c r="L2701" s="4">
        <v>122</v>
      </c>
      <c r="R2701" s="1">
        <v>1</v>
      </c>
      <c r="AA2701" s="12" t="str">
        <f>_xlfn.XLOOKUP(HsgLista[[#This Row],[Lakó-népesség]],hsgméret[limit],hsgméret[név],,-1)</f>
        <v>mikro</v>
      </c>
      <c r="AB2701" s="12" t="str">
        <f>IFERROR(_xlfn.XLOOKUP(HsgLista[[#This Row],[Vármegye]],Régiók[Vármegye],Régiók[Régió]),"")</f>
        <v>Dél-Dunántúl</v>
      </c>
      <c r="AC2701" s="12" t="str">
        <f>IFERROR(_xlfn.XLOOKUP(HsgLista[[#This Row],[Vármegye]],Régiók[Vármegye],Régiók[NUTS2]),"")</f>
        <v>HU23</v>
      </c>
      <c r="AD2701" s="12" t="str" cm="1">
        <f t="array" ref="AD2701">_xlfn.XLOOKUP(HsgLista[[#This Row],[Helység jogállása]],_xlfn.ANCHORARRAY($AG$12),$AH$12:$AH$18)</f>
        <v>1 község</v>
      </c>
      <c r="AE2701" s="4">
        <f>HsgLista[[#This Row],[Lakó-népesség]]*HsgLista[[#This Row],[Lakó-népesség]]</f>
        <v>55696</v>
      </c>
      <c r="AF2701" s="1"/>
      <c r="AG2701" s="4"/>
      <c r="AJ2701" s="8"/>
      <c r="AK2701" s="4"/>
      <c r="AS2701" s="8"/>
      <c r="AT2701" s="4"/>
      <c r="BJ2701" s="1"/>
    </row>
    <row r="2702" spans="1:62" x14ac:dyDescent="0.3">
      <c r="A2702" s="33" t="s">
        <v>326</v>
      </c>
      <c r="B2702" s="32">
        <v>8590</v>
      </c>
      <c r="C2702" s="1" t="s">
        <v>27</v>
      </c>
      <c r="D2702" s="1" t="s">
        <v>112</v>
      </c>
      <c r="E2702" s="1" t="s">
        <v>3374</v>
      </c>
      <c r="F2702" s="1" t="s">
        <v>325</v>
      </c>
      <c r="G2702" s="1" t="s">
        <v>326</v>
      </c>
      <c r="H2702" s="1">
        <v>2</v>
      </c>
      <c r="I2702" s="1" t="s">
        <v>38</v>
      </c>
      <c r="J2702" s="4">
        <v>2586</v>
      </c>
      <c r="K2702" s="4">
        <v>4063</v>
      </c>
      <c r="L2702" s="4">
        <v>1905</v>
      </c>
      <c r="AA2702" s="12" t="str">
        <f>_xlfn.XLOOKUP(HsgLista[[#This Row],[Lakó-népesség]],hsgméret[limit],hsgméret[név],,-1)</f>
        <v>kicsi</v>
      </c>
      <c r="AB2702" s="12" t="str">
        <f>IFERROR(_xlfn.XLOOKUP(HsgLista[[#This Row],[Vármegye]],Régiók[Vármegye],Régiók[Régió]),"")</f>
        <v>Dél-Dunántúl</v>
      </c>
      <c r="AC2702" s="12" t="str">
        <f>IFERROR(_xlfn.XLOOKUP(HsgLista[[#This Row],[Vármegye]],Régiók[Vármegye],Régiók[NUTS2]),"")</f>
        <v>HU23</v>
      </c>
      <c r="AD2702" s="12" t="str" cm="1">
        <f t="array" ref="AD2702">_xlfn.XLOOKUP(HsgLista[[#This Row],[Helység jogállása]],_xlfn.ANCHORARRAY($AG$12),$AH$12:$AH$18)</f>
        <v>2 város</v>
      </c>
      <c r="AE2702" s="4">
        <f>HsgLista[[#This Row],[Lakó-népesség]]*HsgLista[[#This Row],[Lakó-népesség]]</f>
        <v>16507969</v>
      </c>
      <c r="AF2702" s="1"/>
      <c r="AG2702" s="4"/>
      <c r="AJ2702" s="8"/>
      <c r="AK2702" s="4"/>
      <c r="AS2702" s="8"/>
      <c r="AT2702" s="4"/>
      <c r="BJ2702" s="1"/>
    </row>
    <row r="2703" spans="1:62" x14ac:dyDescent="0.3">
      <c r="A2703" s="33" t="s">
        <v>3375</v>
      </c>
      <c r="B2703" s="31">
        <v>14465</v>
      </c>
      <c r="C2703" s="1" t="s">
        <v>40</v>
      </c>
      <c r="D2703" s="1" t="s">
        <v>28</v>
      </c>
      <c r="E2703" s="1" t="s">
        <v>186</v>
      </c>
      <c r="F2703" s="1" t="s">
        <v>187</v>
      </c>
      <c r="G2703" s="1" t="s">
        <v>188</v>
      </c>
      <c r="H2703" s="1">
        <v>5</v>
      </c>
      <c r="I2703" s="1" t="s">
        <v>189</v>
      </c>
      <c r="J2703" s="4">
        <v>2657</v>
      </c>
      <c r="K2703" s="4">
        <v>978</v>
      </c>
      <c r="L2703" s="4">
        <v>366</v>
      </c>
      <c r="AA2703" s="12" t="str">
        <f>_xlfn.XLOOKUP(HsgLista[[#This Row],[Lakó-népesség]],hsgméret[limit],hsgméret[név],,-1)</f>
        <v>apró</v>
      </c>
      <c r="AB2703" s="12" t="str">
        <f>IFERROR(_xlfn.XLOOKUP(HsgLista[[#This Row],[Vármegye]],Régiók[Vármegye],Régiók[Régió]),"")</f>
        <v>Közép-Dunántúl</v>
      </c>
      <c r="AC2703" s="12" t="str">
        <f>IFERROR(_xlfn.XLOOKUP(HsgLista[[#This Row],[Vármegye]],Régiók[Vármegye],Régiók[NUTS2]),"")</f>
        <v>HU21</v>
      </c>
      <c r="AD2703" s="12" t="str" cm="1">
        <f t="array" ref="AD2703">_xlfn.XLOOKUP(HsgLista[[#This Row],[Helység jogállása]],_xlfn.ANCHORARRAY($AG$12),$AH$12:$AH$18)</f>
        <v>1 község</v>
      </c>
      <c r="AE2703" s="4">
        <f>HsgLista[[#This Row],[Lakó-népesség]]*HsgLista[[#This Row],[Lakó-népesség]]</f>
        <v>956484</v>
      </c>
      <c r="AF2703" s="1"/>
      <c r="AG2703" s="4"/>
      <c r="AJ2703" s="8"/>
      <c r="AK2703" s="4"/>
      <c r="AS2703" s="8"/>
      <c r="AT2703" s="4"/>
      <c r="BJ2703" s="1"/>
    </row>
    <row r="2704" spans="1:62" x14ac:dyDescent="0.3">
      <c r="A2704" s="33" t="s">
        <v>2064</v>
      </c>
      <c r="B2704" s="31">
        <v>25432</v>
      </c>
      <c r="C2704" s="1" t="s">
        <v>40</v>
      </c>
      <c r="D2704" s="1" t="s">
        <v>140</v>
      </c>
      <c r="E2704" s="1" t="s">
        <v>169</v>
      </c>
      <c r="F2704" s="1" t="s">
        <v>170</v>
      </c>
      <c r="G2704" s="1" t="s">
        <v>171</v>
      </c>
      <c r="H2704" s="1">
        <v>2</v>
      </c>
      <c r="I2704" s="1" t="s">
        <v>38</v>
      </c>
      <c r="J2704" s="4">
        <v>2139</v>
      </c>
      <c r="K2704" s="4">
        <v>1013</v>
      </c>
      <c r="L2704" s="4">
        <v>542</v>
      </c>
      <c r="AA2704" s="12" t="str">
        <f>_xlfn.XLOOKUP(HsgLista[[#This Row],[Lakó-népesség]],hsgméret[limit],hsgméret[név],,-1)</f>
        <v>apró</v>
      </c>
      <c r="AB2704" s="12" t="str">
        <f>IFERROR(_xlfn.XLOOKUP(HsgLista[[#This Row],[Vármegye]],Régiók[Vármegye],Régiók[Régió]),"")</f>
        <v>Dél-Alföld</v>
      </c>
      <c r="AC2704" s="12" t="str">
        <f>IFERROR(_xlfn.XLOOKUP(HsgLista[[#This Row],[Vármegye]],Régiók[Vármegye],Régiók[NUTS2]),"")</f>
        <v>HU33</v>
      </c>
      <c r="AD2704" s="12" t="str" cm="1">
        <f t="array" ref="AD2704">_xlfn.XLOOKUP(HsgLista[[#This Row],[Helység jogállása]],_xlfn.ANCHORARRAY($AG$12),$AH$12:$AH$18)</f>
        <v>1 község</v>
      </c>
      <c r="AE2704" s="4">
        <f>HsgLista[[#This Row],[Lakó-népesség]]*HsgLista[[#This Row],[Lakó-népesség]]</f>
        <v>1026169</v>
      </c>
      <c r="AF2704" s="1"/>
      <c r="AG2704" s="4"/>
      <c r="AJ2704" s="8"/>
      <c r="AK2704" s="4"/>
      <c r="AS2704" s="8"/>
      <c r="AT2704" s="4"/>
      <c r="BJ2704" s="1"/>
    </row>
    <row r="2705" spans="1:62" x14ac:dyDescent="0.3">
      <c r="A2705" s="33" t="s">
        <v>3376</v>
      </c>
      <c r="B2705" s="32">
        <v>8332</v>
      </c>
      <c r="C2705" s="1" t="s">
        <v>196</v>
      </c>
      <c r="D2705" s="1" t="s">
        <v>75</v>
      </c>
      <c r="E2705" s="1" t="s">
        <v>1049</v>
      </c>
      <c r="F2705" s="1" t="s">
        <v>1050</v>
      </c>
      <c r="G2705" s="1" t="s">
        <v>1051</v>
      </c>
      <c r="H2705" s="1">
        <v>1</v>
      </c>
      <c r="I2705" s="1" t="s">
        <v>32</v>
      </c>
      <c r="J2705" s="4">
        <v>4205</v>
      </c>
      <c r="K2705" s="4">
        <v>3337</v>
      </c>
      <c r="L2705" s="4">
        <v>1505</v>
      </c>
      <c r="AA2705" s="12" t="str">
        <f>_xlfn.XLOOKUP(HsgLista[[#This Row],[Lakó-népesség]],hsgméret[limit],hsgméret[név],,-1)</f>
        <v>kicsi</v>
      </c>
      <c r="AB2705" s="12" t="str">
        <f>IFERROR(_xlfn.XLOOKUP(HsgLista[[#This Row],[Vármegye]],Régiók[Vármegye],Régiók[Régió]),"")</f>
        <v>Pest</v>
      </c>
      <c r="AC2705" s="12" t="str">
        <f>IFERROR(_xlfn.XLOOKUP(HsgLista[[#This Row],[Vármegye]],Régiók[Vármegye],Régiók[NUTS2]),"")</f>
        <v>HU12</v>
      </c>
      <c r="AD2705" s="12" t="str" cm="1">
        <f t="array" ref="AD2705">_xlfn.XLOOKUP(HsgLista[[#This Row],[Helység jogállása]],_xlfn.ANCHORARRAY($AG$12),$AH$12:$AH$18)</f>
        <v>1 község</v>
      </c>
      <c r="AE2705" s="4">
        <f>HsgLista[[#This Row],[Lakó-népesség]]*HsgLista[[#This Row],[Lakó-népesség]]</f>
        <v>11135569</v>
      </c>
      <c r="AF2705" s="1"/>
      <c r="AG2705" s="4"/>
      <c r="AJ2705" s="8"/>
      <c r="AK2705" s="4"/>
      <c r="AS2705" s="8"/>
      <c r="AT2705" s="4"/>
      <c r="BJ2705" s="1"/>
    </row>
    <row r="2706" spans="1:62" x14ac:dyDescent="0.3">
      <c r="A2706" s="33" t="s">
        <v>1225</v>
      </c>
      <c r="B2706" s="31">
        <v>29267</v>
      </c>
      <c r="C2706" s="1" t="s">
        <v>40</v>
      </c>
      <c r="D2706" s="1" t="s">
        <v>28</v>
      </c>
      <c r="E2706" s="1" t="s">
        <v>29</v>
      </c>
      <c r="F2706" s="1" t="s">
        <v>30</v>
      </c>
      <c r="G2706" s="1" t="s">
        <v>31</v>
      </c>
      <c r="H2706" s="1">
        <v>2</v>
      </c>
      <c r="I2706" s="1" t="s">
        <v>38</v>
      </c>
      <c r="J2706" s="4">
        <v>4569</v>
      </c>
      <c r="K2706" s="4">
        <v>1687</v>
      </c>
      <c r="L2706" s="4">
        <v>616</v>
      </c>
      <c r="AA2706" s="12" t="str">
        <f>_xlfn.XLOOKUP(HsgLista[[#This Row],[Lakó-népesség]],hsgméret[limit],hsgméret[név],,-1)</f>
        <v>apró</v>
      </c>
      <c r="AB2706" s="12" t="str">
        <f>IFERROR(_xlfn.XLOOKUP(HsgLista[[#This Row],[Vármegye]],Régiók[Vármegye],Régiók[Régió]),"")</f>
        <v>Közép-Dunántúl</v>
      </c>
      <c r="AC2706" s="12" t="str">
        <f>IFERROR(_xlfn.XLOOKUP(HsgLista[[#This Row],[Vármegye]],Régiók[Vármegye],Régiók[NUTS2]),"")</f>
        <v>HU21</v>
      </c>
      <c r="AD2706" s="12" t="str" cm="1">
        <f t="array" ref="AD2706">_xlfn.XLOOKUP(HsgLista[[#This Row],[Helység jogállása]],_xlfn.ANCHORARRAY($AG$12),$AH$12:$AH$18)</f>
        <v>1 község</v>
      </c>
      <c r="AE2706" s="4">
        <f>HsgLista[[#This Row],[Lakó-népesség]]*HsgLista[[#This Row],[Lakó-népesség]]</f>
        <v>2845969</v>
      </c>
      <c r="AF2706" s="1"/>
      <c r="AG2706" s="4"/>
      <c r="AJ2706" s="8"/>
      <c r="AK2706" s="4"/>
      <c r="AS2706" s="8"/>
      <c r="AT2706" s="4"/>
      <c r="BJ2706" s="1"/>
    </row>
    <row r="2707" spans="1:62" x14ac:dyDescent="0.3">
      <c r="A2707" s="33" t="s">
        <v>3377</v>
      </c>
      <c r="B2707" s="31">
        <v>17039</v>
      </c>
      <c r="C2707" s="1" t="s">
        <v>40</v>
      </c>
      <c r="D2707" s="1" t="s">
        <v>80</v>
      </c>
      <c r="E2707" s="1" t="s">
        <v>264</v>
      </c>
      <c r="F2707" s="1" t="s">
        <v>265</v>
      </c>
      <c r="G2707" s="1" t="s">
        <v>266</v>
      </c>
      <c r="H2707" s="1">
        <v>5</v>
      </c>
      <c r="I2707" s="1" t="s">
        <v>558</v>
      </c>
      <c r="J2707" s="4">
        <v>276</v>
      </c>
      <c r="K2707" s="4">
        <v>117</v>
      </c>
      <c r="L2707" s="4">
        <v>40</v>
      </c>
      <c r="R2707" s="1">
        <v>1</v>
      </c>
      <c r="AA2707" s="12" t="str">
        <f>_xlfn.XLOOKUP(HsgLista[[#This Row],[Lakó-népesség]],hsgméret[limit],hsgméret[név],,-1)</f>
        <v>mikro</v>
      </c>
      <c r="AB2707" s="12" t="str">
        <f>IFERROR(_xlfn.XLOOKUP(HsgLista[[#This Row],[Vármegye]],Régiók[Vármegye],Régiók[Régió]),"")</f>
        <v>Közép-Dunántúl</v>
      </c>
      <c r="AC2707" s="12" t="str">
        <f>IFERROR(_xlfn.XLOOKUP(HsgLista[[#This Row],[Vármegye]],Régiók[Vármegye],Régiók[NUTS2]),"")</f>
        <v>HU21</v>
      </c>
      <c r="AD2707" s="12" t="str" cm="1">
        <f t="array" ref="AD2707">_xlfn.XLOOKUP(HsgLista[[#This Row],[Helység jogállása]],_xlfn.ANCHORARRAY($AG$12),$AH$12:$AH$18)</f>
        <v>1 község</v>
      </c>
      <c r="AE2707" s="4">
        <f>HsgLista[[#This Row],[Lakó-népesség]]*HsgLista[[#This Row],[Lakó-népesség]]</f>
        <v>13689</v>
      </c>
      <c r="AF2707" s="1"/>
      <c r="AG2707" s="4"/>
      <c r="AJ2707" s="8"/>
      <c r="AK2707" s="4"/>
      <c r="AS2707" s="8"/>
      <c r="AT2707" s="4"/>
      <c r="BJ2707" s="1"/>
    </row>
    <row r="2708" spans="1:62" x14ac:dyDescent="0.3">
      <c r="A2708" s="33" t="s">
        <v>2213</v>
      </c>
      <c r="B2708" s="31">
        <v>31963</v>
      </c>
      <c r="C2708" s="1" t="s">
        <v>40</v>
      </c>
      <c r="D2708" s="1" t="s">
        <v>75</v>
      </c>
      <c r="E2708" s="1" t="s">
        <v>988</v>
      </c>
      <c r="F2708" s="1" t="s">
        <v>989</v>
      </c>
      <c r="G2708" s="1" t="s">
        <v>990</v>
      </c>
      <c r="H2708" s="1">
        <v>2</v>
      </c>
      <c r="I2708" s="1" t="s">
        <v>38</v>
      </c>
      <c r="J2708" s="4">
        <v>3917</v>
      </c>
      <c r="K2708" s="4">
        <v>6228</v>
      </c>
      <c r="L2708" s="4">
        <v>2428</v>
      </c>
      <c r="AA2708" s="12" t="str">
        <f>_xlfn.XLOOKUP(HsgLista[[#This Row],[Lakó-népesség]],hsgméret[limit],hsgméret[név],,-1)</f>
        <v>kicsi</v>
      </c>
      <c r="AB2708" s="12" t="str">
        <f>IFERROR(_xlfn.XLOOKUP(HsgLista[[#This Row],[Vármegye]],Régiók[Vármegye],Régiók[Régió]),"")</f>
        <v>Pest</v>
      </c>
      <c r="AC2708" s="12" t="str">
        <f>IFERROR(_xlfn.XLOOKUP(HsgLista[[#This Row],[Vármegye]],Régiók[Vármegye],Régiók[NUTS2]),"")</f>
        <v>HU12</v>
      </c>
      <c r="AD2708" s="12" t="str" cm="1">
        <f t="array" ref="AD2708">_xlfn.XLOOKUP(HsgLista[[#This Row],[Helység jogállása]],_xlfn.ANCHORARRAY($AG$12),$AH$12:$AH$18)</f>
        <v>1 község</v>
      </c>
      <c r="AE2708" s="4">
        <f>HsgLista[[#This Row],[Lakó-népesség]]*HsgLista[[#This Row],[Lakó-népesség]]</f>
        <v>38787984</v>
      </c>
      <c r="AF2708" s="1"/>
      <c r="AG2708" s="4"/>
      <c r="AJ2708" s="8"/>
      <c r="AK2708" s="4"/>
      <c r="AS2708" s="8"/>
      <c r="AT2708" s="4"/>
      <c r="BJ2708" s="1"/>
    </row>
    <row r="2709" spans="1:62" x14ac:dyDescent="0.3">
      <c r="A2709" s="33" t="s">
        <v>3378</v>
      </c>
      <c r="B2709" s="31">
        <v>13125</v>
      </c>
      <c r="C2709" s="1" t="s">
        <v>40</v>
      </c>
      <c r="D2709" s="1" t="s">
        <v>80</v>
      </c>
      <c r="E2709" s="1" t="s">
        <v>117</v>
      </c>
      <c r="F2709" s="1" t="s">
        <v>118</v>
      </c>
      <c r="G2709" s="1" t="s">
        <v>119</v>
      </c>
      <c r="H2709" s="1">
        <v>5</v>
      </c>
      <c r="I2709" s="1" t="s">
        <v>1653</v>
      </c>
      <c r="J2709" s="4">
        <v>1913</v>
      </c>
      <c r="K2709" s="4">
        <v>797</v>
      </c>
      <c r="L2709" s="4">
        <v>355</v>
      </c>
      <c r="AA2709" s="12" t="str">
        <f>_xlfn.XLOOKUP(HsgLista[[#This Row],[Lakó-népesség]],hsgméret[limit],hsgméret[név],,-1)</f>
        <v>apró</v>
      </c>
      <c r="AB2709" s="12" t="str">
        <f>IFERROR(_xlfn.XLOOKUP(HsgLista[[#This Row],[Vármegye]],Régiók[Vármegye],Régiók[Régió]),"")</f>
        <v>Közép-Dunántúl</v>
      </c>
      <c r="AC2709" s="12" t="str">
        <f>IFERROR(_xlfn.XLOOKUP(HsgLista[[#This Row],[Vármegye]],Régiók[Vármegye],Régiók[NUTS2]),"")</f>
        <v>HU21</v>
      </c>
      <c r="AD2709" s="12" t="str" cm="1">
        <f t="array" ref="AD2709">_xlfn.XLOOKUP(HsgLista[[#This Row],[Helység jogállása]],_xlfn.ANCHORARRAY($AG$12),$AH$12:$AH$18)</f>
        <v>1 község</v>
      </c>
      <c r="AE2709" s="4">
        <f>HsgLista[[#This Row],[Lakó-népesség]]*HsgLista[[#This Row],[Lakó-népesség]]</f>
        <v>635209</v>
      </c>
      <c r="AF2709" s="1"/>
      <c r="AG2709" s="4"/>
      <c r="AJ2709" s="8"/>
      <c r="AK2709" s="4"/>
      <c r="AS2709" s="8"/>
      <c r="AT2709" s="4"/>
      <c r="BJ2709" s="1"/>
    </row>
    <row r="2710" spans="1:62" x14ac:dyDescent="0.3">
      <c r="A2710" s="33" t="s">
        <v>3379</v>
      </c>
      <c r="B2710" s="31">
        <v>29911</v>
      </c>
      <c r="C2710" s="1" t="s">
        <v>40</v>
      </c>
      <c r="D2710" s="1" t="s">
        <v>159</v>
      </c>
      <c r="E2710" s="1" t="s">
        <v>368</v>
      </c>
      <c r="F2710" s="1" t="s">
        <v>369</v>
      </c>
      <c r="G2710" s="1" t="s">
        <v>370</v>
      </c>
      <c r="H2710" s="1">
        <v>5</v>
      </c>
      <c r="I2710" s="1" t="s">
        <v>1132</v>
      </c>
      <c r="J2710" s="4">
        <v>1082</v>
      </c>
      <c r="K2710" s="4">
        <v>346</v>
      </c>
      <c r="L2710" s="4">
        <v>138</v>
      </c>
      <c r="AA2710" s="12" t="str">
        <f>_xlfn.XLOOKUP(HsgLista[[#This Row],[Lakó-népesség]],hsgméret[limit],hsgméret[név],,-1)</f>
        <v>mikro</v>
      </c>
      <c r="AB2710" s="12" t="str">
        <f>IFERROR(_xlfn.XLOOKUP(HsgLista[[#This Row],[Vármegye]],Régiók[Vármegye],Régiók[Régió]),"")</f>
        <v>Észak-Alföld</v>
      </c>
      <c r="AC2710" s="12" t="str">
        <f>IFERROR(_xlfn.XLOOKUP(HsgLista[[#This Row],[Vármegye]],Régiók[Vármegye],Régiók[NUTS2]),"")</f>
        <v>HU32</v>
      </c>
      <c r="AD2710" s="12" t="str" cm="1">
        <f t="array" ref="AD2710">_xlfn.XLOOKUP(HsgLista[[#This Row],[Helység jogállása]],_xlfn.ANCHORARRAY($AG$12),$AH$12:$AH$18)</f>
        <v>1 község</v>
      </c>
      <c r="AE2710" s="4">
        <f>HsgLista[[#This Row],[Lakó-népesség]]*HsgLista[[#This Row],[Lakó-népesség]]</f>
        <v>119716</v>
      </c>
      <c r="AF2710" s="1"/>
      <c r="AG2710" s="4"/>
      <c r="AJ2710" s="8"/>
      <c r="AK2710" s="4"/>
      <c r="AS2710" s="8"/>
      <c r="AT2710" s="4"/>
      <c r="BJ2710" s="1"/>
    </row>
    <row r="2711" spans="1:62" x14ac:dyDescent="0.3">
      <c r="A2711" s="33" t="s">
        <v>3380</v>
      </c>
      <c r="B2711" s="31">
        <v>30720</v>
      </c>
      <c r="C2711" s="1" t="s">
        <v>196</v>
      </c>
      <c r="D2711" s="1" t="s">
        <v>75</v>
      </c>
      <c r="E2711" s="1" t="s">
        <v>1286</v>
      </c>
      <c r="F2711" s="1" t="s">
        <v>1287</v>
      </c>
      <c r="G2711" s="1" t="s">
        <v>1288</v>
      </c>
      <c r="H2711" s="1">
        <v>1</v>
      </c>
      <c r="I2711" s="1" t="s">
        <v>32</v>
      </c>
      <c r="J2711" s="4">
        <v>2085</v>
      </c>
      <c r="K2711" s="4">
        <v>6882</v>
      </c>
      <c r="L2711" s="4">
        <v>2537</v>
      </c>
      <c r="R2711" s="1">
        <v>1</v>
      </c>
      <c r="AA2711" s="12" t="str">
        <f>_xlfn.XLOOKUP(HsgLista[[#This Row],[Lakó-népesség]],hsgméret[limit],hsgméret[név],,-1)</f>
        <v>kicsi</v>
      </c>
      <c r="AB2711" s="12" t="str">
        <f>IFERROR(_xlfn.XLOOKUP(HsgLista[[#This Row],[Vármegye]],Régiók[Vármegye],Régiók[Régió]),"")</f>
        <v>Pest</v>
      </c>
      <c r="AC2711" s="12" t="str">
        <f>IFERROR(_xlfn.XLOOKUP(HsgLista[[#This Row],[Vármegye]],Régiók[Vármegye],Régiók[NUTS2]),"")</f>
        <v>HU12</v>
      </c>
      <c r="AD2711" s="12" t="str" cm="1">
        <f t="array" ref="AD2711">_xlfn.XLOOKUP(HsgLista[[#This Row],[Helység jogállása]],_xlfn.ANCHORARRAY($AG$12),$AH$12:$AH$18)</f>
        <v>1 község</v>
      </c>
      <c r="AE2711" s="4">
        <f>HsgLista[[#This Row],[Lakó-népesség]]*HsgLista[[#This Row],[Lakó-népesség]]</f>
        <v>47361924</v>
      </c>
      <c r="AF2711" s="1"/>
      <c r="AG2711" s="4"/>
      <c r="AJ2711" s="8"/>
      <c r="AK2711" s="4"/>
      <c r="AS2711" s="8"/>
      <c r="AT2711" s="4"/>
      <c r="BJ2711" s="1"/>
    </row>
    <row r="2712" spans="1:62" x14ac:dyDescent="0.3">
      <c r="A2712" s="33" t="s">
        <v>3381</v>
      </c>
      <c r="B2712" s="32">
        <v>3708</v>
      </c>
      <c r="C2712" s="1" t="s">
        <v>40</v>
      </c>
      <c r="D2712" s="1" t="s">
        <v>52</v>
      </c>
      <c r="E2712" s="1" t="s">
        <v>883</v>
      </c>
      <c r="F2712" s="1" t="s">
        <v>884</v>
      </c>
      <c r="G2712" s="1" t="s">
        <v>885</v>
      </c>
      <c r="H2712" s="1">
        <v>5</v>
      </c>
      <c r="I2712" s="1" t="s">
        <v>882</v>
      </c>
      <c r="J2712" s="4">
        <v>1682</v>
      </c>
      <c r="K2712" s="4">
        <v>578</v>
      </c>
      <c r="L2712" s="4">
        <v>204</v>
      </c>
      <c r="AA2712" s="12" t="str">
        <f>_xlfn.XLOOKUP(HsgLista[[#This Row],[Lakó-népesség]],hsgméret[limit],hsgméret[név],,-1)</f>
        <v>apró</v>
      </c>
      <c r="AB2712" s="12" t="str">
        <f>IFERROR(_xlfn.XLOOKUP(HsgLista[[#This Row],[Vármegye]],Régiók[Vármegye],Régiók[Régió]),"")</f>
        <v>Észak-Magyarország</v>
      </c>
      <c r="AC2712" s="12" t="str">
        <f>IFERROR(_xlfn.XLOOKUP(HsgLista[[#This Row],[Vármegye]],Régiók[Vármegye],Régiók[NUTS2]),"")</f>
        <v>HU31</v>
      </c>
      <c r="AD2712" s="12" t="str" cm="1">
        <f t="array" ref="AD2712">_xlfn.XLOOKUP(HsgLista[[#This Row],[Helység jogállása]],_xlfn.ANCHORARRAY($AG$12),$AH$12:$AH$18)</f>
        <v>1 község</v>
      </c>
      <c r="AE2712" s="4">
        <f>HsgLista[[#This Row],[Lakó-népesség]]*HsgLista[[#This Row],[Lakó-népesség]]</f>
        <v>334084</v>
      </c>
      <c r="AF2712" s="1"/>
      <c r="AG2712" s="4"/>
      <c r="AJ2712" s="8"/>
      <c r="AK2712" s="4"/>
      <c r="AS2712" s="8"/>
      <c r="AT2712" s="4"/>
      <c r="BJ2712" s="1"/>
    </row>
    <row r="2713" spans="1:62" x14ac:dyDescent="0.3">
      <c r="A2713" s="33" t="s">
        <v>3382</v>
      </c>
      <c r="B2713" s="31">
        <v>18245</v>
      </c>
      <c r="C2713" s="1" t="s">
        <v>196</v>
      </c>
      <c r="D2713" s="1" t="s">
        <v>52</v>
      </c>
      <c r="E2713" s="1" t="s">
        <v>239</v>
      </c>
      <c r="F2713" s="1" t="s">
        <v>240</v>
      </c>
      <c r="G2713" s="1" t="s">
        <v>241</v>
      </c>
      <c r="H2713" s="1">
        <v>1</v>
      </c>
      <c r="I2713" s="1" t="s">
        <v>32</v>
      </c>
      <c r="J2713" s="4">
        <v>3913</v>
      </c>
      <c r="K2713" s="4">
        <v>3461</v>
      </c>
      <c r="L2713" s="4">
        <v>1284</v>
      </c>
      <c r="T2713" s="1">
        <v>1</v>
      </c>
      <c r="AA2713" s="12" t="str">
        <f>_xlfn.XLOOKUP(HsgLista[[#This Row],[Lakó-népesség]],hsgméret[limit],hsgméret[név],,-1)</f>
        <v>kicsi</v>
      </c>
      <c r="AB2713" s="12" t="str">
        <f>IFERROR(_xlfn.XLOOKUP(HsgLista[[#This Row],[Vármegye]],Régiók[Vármegye],Régiók[Régió]),"")</f>
        <v>Észak-Magyarország</v>
      </c>
      <c r="AC2713" s="12" t="str">
        <f>IFERROR(_xlfn.XLOOKUP(HsgLista[[#This Row],[Vármegye]],Régiók[Vármegye],Régiók[NUTS2]),"")</f>
        <v>HU31</v>
      </c>
      <c r="AD2713" s="12" t="str" cm="1">
        <f t="array" ref="AD2713">_xlfn.XLOOKUP(HsgLista[[#This Row],[Helység jogállása]],_xlfn.ANCHORARRAY($AG$12),$AH$12:$AH$18)</f>
        <v>1 község</v>
      </c>
      <c r="AE2713" s="4">
        <f>HsgLista[[#This Row],[Lakó-népesség]]*HsgLista[[#This Row],[Lakó-népesség]]</f>
        <v>11978521</v>
      </c>
      <c r="AF2713" s="1"/>
      <c r="AG2713" s="4"/>
      <c r="AJ2713" s="8"/>
      <c r="AK2713" s="4"/>
      <c r="AS2713" s="8"/>
      <c r="AT2713" s="4"/>
      <c r="BJ2713" s="1"/>
    </row>
    <row r="2714" spans="1:62" x14ac:dyDescent="0.3">
      <c r="A2714" s="33" t="s">
        <v>3383</v>
      </c>
      <c r="B2714" s="31">
        <v>28787</v>
      </c>
      <c r="C2714" s="1" t="s">
        <v>40</v>
      </c>
      <c r="D2714" s="1" t="s">
        <v>52</v>
      </c>
      <c r="E2714" s="1" t="s">
        <v>239</v>
      </c>
      <c r="F2714" s="1" t="s">
        <v>240</v>
      </c>
      <c r="G2714" s="1" t="s">
        <v>241</v>
      </c>
      <c r="H2714" s="1">
        <v>5</v>
      </c>
      <c r="I2714" s="1" t="s">
        <v>2975</v>
      </c>
      <c r="J2714" s="4">
        <v>1974</v>
      </c>
      <c r="K2714" s="4">
        <v>1098</v>
      </c>
      <c r="L2714" s="4">
        <v>368</v>
      </c>
      <c r="T2714" s="1">
        <v>1</v>
      </c>
      <c r="AA2714" s="12" t="str">
        <f>_xlfn.XLOOKUP(HsgLista[[#This Row],[Lakó-népesség]],hsgméret[limit],hsgméret[név],,-1)</f>
        <v>apró</v>
      </c>
      <c r="AB2714" s="12" t="str">
        <f>IFERROR(_xlfn.XLOOKUP(HsgLista[[#This Row],[Vármegye]],Régiók[Vármegye],Régiók[Régió]),"")</f>
        <v>Észak-Magyarország</v>
      </c>
      <c r="AC2714" s="12" t="str">
        <f>IFERROR(_xlfn.XLOOKUP(HsgLista[[#This Row],[Vármegye]],Régiók[Vármegye],Régiók[NUTS2]),"")</f>
        <v>HU31</v>
      </c>
      <c r="AD2714" s="12" t="str" cm="1">
        <f t="array" ref="AD2714">_xlfn.XLOOKUP(HsgLista[[#This Row],[Helység jogállása]],_xlfn.ANCHORARRAY($AG$12),$AH$12:$AH$18)</f>
        <v>1 község</v>
      </c>
      <c r="AE2714" s="4">
        <f>HsgLista[[#This Row],[Lakó-népesség]]*HsgLista[[#This Row],[Lakó-népesség]]</f>
        <v>1205604</v>
      </c>
      <c r="AF2714" s="1"/>
      <c r="AG2714" s="4"/>
      <c r="AJ2714" s="8"/>
      <c r="AK2714" s="4"/>
      <c r="AS2714" s="8"/>
      <c r="AT2714" s="4"/>
      <c r="BJ2714" s="1"/>
    </row>
    <row r="2715" spans="1:62" x14ac:dyDescent="0.3">
      <c r="A2715" s="33" t="s">
        <v>3384</v>
      </c>
      <c r="B2715" s="32">
        <v>3133</v>
      </c>
      <c r="C2715" s="1" t="s">
        <v>40</v>
      </c>
      <c r="D2715" s="1" t="s">
        <v>52</v>
      </c>
      <c r="E2715" s="1" t="s">
        <v>239</v>
      </c>
      <c r="F2715" s="1" t="s">
        <v>240</v>
      </c>
      <c r="G2715" s="1" t="s">
        <v>241</v>
      </c>
      <c r="H2715" s="1">
        <v>1</v>
      </c>
      <c r="I2715" s="1" t="s">
        <v>32</v>
      </c>
      <c r="J2715" s="4">
        <v>2574</v>
      </c>
      <c r="K2715" s="4">
        <v>1755</v>
      </c>
      <c r="L2715" s="4">
        <v>634</v>
      </c>
      <c r="T2715" s="1">
        <v>1</v>
      </c>
      <c r="AA2715" s="12" t="str">
        <f>_xlfn.XLOOKUP(HsgLista[[#This Row],[Lakó-népesség]],hsgméret[limit],hsgméret[név],,-1)</f>
        <v>apró</v>
      </c>
      <c r="AB2715" s="12" t="str">
        <f>IFERROR(_xlfn.XLOOKUP(HsgLista[[#This Row],[Vármegye]],Régiók[Vármegye],Régiók[Régió]),"")</f>
        <v>Észak-Magyarország</v>
      </c>
      <c r="AC2715" s="12" t="str">
        <f>IFERROR(_xlfn.XLOOKUP(HsgLista[[#This Row],[Vármegye]],Régiók[Vármegye],Régiók[NUTS2]),"")</f>
        <v>HU31</v>
      </c>
      <c r="AD2715" s="12" t="str" cm="1">
        <f t="array" ref="AD2715">_xlfn.XLOOKUP(HsgLista[[#This Row],[Helység jogállása]],_xlfn.ANCHORARRAY($AG$12),$AH$12:$AH$18)</f>
        <v>1 község</v>
      </c>
      <c r="AE2715" s="4">
        <f>HsgLista[[#This Row],[Lakó-népesség]]*HsgLista[[#This Row],[Lakó-népesség]]</f>
        <v>3080025</v>
      </c>
      <c r="AF2715" s="1"/>
      <c r="AG2715" s="4"/>
      <c r="AJ2715" s="8"/>
      <c r="AK2715" s="4"/>
      <c r="AS2715" s="8"/>
      <c r="AT2715" s="4"/>
      <c r="BJ2715" s="1"/>
    </row>
    <row r="2716" spans="1:62" x14ac:dyDescent="0.3">
      <c r="A2716" s="33" t="s">
        <v>3385</v>
      </c>
      <c r="B2716" s="31">
        <v>17321</v>
      </c>
      <c r="C2716" s="1" t="s">
        <v>40</v>
      </c>
      <c r="D2716" s="1" t="s">
        <v>80</v>
      </c>
      <c r="E2716" s="1" t="s">
        <v>81</v>
      </c>
      <c r="F2716" s="1" t="s">
        <v>82</v>
      </c>
      <c r="G2716" s="1" t="s">
        <v>83</v>
      </c>
      <c r="H2716" s="1">
        <v>5</v>
      </c>
      <c r="I2716" s="1" t="s">
        <v>1816</v>
      </c>
      <c r="J2716" s="4">
        <v>2807</v>
      </c>
      <c r="K2716" s="4">
        <v>723</v>
      </c>
      <c r="L2716" s="4">
        <v>316</v>
      </c>
      <c r="AA2716" s="12" t="str">
        <f>_xlfn.XLOOKUP(HsgLista[[#This Row],[Lakó-népesség]],hsgméret[limit],hsgméret[név],,-1)</f>
        <v>apró</v>
      </c>
      <c r="AB2716" s="12" t="str">
        <f>IFERROR(_xlfn.XLOOKUP(HsgLista[[#This Row],[Vármegye]],Régiók[Vármegye],Régiók[Régió]),"")</f>
        <v>Közép-Dunántúl</v>
      </c>
      <c r="AC2716" s="12" t="str">
        <f>IFERROR(_xlfn.XLOOKUP(HsgLista[[#This Row],[Vármegye]],Régiók[Vármegye],Régiók[NUTS2]),"")</f>
        <v>HU21</v>
      </c>
      <c r="AD2716" s="12" t="str" cm="1">
        <f t="array" ref="AD2716">_xlfn.XLOOKUP(HsgLista[[#This Row],[Helység jogállása]],_xlfn.ANCHORARRAY($AG$12),$AH$12:$AH$18)</f>
        <v>1 község</v>
      </c>
      <c r="AE2716" s="4">
        <f>HsgLista[[#This Row],[Lakó-népesség]]*HsgLista[[#This Row],[Lakó-népesség]]</f>
        <v>522729</v>
      </c>
      <c r="AF2716" s="1"/>
      <c r="AG2716" s="4"/>
      <c r="AJ2716" s="8"/>
      <c r="AK2716" s="4"/>
      <c r="AS2716" s="8"/>
      <c r="AT2716" s="4"/>
      <c r="BJ2716" s="1"/>
    </row>
    <row r="2717" spans="1:62" x14ac:dyDescent="0.3">
      <c r="A2717" s="33" t="s">
        <v>1687</v>
      </c>
      <c r="B2717" s="31">
        <v>12210</v>
      </c>
      <c r="C2717" s="1" t="s">
        <v>40</v>
      </c>
      <c r="D2717" s="1" t="s">
        <v>52</v>
      </c>
      <c r="E2717" s="1" t="s">
        <v>239</v>
      </c>
      <c r="F2717" s="1" t="s">
        <v>240</v>
      </c>
      <c r="G2717" s="1" t="s">
        <v>241</v>
      </c>
      <c r="H2717" s="1">
        <v>2</v>
      </c>
      <c r="I2717" s="1" t="s">
        <v>38</v>
      </c>
      <c r="J2717" s="4">
        <v>3796</v>
      </c>
      <c r="K2717" s="4">
        <v>1568</v>
      </c>
      <c r="L2717" s="4">
        <v>940</v>
      </c>
      <c r="T2717" s="1">
        <v>1</v>
      </c>
      <c r="AA2717" s="12" t="str">
        <f>_xlfn.XLOOKUP(HsgLista[[#This Row],[Lakó-népesség]],hsgméret[limit],hsgméret[név],,-1)</f>
        <v>apró</v>
      </c>
      <c r="AB2717" s="12" t="str">
        <f>IFERROR(_xlfn.XLOOKUP(HsgLista[[#This Row],[Vármegye]],Régiók[Vármegye],Régiók[Régió]),"")</f>
        <v>Észak-Magyarország</v>
      </c>
      <c r="AC2717" s="12" t="str">
        <f>IFERROR(_xlfn.XLOOKUP(HsgLista[[#This Row],[Vármegye]],Régiók[Vármegye],Régiók[NUTS2]),"")</f>
        <v>HU31</v>
      </c>
      <c r="AD2717" s="12" t="str" cm="1">
        <f t="array" ref="AD2717">_xlfn.XLOOKUP(HsgLista[[#This Row],[Helység jogállása]],_xlfn.ANCHORARRAY($AG$12),$AH$12:$AH$18)</f>
        <v>1 község</v>
      </c>
      <c r="AE2717" s="4">
        <f>HsgLista[[#This Row],[Lakó-népesség]]*HsgLista[[#This Row],[Lakó-népesség]]</f>
        <v>2458624</v>
      </c>
      <c r="AF2717" s="1"/>
      <c r="AG2717" s="4"/>
      <c r="AJ2717" s="8"/>
      <c r="AK2717" s="4"/>
      <c r="AS2717" s="8"/>
      <c r="AT2717" s="4"/>
      <c r="BJ2717" s="1"/>
    </row>
    <row r="2718" spans="1:62" x14ac:dyDescent="0.3">
      <c r="A2718" s="33" t="s">
        <v>735</v>
      </c>
      <c r="B2718" s="31">
        <v>24563</v>
      </c>
      <c r="C2718" s="1" t="s">
        <v>27</v>
      </c>
      <c r="D2718" s="1" t="s">
        <v>251</v>
      </c>
      <c r="E2718" s="1" t="s">
        <v>3386</v>
      </c>
      <c r="F2718" s="1" t="s">
        <v>735</v>
      </c>
      <c r="G2718" s="1" t="s">
        <v>735</v>
      </c>
      <c r="H2718" s="1">
        <v>1</v>
      </c>
      <c r="I2718" s="1" t="s">
        <v>32</v>
      </c>
      <c r="J2718" s="4">
        <v>11195</v>
      </c>
      <c r="K2718" s="4">
        <v>7486</v>
      </c>
      <c r="L2718" s="4">
        <v>3824</v>
      </c>
      <c r="R2718" s="1">
        <v>1</v>
      </c>
      <c r="T2718" s="1">
        <v>1</v>
      </c>
      <c r="AA2718" s="12" t="str">
        <f>_xlfn.XLOOKUP(HsgLista[[#This Row],[Lakó-népesség]],hsgméret[limit],hsgméret[név],,-1)</f>
        <v>kicsi</v>
      </c>
      <c r="AB2718" s="12" t="str">
        <f>IFERROR(_xlfn.XLOOKUP(HsgLista[[#This Row],[Vármegye]],Régiók[Vármegye],Régiók[Régió]),"")</f>
        <v>Dél-Dunántúl</v>
      </c>
      <c r="AC2718" s="12" t="str">
        <f>IFERROR(_xlfn.XLOOKUP(HsgLista[[#This Row],[Vármegye]],Régiók[Vármegye],Régiók[NUTS2]),"")</f>
        <v>HU23</v>
      </c>
      <c r="AD2718" s="12" t="str" cm="1">
        <f t="array" ref="AD2718">_xlfn.XLOOKUP(HsgLista[[#This Row],[Helység jogállása]],_xlfn.ANCHORARRAY($AG$12),$AH$12:$AH$18)</f>
        <v>2 város</v>
      </c>
      <c r="AE2718" s="4">
        <f>HsgLista[[#This Row],[Lakó-népesség]]*HsgLista[[#This Row],[Lakó-népesség]]</f>
        <v>56040196</v>
      </c>
      <c r="AF2718" s="1"/>
      <c r="AG2718" s="4"/>
      <c r="AJ2718" s="8"/>
      <c r="AK2718" s="4"/>
      <c r="AS2718" s="8"/>
      <c r="AT2718" s="4"/>
      <c r="BJ2718" s="1"/>
    </row>
    <row r="2719" spans="1:62" x14ac:dyDescent="0.3">
      <c r="A2719" s="33" t="s">
        <v>3387</v>
      </c>
      <c r="B2719" s="31">
        <v>16212</v>
      </c>
      <c r="C2719" s="1" t="s">
        <v>40</v>
      </c>
      <c r="D2719" s="1" t="s">
        <v>95</v>
      </c>
      <c r="E2719" s="1" t="s">
        <v>96</v>
      </c>
      <c r="F2719" s="1" t="s">
        <v>97</v>
      </c>
      <c r="G2719" s="1" t="s">
        <v>98</v>
      </c>
      <c r="H2719" s="1">
        <v>5</v>
      </c>
      <c r="I2719" s="1" t="s">
        <v>1160</v>
      </c>
      <c r="J2719" s="4">
        <v>1182</v>
      </c>
      <c r="K2719" s="4">
        <v>772</v>
      </c>
      <c r="L2719" s="4">
        <v>279</v>
      </c>
      <c r="AA2719" s="12" t="str">
        <f>_xlfn.XLOOKUP(HsgLista[[#This Row],[Lakó-népesség]],hsgméret[limit],hsgméret[név],,-1)</f>
        <v>apró</v>
      </c>
      <c r="AB2719" s="12" t="str">
        <f>IFERROR(_xlfn.XLOOKUP(HsgLista[[#This Row],[Vármegye]],Régiók[Vármegye],Régiók[Régió]),"")</f>
        <v>Nyugat-Dunántúl</v>
      </c>
      <c r="AC2719" s="12" t="str">
        <f>IFERROR(_xlfn.XLOOKUP(HsgLista[[#This Row],[Vármegye]],Régiók[Vármegye],Régiók[NUTS2]),"")</f>
        <v>HU22</v>
      </c>
      <c r="AD2719" s="12" t="str" cm="1">
        <f t="array" ref="AD2719">_xlfn.XLOOKUP(HsgLista[[#This Row],[Helység jogállása]],_xlfn.ANCHORARRAY($AG$12),$AH$12:$AH$18)</f>
        <v>1 község</v>
      </c>
      <c r="AE2719" s="4">
        <f>HsgLista[[#This Row],[Lakó-népesség]]*HsgLista[[#This Row],[Lakó-népesség]]</f>
        <v>595984</v>
      </c>
      <c r="AF2719" s="1"/>
      <c r="AG2719" s="4"/>
      <c r="AJ2719" s="8"/>
      <c r="AK2719" s="4"/>
      <c r="AS2719" s="8"/>
      <c r="AT2719" s="4"/>
      <c r="BJ2719" s="1"/>
    </row>
    <row r="2720" spans="1:62" x14ac:dyDescent="0.3">
      <c r="A2720" s="33" t="s">
        <v>3388</v>
      </c>
      <c r="B2720" s="31">
        <v>14261</v>
      </c>
      <c r="C2720" s="1" t="s">
        <v>40</v>
      </c>
      <c r="D2720" s="1" t="s">
        <v>66</v>
      </c>
      <c r="E2720" s="1" t="s">
        <v>499</v>
      </c>
      <c r="F2720" s="1" t="s">
        <v>500</v>
      </c>
      <c r="G2720" s="1" t="s">
        <v>501</v>
      </c>
      <c r="H2720" s="1">
        <v>5</v>
      </c>
      <c r="I2720" s="1" t="s">
        <v>2737</v>
      </c>
      <c r="J2720" s="4">
        <v>1988</v>
      </c>
      <c r="K2720" s="4">
        <v>724</v>
      </c>
      <c r="L2720" s="4">
        <v>299</v>
      </c>
      <c r="AA2720" s="12" t="str">
        <f>_xlfn.XLOOKUP(HsgLista[[#This Row],[Lakó-népesség]],hsgméret[limit],hsgméret[név],,-1)</f>
        <v>apró</v>
      </c>
      <c r="AB2720" s="12" t="str">
        <f>IFERROR(_xlfn.XLOOKUP(HsgLista[[#This Row],[Vármegye]],Régiók[Vármegye],Régiók[Régió]),"")</f>
        <v>Nyugat-Dunántúl</v>
      </c>
      <c r="AC2720" s="12" t="str">
        <f>IFERROR(_xlfn.XLOOKUP(HsgLista[[#This Row],[Vármegye]],Régiók[Vármegye],Régiók[NUTS2]),"")</f>
        <v>HU22</v>
      </c>
      <c r="AD2720" s="12" t="str" cm="1">
        <f t="array" ref="AD2720">_xlfn.XLOOKUP(HsgLista[[#This Row],[Helység jogállása]],_xlfn.ANCHORARRAY($AG$12),$AH$12:$AH$18)</f>
        <v>1 község</v>
      </c>
      <c r="AE2720" s="4">
        <f>HsgLista[[#This Row],[Lakó-népesség]]*HsgLista[[#This Row],[Lakó-népesség]]</f>
        <v>524176</v>
      </c>
      <c r="AF2720" s="1"/>
      <c r="AG2720" s="4"/>
      <c r="AJ2720" s="8"/>
      <c r="AK2720" s="4"/>
      <c r="AS2720" s="8"/>
      <c r="AT2720" s="4"/>
      <c r="BJ2720" s="1"/>
    </row>
    <row r="2721" spans="1:62" x14ac:dyDescent="0.3">
      <c r="A2721" s="33" t="s">
        <v>3389</v>
      </c>
      <c r="B2721" s="31">
        <v>15015</v>
      </c>
      <c r="C2721" s="1" t="s">
        <v>40</v>
      </c>
      <c r="D2721" s="1" t="s">
        <v>75</v>
      </c>
      <c r="E2721" s="1" t="s">
        <v>1504</v>
      </c>
      <c r="F2721" s="1" t="s">
        <v>1505</v>
      </c>
      <c r="G2721" s="1" t="s">
        <v>1506</v>
      </c>
      <c r="H2721" s="1">
        <v>1</v>
      </c>
      <c r="I2721" s="1" t="s">
        <v>32</v>
      </c>
      <c r="J2721" s="4">
        <v>4848</v>
      </c>
      <c r="K2721" s="4">
        <v>3596</v>
      </c>
      <c r="L2721" s="4">
        <v>1503</v>
      </c>
      <c r="T2721" s="1">
        <v>1</v>
      </c>
      <c r="AA2721" s="12" t="str">
        <f>_xlfn.XLOOKUP(HsgLista[[#This Row],[Lakó-népesség]],hsgméret[limit],hsgméret[név],,-1)</f>
        <v>kicsi</v>
      </c>
      <c r="AB2721" s="12" t="str">
        <f>IFERROR(_xlfn.XLOOKUP(HsgLista[[#This Row],[Vármegye]],Régiók[Vármegye],Régiók[Régió]),"")</f>
        <v>Pest</v>
      </c>
      <c r="AC2721" s="12" t="str">
        <f>IFERROR(_xlfn.XLOOKUP(HsgLista[[#This Row],[Vármegye]],Régiók[Vármegye],Régiók[NUTS2]),"")</f>
        <v>HU12</v>
      </c>
      <c r="AD2721" s="12" t="str" cm="1">
        <f t="array" ref="AD2721">_xlfn.XLOOKUP(HsgLista[[#This Row],[Helység jogállása]],_xlfn.ANCHORARRAY($AG$12),$AH$12:$AH$18)</f>
        <v>1 község</v>
      </c>
      <c r="AE2721" s="4">
        <f>HsgLista[[#This Row],[Lakó-népesség]]*HsgLista[[#This Row],[Lakó-népesség]]</f>
        <v>12931216</v>
      </c>
      <c r="AF2721" s="1"/>
      <c r="AG2721" s="4"/>
      <c r="AJ2721" s="8"/>
      <c r="AK2721" s="4"/>
      <c r="AS2721" s="8"/>
      <c r="AT2721" s="4"/>
      <c r="BJ2721" s="1"/>
    </row>
    <row r="2722" spans="1:62" x14ac:dyDescent="0.3">
      <c r="A2722" s="33" t="s">
        <v>3390</v>
      </c>
      <c r="B2722" s="31">
        <v>17303</v>
      </c>
      <c r="C2722" s="1" t="s">
        <v>40</v>
      </c>
      <c r="D2722" s="1" t="s">
        <v>75</v>
      </c>
      <c r="E2722" s="1" t="s">
        <v>1504</v>
      </c>
      <c r="F2722" s="1" t="s">
        <v>1505</v>
      </c>
      <c r="G2722" s="1" t="s">
        <v>1506</v>
      </c>
      <c r="H2722" s="1">
        <v>1</v>
      </c>
      <c r="I2722" s="1" t="s">
        <v>32</v>
      </c>
      <c r="J2722" s="4">
        <v>5331</v>
      </c>
      <c r="K2722" s="4">
        <v>3556</v>
      </c>
      <c r="L2722" s="4">
        <v>1492</v>
      </c>
      <c r="AA2722" s="12" t="str">
        <f>_xlfn.XLOOKUP(HsgLista[[#This Row],[Lakó-népesség]],hsgméret[limit],hsgméret[név],,-1)</f>
        <v>kicsi</v>
      </c>
      <c r="AB2722" s="12" t="str">
        <f>IFERROR(_xlfn.XLOOKUP(HsgLista[[#This Row],[Vármegye]],Régiók[Vármegye],Régiók[Régió]),"")</f>
        <v>Pest</v>
      </c>
      <c r="AC2722" s="12" t="str">
        <f>IFERROR(_xlfn.XLOOKUP(HsgLista[[#This Row],[Vármegye]],Régiók[Vármegye],Régiók[NUTS2]),"")</f>
        <v>HU12</v>
      </c>
      <c r="AD2722" s="12" t="str" cm="1">
        <f t="array" ref="AD2722">_xlfn.XLOOKUP(HsgLista[[#This Row],[Helység jogállása]],_xlfn.ANCHORARRAY($AG$12),$AH$12:$AH$18)</f>
        <v>1 község</v>
      </c>
      <c r="AE2722" s="4">
        <f>HsgLista[[#This Row],[Lakó-népesség]]*HsgLista[[#This Row],[Lakó-népesség]]</f>
        <v>12645136</v>
      </c>
      <c r="AF2722" s="1"/>
      <c r="AG2722" s="4"/>
      <c r="AJ2722" s="8"/>
      <c r="AK2722" s="4"/>
      <c r="AS2722" s="8"/>
      <c r="AT2722" s="4"/>
      <c r="BJ2722" s="1"/>
    </row>
    <row r="2723" spans="1:62" x14ac:dyDescent="0.3">
      <c r="A2723" s="33" t="s">
        <v>3391</v>
      </c>
      <c r="B2723" s="32">
        <v>9405</v>
      </c>
      <c r="C2723" s="1" t="s">
        <v>40</v>
      </c>
      <c r="D2723" s="1" t="s">
        <v>75</v>
      </c>
      <c r="E2723" s="1" t="s">
        <v>1504</v>
      </c>
      <c r="F2723" s="1" t="s">
        <v>1505</v>
      </c>
      <c r="G2723" s="1" t="s">
        <v>1506</v>
      </c>
      <c r="H2723" s="1">
        <v>1</v>
      </c>
      <c r="I2723" s="1" t="s">
        <v>32</v>
      </c>
      <c r="J2723" s="4">
        <v>3354</v>
      </c>
      <c r="K2723" s="4">
        <v>2735</v>
      </c>
      <c r="L2723" s="4">
        <v>1150</v>
      </c>
      <c r="AA2723" s="12" t="str">
        <f>_xlfn.XLOOKUP(HsgLista[[#This Row],[Lakó-népesség]],hsgméret[limit],hsgméret[név],,-1)</f>
        <v>kicsi</v>
      </c>
      <c r="AB2723" s="12" t="str">
        <f>IFERROR(_xlfn.XLOOKUP(HsgLista[[#This Row],[Vármegye]],Régiók[Vármegye],Régiók[Régió]),"")</f>
        <v>Pest</v>
      </c>
      <c r="AC2723" s="12" t="str">
        <f>IFERROR(_xlfn.XLOOKUP(HsgLista[[#This Row],[Vármegye]],Régiók[Vármegye],Régiók[NUTS2]),"")</f>
        <v>HU12</v>
      </c>
      <c r="AD2723" s="12" t="str" cm="1">
        <f t="array" ref="AD2723">_xlfn.XLOOKUP(HsgLista[[#This Row],[Helység jogállása]],_xlfn.ANCHORARRAY($AG$12),$AH$12:$AH$18)</f>
        <v>1 község</v>
      </c>
      <c r="AE2723" s="4">
        <f>HsgLista[[#This Row],[Lakó-népesség]]*HsgLista[[#This Row],[Lakó-népesség]]</f>
        <v>7480225</v>
      </c>
      <c r="AF2723" s="1"/>
      <c r="AG2723" s="4"/>
      <c r="AJ2723" s="8"/>
      <c r="AK2723" s="4"/>
      <c r="AS2723" s="8"/>
      <c r="AT2723" s="4"/>
      <c r="BJ2723" s="1"/>
    </row>
    <row r="2724" spans="1:62" x14ac:dyDescent="0.3">
      <c r="A2724" s="33" t="s">
        <v>3392</v>
      </c>
      <c r="B2724" s="31">
        <v>31796</v>
      </c>
      <c r="C2724" s="1" t="s">
        <v>196</v>
      </c>
      <c r="D2724" s="1" t="s">
        <v>75</v>
      </c>
      <c r="E2724" s="1" t="s">
        <v>1504</v>
      </c>
      <c r="F2724" s="1" t="s">
        <v>1505</v>
      </c>
      <c r="G2724" s="1" t="s">
        <v>1506</v>
      </c>
      <c r="H2724" s="1">
        <v>1</v>
      </c>
      <c r="I2724" s="1" t="s">
        <v>32</v>
      </c>
      <c r="J2724" s="4">
        <v>3838</v>
      </c>
      <c r="K2724" s="4">
        <v>6132</v>
      </c>
      <c r="L2724" s="4">
        <v>2404</v>
      </c>
      <c r="T2724" s="1">
        <v>1</v>
      </c>
      <c r="AA2724" s="12" t="str">
        <f>_xlfn.XLOOKUP(HsgLista[[#This Row],[Lakó-népesség]],hsgméret[limit],hsgméret[név],,-1)</f>
        <v>kicsi</v>
      </c>
      <c r="AB2724" s="12" t="str">
        <f>IFERROR(_xlfn.XLOOKUP(HsgLista[[#This Row],[Vármegye]],Régiók[Vármegye],Régiók[Régió]),"")</f>
        <v>Pest</v>
      </c>
      <c r="AC2724" s="12" t="str">
        <f>IFERROR(_xlfn.XLOOKUP(HsgLista[[#This Row],[Vármegye]],Régiók[Vármegye],Régiók[NUTS2]),"")</f>
        <v>HU12</v>
      </c>
      <c r="AD2724" s="12" t="str" cm="1">
        <f t="array" ref="AD2724">_xlfn.XLOOKUP(HsgLista[[#This Row],[Helység jogállása]],_xlfn.ANCHORARRAY($AG$12),$AH$12:$AH$18)</f>
        <v>1 község</v>
      </c>
      <c r="AE2724" s="4">
        <f>HsgLista[[#This Row],[Lakó-népesség]]*HsgLista[[#This Row],[Lakó-népesség]]</f>
        <v>37601424</v>
      </c>
      <c r="AF2724" s="1"/>
      <c r="AG2724" s="4"/>
      <c r="AJ2724" s="8"/>
      <c r="AK2724" s="4"/>
      <c r="AS2724" s="8"/>
      <c r="AT2724" s="4"/>
      <c r="BJ2724" s="1"/>
    </row>
    <row r="2725" spans="1:62" x14ac:dyDescent="0.3">
      <c r="A2725" s="33" t="s">
        <v>3393</v>
      </c>
      <c r="B2725" s="31">
        <v>14146</v>
      </c>
      <c r="C2725" s="1" t="s">
        <v>27</v>
      </c>
      <c r="D2725" s="1" t="s">
        <v>75</v>
      </c>
      <c r="E2725" s="1" t="s">
        <v>1504</v>
      </c>
      <c r="F2725" s="1" t="s">
        <v>1505</v>
      </c>
      <c r="G2725" s="1" t="s">
        <v>1506</v>
      </c>
      <c r="H2725" s="1">
        <v>1</v>
      </c>
      <c r="I2725" s="1" t="s">
        <v>32</v>
      </c>
      <c r="J2725" s="4">
        <v>3699</v>
      </c>
      <c r="K2725" s="4">
        <v>5891</v>
      </c>
      <c r="L2725" s="4">
        <v>2365</v>
      </c>
      <c r="T2725" s="1">
        <v>1</v>
      </c>
      <c r="AA2725" s="12" t="str">
        <f>_xlfn.XLOOKUP(HsgLista[[#This Row],[Lakó-népesség]],hsgméret[limit],hsgméret[név],,-1)</f>
        <v>kicsi</v>
      </c>
      <c r="AB2725" s="12" t="str">
        <f>IFERROR(_xlfn.XLOOKUP(HsgLista[[#This Row],[Vármegye]],Régiók[Vármegye],Régiók[Régió]),"")</f>
        <v>Pest</v>
      </c>
      <c r="AC2725" s="12" t="str">
        <f>IFERROR(_xlfn.XLOOKUP(HsgLista[[#This Row],[Vármegye]],Régiók[Vármegye],Régiók[NUTS2]),"")</f>
        <v>HU12</v>
      </c>
      <c r="AD2725" s="12" t="str" cm="1">
        <f t="array" ref="AD2725">_xlfn.XLOOKUP(HsgLista[[#This Row],[Helység jogállása]],_xlfn.ANCHORARRAY($AG$12),$AH$12:$AH$18)</f>
        <v>2 város</v>
      </c>
      <c r="AE2725" s="4">
        <f>HsgLista[[#This Row],[Lakó-népesség]]*HsgLista[[#This Row],[Lakó-népesség]]</f>
        <v>34703881</v>
      </c>
      <c r="AF2725" s="1"/>
      <c r="AG2725" s="4"/>
      <c r="AJ2725" s="8"/>
      <c r="AK2725" s="4"/>
      <c r="AS2725" s="8"/>
      <c r="AT2725" s="4"/>
      <c r="BJ2725" s="1"/>
    </row>
    <row r="2726" spans="1:62" x14ac:dyDescent="0.3">
      <c r="A2726" s="33" t="s">
        <v>3394</v>
      </c>
      <c r="B2726" s="31">
        <v>14571</v>
      </c>
      <c r="C2726" s="1" t="s">
        <v>196</v>
      </c>
      <c r="D2726" s="1" t="s">
        <v>75</v>
      </c>
      <c r="E2726" s="1" t="s">
        <v>1504</v>
      </c>
      <c r="F2726" s="1" t="s">
        <v>1505</v>
      </c>
      <c r="G2726" s="1" t="s">
        <v>1506</v>
      </c>
      <c r="H2726" s="1">
        <v>1</v>
      </c>
      <c r="I2726" s="1" t="s">
        <v>32</v>
      </c>
      <c r="J2726" s="4">
        <v>10291</v>
      </c>
      <c r="K2726" s="4">
        <v>5733</v>
      </c>
      <c r="L2726" s="4">
        <v>2517</v>
      </c>
      <c r="T2726" s="1">
        <v>1</v>
      </c>
      <c r="AA2726" s="12" t="str">
        <f>_xlfn.XLOOKUP(HsgLista[[#This Row],[Lakó-népesség]],hsgméret[limit],hsgméret[név],,-1)</f>
        <v>kicsi</v>
      </c>
      <c r="AB2726" s="12" t="str">
        <f>IFERROR(_xlfn.XLOOKUP(HsgLista[[#This Row],[Vármegye]],Régiók[Vármegye],Régiók[Régió]),"")</f>
        <v>Pest</v>
      </c>
      <c r="AC2726" s="12" t="str">
        <f>IFERROR(_xlfn.XLOOKUP(HsgLista[[#This Row],[Vármegye]],Régiók[Vármegye],Régiók[NUTS2]),"")</f>
        <v>HU12</v>
      </c>
      <c r="AD2726" s="12" t="str" cm="1">
        <f t="array" ref="AD2726">_xlfn.XLOOKUP(HsgLista[[#This Row],[Helység jogállása]],_xlfn.ANCHORARRAY($AG$12),$AH$12:$AH$18)</f>
        <v>1 község</v>
      </c>
      <c r="AE2726" s="4">
        <f>HsgLista[[#This Row],[Lakó-népesség]]*HsgLista[[#This Row],[Lakó-népesség]]</f>
        <v>32867289</v>
      </c>
      <c r="AF2726" s="1"/>
      <c r="AG2726" s="4"/>
      <c r="AJ2726" s="8"/>
      <c r="AK2726" s="4"/>
      <c r="AS2726" s="8"/>
      <c r="AT2726" s="4"/>
      <c r="BJ2726" s="1"/>
    </row>
    <row r="2727" spans="1:62" x14ac:dyDescent="0.3">
      <c r="A2727" s="33" t="s">
        <v>3395</v>
      </c>
      <c r="B2727" s="32">
        <v>2769</v>
      </c>
      <c r="C2727" s="1" t="s">
        <v>40</v>
      </c>
      <c r="D2727" s="1" t="s">
        <v>75</v>
      </c>
      <c r="E2727" s="1" t="s">
        <v>76</v>
      </c>
      <c r="F2727" s="1" t="s">
        <v>77</v>
      </c>
      <c r="G2727" s="1" t="s">
        <v>78</v>
      </c>
      <c r="H2727" s="1">
        <v>1</v>
      </c>
      <c r="I2727" s="1" t="s">
        <v>32</v>
      </c>
      <c r="J2727" s="4">
        <v>3181</v>
      </c>
      <c r="K2727" s="4">
        <v>2889</v>
      </c>
      <c r="L2727" s="4">
        <v>1334</v>
      </c>
      <c r="AA2727" s="12" t="str">
        <f>_xlfn.XLOOKUP(HsgLista[[#This Row],[Lakó-népesség]],hsgméret[limit],hsgméret[név],,-1)</f>
        <v>kicsi</v>
      </c>
      <c r="AB2727" s="12" t="str">
        <f>IFERROR(_xlfn.XLOOKUP(HsgLista[[#This Row],[Vármegye]],Régiók[Vármegye],Régiók[Régió]),"")</f>
        <v>Pest</v>
      </c>
      <c r="AC2727" s="12" t="str">
        <f>IFERROR(_xlfn.XLOOKUP(HsgLista[[#This Row],[Vármegye]],Régiók[Vármegye],Régiók[NUTS2]),"")</f>
        <v>HU12</v>
      </c>
      <c r="AD2727" s="12" t="str" cm="1">
        <f t="array" ref="AD2727">_xlfn.XLOOKUP(HsgLista[[#This Row],[Helység jogállása]],_xlfn.ANCHORARRAY($AG$12),$AH$12:$AH$18)</f>
        <v>1 község</v>
      </c>
      <c r="AE2727" s="4">
        <f>HsgLista[[#This Row],[Lakó-népesség]]*HsgLista[[#This Row],[Lakó-népesség]]</f>
        <v>8346321</v>
      </c>
      <c r="AF2727" s="1"/>
      <c r="AG2727" s="4"/>
      <c r="AJ2727" s="8"/>
      <c r="AK2727" s="4"/>
      <c r="AS2727" s="8"/>
      <c r="AT2727" s="4"/>
      <c r="BJ2727" s="1"/>
    </row>
    <row r="2728" spans="1:62" x14ac:dyDescent="0.3">
      <c r="A2728" s="33" t="s">
        <v>3396</v>
      </c>
      <c r="B2728" s="31">
        <v>32045</v>
      </c>
      <c r="C2728" s="1" t="s">
        <v>40</v>
      </c>
      <c r="D2728" s="1" t="s">
        <v>95</v>
      </c>
      <c r="E2728" s="1" t="s">
        <v>96</v>
      </c>
      <c r="F2728" s="1" t="s">
        <v>97</v>
      </c>
      <c r="G2728" s="1" t="s">
        <v>98</v>
      </c>
      <c r="H2728" s="1">
        <v>1</v>
      </c>
      <c r="I2728" s="1" t="s">
        <v>32</v>
      </c>
      <c r="J2728" s="4">
        <v>2008</v>
      </c>
      <c r="K2728" s="4">
        <v>2617</v>
      </c>
      <c r="L2728" s="4">
        <v>889</v>
      </c>
      <c r="AA2728" s="12" t="str">
        <f>_xlfn.XLOOKUP(HsgLista[[#This Row],[Lakó-népesség]],hsgméret[limit],hsgméret[név],,-1)</f>
        <v>kicsi</v>
      </c>
      <c r="AB2728" s="12" t="str">
        <f>IFERROR(_xlfn.XLOOKUP(HsgLista[[#This Row],[Vármegye]],Régiók[Vármegye],Régiók[Régió]),"")</f>
        <v>Nyugat-Dunántúl</v>
      </c>
      <c r="AC2728" s="12" t="str">
        <f>IFERROR(_xlfn.XLOOKUP(HsgLista[[#This Row],[Vármegye]],Régiók[Vármegye],Régiók[NUTS2]),"")</f>
        <v>HU22</v>
      </c>
      <c r="AD2728" s="12" t="str" cm="1">
        <f t="array" ref="AD2728">_xlfn.XLOOKUP(HsgLista[[#This Row],[Helység jogállása]],_xlfn.ANCHORARRAY($AG$12),$AH$12:$AH$18)</f>
        <v>1 község</v>
      </c>
      <c r="AE2728" s="4">
        <f>HsgLista[[#This Row],[Lakó-népesség]]*HsgLista[[#This Row],[Lakó-népesség]]</f>
        <v>6848689</v>
      </c>
      <c r="AF2728" s="1"/>
      <c r="AG2728" s="4"/>
      <c r="AJ2728" s="8"/>
      <c r="AK2728" s="4"/>
      <c r="AS2728" s="8"/>
      <c r="AT2728" s="4"/>
      <c r="BJ2728" s="1"/>
    </row>
    <row r="2729" spans="1:62" x14ac:dyDescent="0.3">
      <c r="A2729" s="33" t="s">
        <v>83</v>
      </c>
      <c r="B2729" s="31">
        <v>29434</v>
      </c>
      <c r="C2729" s="1" t="s">
        <v>27</v>
      </c>
      <c r="D2729" s="1" t="s">
        <v>80</v>
      </c>
      <c r="E2729" s="1" t="s">
        <v>3397</v>
      </c>
      <c r="F2729" s="1" t="s">
        <v>82</v>
      </c>
      <c r="G2729" s="1" t="s">
        <v>83</v>
      </c>
      <c r="H2729" s="1">
        <v>2</v>
      </c>
      <c r="I2729" s="1" t="s">
        <v>38</v>
      </c>
      <c r="J2729" s="4">
        <v>6345</v>
      </c>
      <c r="K2729" s="4">
        <v>14006</v>
      </c>
      <c r="L2729" s="4">
        <v>6888</v>
      </c>
      <c r="R2729" s="1">
        <v>1</v>
      </c>
      <c r="T2729" s="1">
        <v>1</v>
      </c>
      <c r="AA2729" s="12" t="str">
        <f>_xlfn.XLOOKUP(HsgLista[[#This Row],[Lakó-népesség]],hsgméret[limit],hsgméret[név],,-1)</f>
        <v>közép</v>
      </c>
      <c r="AB2729" s="12" t="str">
        <f>IFERROR(_xlfn.XLOOKUP(HsgLista[[#This Row],[Vármegye]],Régiók[Vármegye],Régiók[Régió]),"")</f>
        <v>Közép-Dunántúl</v>
      </c>
      <c r="AC2729" s="12" t="str">
        <f>IFERROR(_xlfn.XLOOKUP(HsgLista[[#This Row],[Vármegye]],Régiók[Vármegye],Régiók[NUTS2]),"")</f>
        <v>HU21</v>
      </c>
      <c r="AD2729" s="12" t="str" cm="1">
        <f t="array" ref="AD2729">_xlfn.XLOOKUP(HsgLista[[#This Row],[Helység jogállása]],_xlfn.ANCHORARRAY($AG$12),$AH$12:$AH$18)</f>
        <v>2 város</v>
      </c>
      <c r="AE2729" s="4">
        <f>HsgLista[[#This Row],[Lakó-népesség]]*HsgLista[[#This Row],[Lakó-népesség]]</f>
        <v>196168036</v>
      </c>
      <c r="AF2729" s="1"/>
      <c r="AG2729" s="4"/>
      <c r="AJ2729" s="8"/>
      <c r="AK2729" s="4"/>
      <c r="AS2729" s="8"/>
      <c r="AT2729" s="4"/>
      <c r="BJ2729" s="1"/>
    </row>
    <row r="2730" spans="1:62" x14ac:dyDescent="0.3">
      <c r="A2730" s="33" t="s">
        <v>3398</v>
      </c>
      <c r="B2730" s="31">
        <v>24615</v>
      </c>
      <c r="C2730" s="1" t="s">
        <v>40</v>
      </c>
      <c r="D2730" s="1" t="s">
        <v>112</v>
      </c>
      <c r="E2730" s="1" t="s">
        <v>550</v>
      </c>
      <c r="F2730" s="1" t="s">
        <v>551</v>
      </c>
      <c r="G2730" s="1" t="s">
        <v>551</v>
      </c>
      <c r="H2730" s="1">
        <v>5</v>
      </c>
      <c r="I2730" s="1" t="s">
        <v>1234</v>
      </c>
      <c r="J2730" s="4">
        <v>3161</v>
      </c>
      <c r="K2730" s="4">
        <v>564</v>
      </c>
      <c r="L2730" s="4">
        <v>375</v>
      </c>
      <c r="T2730" s="1">
        <v>1</v>
      </c>
      <c r="AA2730" s="12" t="str">
        <f>_xlfn.XLOOKUP(HsgLista[[#This Row],[Lakó-népesség]],hsgméret[limit],hsgméret[név],,-1)</f>
        <v>apró</v>
      </c>
      <c r="AB2730" s="12" t="str">
        <f>IFERROR(_xlfn.XLOOKUP(HsgLista[[#This Row],[Vármegye]],Régiók[Vármegye],Régiók[Régió]),"")</f>
        <v>Dél-Dunántúl</v>
      </c>
      <c r="AC2730" s="12" t="str">
        <f>IFERROR(_xlfn.XLOOKUP(HsgLista[[#This Row],[Vármegye]],Régiók[Vármegye],Régiók[NUTS2]),"")</f>
        <v>HU23</v>
      </c>
      <c r="AD2730" s="12" t="str" cm="1">
        <f t="array" ref="AD2730">_xlfn.XLOOKUP(HsgLista[[#This Row],[Helység jogállása]],_xlfn.ANCHORARRAY($AG$12),$AH$12:$AH$18)</f>
        <v>1 község</v>
      </c>
      <c r="AE2730" s="4">
        <f>HsgLista[[#This Row],[Lakó-népesség]]*HsgLista[[#This Row],[Lakó-népesség]]</f>
        <v>318096</v>
      </c>
      <c r="AF2730" s="1"/>
      <c r="AG2730" s="4"/>
      <c r="AJ2730" s="8"/>
      <c r="AK2730" s="4"/>
      <c r="AS2730" s="8"/>
      <c r="AT2730" s="4"/>
      <c r="BJ2730" s="1"/>
    </row>
    <row r="2731" spans="1:62" x14ac:dyDescent="0.3">
      <c r="A2731" s="33" t="s">
        <v>1745</v>
      </c>
      <c r="B2731" s="31">
        <v>21971</v>
      </c>
      <c r="C2731" s="1" t="s">
        <v>40</v>
      </c>
      <c r="D2731" s="1" t="s">
        <v>66</v>
      </c>
      <c r="E2731" s="1" t="s">
        <v>499</v>
      </c>
      <c r="F2731" s="1" t="s">
        <v>500</v>
      </c>
      <c r="G2731" s="1" t="s">
        <v>501</v>
      </c>
      <c r="H2731" s="1">
        <v>2</v>
      </c>
      <c r="I2731" s="1" t="s">
        <v>38</v>
      </c>
      <c r="J2731" s="4">
        <v>2075</v>
      </c>
      <c r="K2731" s="4">
        <v>901</v>
      </c>
      <c r="L2731" s="4">
        <v>343</v>
      </c>
      <c r="AA2731" s="12" t="str">
        <f>_xlfn.XLOOKUP(HsgLista[[#This Row],[Lakó-népesség]],hsgméret[limit],hsgméret[név],,-1)</f>
        <v>apró</v>
      </c>
      <c r="AB2731" s="12" t="str">
        <f>IFERROR(_xlfn.XLOOKUP(HsgLista[[#This Row],[Vármegye]],Régiók[Vármegye],Régiók[Régió]),"")</f>
        <v>Nyugat-Dunántúl</v>
      </c>
      <c r="AC2731" s="12" t="str">
        <f>IFERROR(_xlfn.XLOOKUP(HsgLista[[#This Row],[Vármegye]],Régiók[Vármegye],Régiók[NUTS2]),"")</f>
        <v>HU22</v>
      </c>
      <c r="AD2731" s="12" t="str" cm="1">
        <f t="array" ref="AD2731">_xlfn.XLOOKUP(HsgLista[[#This Row],[Helység jogállása]],_xlfn.ANCHORARRAY($AG$12),$AH$12:$AH$18)</f>
        <v>1 község</v>
      </c>
      <c r="AE2731" s="4">
        <f>HsgLista[[#This Row],[Lakó-népesség]]*HsgLista[[#This Row],[Lakó-népesség]]</f>
        <v>811801</v>
      </c>
      <c r="AF2731" s="1"/>
      <c r="AG2731" s="4"/>
      <c r="AJ2731" s="8"/>
      <c r="AK2731" s="4"/>
      <c r="AS2731" s="8"/>
      <c r="AT2731" s="4"/>
      <c r="BJ2731" s="1"/>
    </row>
    <row r="2732" spans="1:62" x14ac:dyDescent="0.3">
      <c r="A2732" s="33" t="s">
        <v>3399</v>
      </c>
      <c r="B2732" s="31">
        <v>32896</v>
      </c>
      <c r="C2732" s="1" t="s">
        <v>40</v>
      </c>
      <c r="D2732" s="1" t="s">
        <v>272</v>
      </c>
      <c r="E2732" s="1" t="s">
        <v>301</v>
      </c>
      <c r="F2732" s="1" t="s">
        <v>302</v>
      </c>
      <c r="G2732" s="1" t="s">
        <v>303</v>
      </c>
      <c r="H2732" s="1">
        <v>5</v>
      </c>
      <c r="I2732" s="1" t="s">
        <v>304</v>
      </c>
      <c r="J2732" s="4">
        <v>2734</v>
      </c>
      <c r="K2732" s="4">
        <v>1728</v>
      </c>
      <c r="L2732" s="4">
        <v>832</v>
      </c>
      <c r="T2732" s="1">
        <v>1</v>
      </c>
      <c r="AA2732" s="12" t="str">
        <f>_xlfn.XLOOKUP(HsgLista[[#This Row],[Lakó-népesség]],hsgméret[limit],hsgméret[név],,-1)</f>
        <v>apró</v>
      </c>
      <c r="AB2732" s="12" t="str">
        <f>IFERROR(_xlfn.XLOOKUP(HsgLista[[#This Row],[Vármegye]],Régiók[Vármegye],Régiók[Régió]),"")</f>
        <v>Észak-Magyarország</v>
      </c>
      <c r="AC2732" s="12" t="str">
        <f>IFERROR(_xlfn.XLOOKUP(HsgLista[[#This Row],[Vármegye]],Régiók[Vármegye],Régiók[NUTS2]),"")</f>
        <v>HU31</v>
      </c>
      <c r="AD2732" s="12" t="str" cm="1">
        <f t="array" ref="AD2732">_xlfn.XLOOKUP(HsgLista[[#This Row],[Helység jogállása]],_xlfn.ANCHORARRAY($AG$12),$AH$12:$AH$18)</f>
        <v>1 község</v>
      </c>
      <c r="AE2732" s="4">
        <f>HsgLista[[#This Row],[Lakó-népesség]]*HsgLista[[#This Row],[Lakó-népesség]]</f>
        <v>2985984</v>
      </c>
      <c r="AF2732" s="1"/>
      <c r="AG2732" s="4"/>
      <c r="AJ2732" s="8"/>
      <c r="AK2732" s="4"/>
      <c r="AS2732" s="8"/>
      <c r="AT2732" s="4"/>
      <c r="BJ2732" s="1"/>
    </row>
    <row r="2733" spans="1:62" x14ac:dyDescent="0.3">
      <c r="A2733" s="33" t="s">
        <v>3400</v>
      </c>
      <c r="B2733" s="31">
        <v>16735</v>
      </c>
      <c r="C2733" s="1" t="s">
        <v>40</v>
      </c>
      <c r="D2733" s="1" t="s">
        <v>112</v>
      </c>
      <c r="E2733" s="1" t="s">
        <v>479</v>
      </c>
      <c r="F2733" s="1" t="s">
        <v>480</v>
      </c>
      <c r="G2733" s="1" t="s">
        <v>481</v>
      </c>
      <c r="H2733" s="1">
        <v>5</v>
      </c>
      <c r="I2733" s="1" t="s">
        <v>482</v>
      </c>
      <c r="J2733" s="4">
        <v>5468</v>
      </c>
      <c r="K2733" s="4">
        <v>1115</v>
      </c>
      <c r="L2733" s="4">
        <v>454</v>
      </c>
      <c r="T2733" s="1">
        <v>1</v>
      </c>
      <c r="AA2733" s="12" t="str">
        <f>_xlfn.XLOOKUP(HsgLista[[#This Row],[Lakó-népesség]],hsgméret[limit],hsgméret[név],,-1)</f>
        <v>apró</v>
      </c>
      <c r="AB2733" s="12" t="str">
        <f>IFERROR(_xlfn.XLOOKUP(HsgLista[[#This Row],[Vármegye]],Régiók[Vármegye],Régiók[Régió]),"")</f>
        <v>Dél-Dunántúl</v>
      </c>
      <c r="AC2733" s="12" t="str">
        <f>IFERROR(_xlfn.XLOOKUP(HsgLista[[#This Row],[Vármegye]],Régiók[Vármegye],Régiók[NUTS2]),"")</f>
        <v>HU23</v>
      </c>
      <c r="AD2733" s="12" t="str" cm="1">
        <f t="array" ref="AD2733">_xlfn.XLOOKUP(HsgLista[[#This Row],[Helység jogállása]],_xlfn.ANCHORARRAY($AG$12),$AH$12:$AH$18)</f>
        <v>1 község</v>
      </c>
      <c r="AE2733" s="4">
        <f>HsgLista[[#This Row],[Lakó-népesség]]*HsgLista[[#This Row],[Lakó-népesség]]</f>
        <v>1243225</v>
      </c>
      <c r="AF2733" s="1"/>
      <c r="AG2733" s="4"/>
      <c r="AJ2733" s="8"/>
      <c r="AK2733" s="4"/>
      <c r="AS2733" s="8"/>
      <c r="AT2733" s="4"/>
      <c r="BJ2733" s="1"/>
    </row>
    <row r="2734" spans="1:62" x14ac:dyDescent="0.3">
      <c r="A2734" s="33" t="s">
        <v>3401</v>
      </c>
      <c r="B2734" s="31">
        <v>21740</v>
      </c>
      <c r="C2734" s="1" t="s">
        <v>40</v>
      </c>
      <c r="D2734" s="1" t="s">
        <v>52</v>
      </c>
      <c r="E2734" s="1" t="s">
        <v>883</v>
      </c>
      <c r="F2734" s="1" t="s">
        <v>884</v>
      </c>
      <c r="G2734" s="1" t="s">
        <v>885</v>
      </c>
      <c r="H2734" s="1">
        <v>2</v>
      </c>
      <c r="I2734" s="1" t="s">
        <v>38</v>
      </c>
      <c r="J2734" s="4">
        <v>5372</v>
      </c>
      <c r="K2734" s="4">
        <v>2611</v>
      </c>
      <c r="L2734" s="4">
        <v>1261</v>
      </c>
      <c r="T2734" s="1">
        <v>1</v>
      </c>
      <c r="AA2734" s="12" t="str">
        <f>_xlfn.XLOOKUP(HsgLista[[#This Row],[Lakó-népesség]],hsgméret[limit],hsgméret[név],,-1)</f>
        <v>kicsi</v>
      </c>
      <c r="AB2734" s="12" t="str">
        <f>IFERROR(_xlfn.XLOOKUP(HsgLista[[#This Row],[Vármegye]],Régiók[Vármegye],Régiók[Régió]),"")</f>
        <v>Észak-Magyarország</v>
      </c>
      <c r="AC2734" s="12" t="str">
        <f>IFERROR(_xlfn.XLOOKUP(HsgLista[[#This Row],[Vármegye]],Régiók[Vármegye],Régiók[NUTS2]),"")</f>
        <v>HU31</v>
      </c>
      <c r="AD2734" s="12" t="str" cm="1">
        <f t="array" ref="AD2734">_xlfn.XLOOKUP(HsgLista[[#This Row],[Helység jogállása]],_xlfn.ANCHORARRAY($AG$12),$AH$12:$AH$18)</f>
        <v>1 község</v>
      </c>
      <c r="AE2734" s="4">
        <f>HsgLista[[#This Row],[Lakó-népesség]]*HsgLista[[#This Row],[Lakó-népesség]]</f>
        <v>6817321</v>
      </c>
      <c r="AF2734" s="1"/>
      <c r="AG2734" s="4"/>
      <c r="AJ2734" s="8"/>
      <c r="AK2734" s="4"/>
      <c r="AS2734" s="8"/>
      <c r="AT2734" s="4"/>
      <c r="BJ2734" s="1"/>
    </row>
    <row r="2735" spans="1:62" x14ac:dyDescent="0.3">
      <c r="A2735" s="33" t="s">
        <v>3402</v>
      </c>
      <c r="B2735" s="32">
        <v>8165</v>
      </c>
      <c r="C2735" s="1" t="s">
        <v>40</v>
      </c>
      <c r="D2735" s="1" t="s">
        <v>52</v>
      </c>
      <c r="E2735" s="1" t="s">
        <v>895</v>
      </c>
      <c r="F2735" s="1" t="s">
        <v>896</v>
      </c>
      <c r="G2735" s="1" t="s">
        <v>897</v>
      </c>
      <c r="H2735" s="1">
        <v>5</v>
      </c>
      <c r="I2735" s="1" t="s">
        <v>3348</v>
      </c>
      <c r="J2735" s="4">
        <v>4047</v>
      </c>
      <c r="K2735" s="4">
        <v>1039</v>
      </c>
      <c r="L2735" s="4">
        <v>561</v>
      </c>
      <c r="AA2735" s="12" t="str">
        <f>_xlfn.XLOOKUP(HsgLista[[#This Row],[Lakó-népesség]],hsgméret[limit],hsgméret[név],,-1)</f>
        <v>apró</v>
      </c>
      <c r="AB2735" s="12" t="str">
        <f>IFERROR(_xlfn.XLOOKUP(HsgLista[[#This Row],[Vármegye]],Régiók[Vármegye],Régiók[Régió]),"")</f>
        <v>Észak-Magyarország</v>
      </c>
      <c r="AC2735" s="12" t="str">
        <f>IFERROR(_xlfn.XLOOKUP(HsgLista[[#This Row],[Vármegye]],Régiók[Vármegye],Régiók[NUTS2]),"")</f>
        <v>HU31</v>
      </c>
      <c r="AD2735" s="12" t="str" cm="1">
        <f t="array" ref="AD2735">_xlfn.XLOOKUP(HsgLista[[#This Row],[Helység jogállása]],_xlfn.ANCHORARRAY($AG$12),$AH$12:$AH$18)</f>
        <v>1 község</v>
      </c>
      <c r="AE2735" s="4">
        <f>HsgLista[[#This Row],[Lakó-népesség]]*HsgLista[[#This Row],[Lakó-népesség]]</f>
        <v>1079521</v>
      </c>
      <c r="AF2735" s="1"/>
      <c r="AG2735" s="4"/>
      <c r="AJ2735" s="8"/>
      <c r="AK2735" s="4"/>
      <c r="AS2735" s="8"/>
      <c r="AT2735" s="4"/>
      <c r="BJ2735" s="1"/>
    </row>
    <row r="2736" spans="1:62" x14ac:dyDescent="0.3">
      <c r="A2736" s="33" t="s">
        <v>3403</v>
      </c>
      <c r="B2736" s="31">
        <v>14784</v>
      </c>
      <c r="C2736" s="1" t="s">
        <v>40</v>
      </c>
      <c r="D2736" s="1" t="s">
        <v>52</v>
      </c>
      <c r="E2736" s="1" t="s">
        <v>173</v>
      </c>
      <c r="F2736" s="1" t="s">
        <v>174</v>
      </c>
      <c r="G2736" s="1" t="s">
        <v>175</v>
      </c>
      <c r="H2736" s="1">
        <v>5</v>
      </c>
      <c r="I2736" s="1" t="s">
        <v>617</v>
      </c>
      <c r="J2736" s="4">
        <v>1230</v>
      </c>
      <c r="K2736" s="4">
        <v>960</v>
      </c>
      <c r="L2736" s="4">
        <v>426</v>
      </c>
      <c r="AA2736" s="12" t="str">
        <f>_xlfn.XLOOKUP(HsgLista[[#This Row],[Lakó-népesség]],hsgméret[limit],hsgméret[név],,-1)</f>
        <v>apró</v>
      </c>
      <c r="AB2736" s="12" t="str">
        <f>IFERROR(_xlfn.XLOOKUP(HsgLista[[#This Row],[Vármegye]],Régiók[Vármegye],Régiók[Régió]),"")</f>
        <v>Észak-Magyarország</v>
      </c>
      <c r="AC2736" s="12" t="str">
        <f>IFERROR(_xlfn.XLOOKUP(HsgLista[[#This Row],[Vármegye]],Régiók[Vármegye],Régiók[NUTS2]),"")</f>
        <v>HU31</v>
      </c>
      <c r="AD2736" s="12" t="str" cm="1">
        <f t="array" ref="AD2736">_xlfn.XLOOKUP(HsgLista[[#This Row],[Helység jogállása]],_xlfn.ANCHORARRAY($AG$12),$AH$12:$AH$18)</f>
        <v>1 község</v>
      </c>
      <c r="AE2736" s="4">
        <f>HsgLista[[#This Row],[Lakó-népesség]]*HsgLista[[#This Row],[Lakó-népesség]]</f>
        <v>921600</v>
      </c>
      <c r="AF2736" s="1"/>
      <c r="AG2736" s="4"/>
      <c r="AJ2736" s="8"/>
      <c r="AK2736" s="4"/>
      <c r="AS2736" s="8"/>
      <c r="AT2736" s="4"/>
      <c r="BJ2736" s="1"/>
    </row>
    <row r="2737" spans="1:62" x14ac:dyDescent="0.3">
      <c r="A2737" s="33" t="s">
        <v>3404</v>
      </c>
      <c r="B2737" s="31">
        <v>30225</v>
      </c>
      <c r="C2737" s="1" t="s">
        <v>40</v>
      </c>
      <c r="D2737" s="1" t="s">
        <v>86</v>
      </c>
      <c r="E2737" s="1" t="s">
        <v>465</v>
      </c>
      <c r="F2737" s="1" t="s">
        <v>466</v>
      </c>
      <c r="G2737" s="1" t="s">
        <v>467</v>
      </c>
      <c r="H2737" s="1">
        <v>2</v>
      </c>
      <c r="I2737" s="1" t="s">
        <v>38</v>
      </c>
      <c r="J2737" s="4">
        <v>2332</v>
      </c>
      <c r="K2737" s="4">
        <v>1621</v>
      </c>
      <c r="L2737" s="4">
        <v>706</v>
      </c>
      <c r="X2737" s="1">
        <v>1</v>
      </c>
      <c r="AA2737" s="12" t="str">
        <f>_xlfn.XLOOKUP(HsgLista[[#This Row],[Lakó-népesség]],hsgméret[limit],hsgméret[név],,-1)</f>
        <v>apró</v>
      </c>
      <c r="AB2737" s="12" t="str">
        <f>IFERROR(_xlfn.XLOOKUP(HsgLista[[#This Row],[Vármegye]],Régiók[Vármegye],Régiók[Régió]),"")</f>
        <v>Közép-Dunántúl</v>
      </c>
      <c r="AC2737" s="12" t="str">
        <f>IFERROR(_xlfn.XLOOKUP(HsgLista[[#This Row],[Vármegye]],Régiók[Vármegye],Régiók[NUTS2]),"")</f>
        <v>HU21</v>
      </c>
      <c r="AD2737" s="12" t="str" cm="1">
        <f t="array" ref="AD2737">_xlfn.XLOOKUP(HsgLista[[#This Row],[Helység jogállása]],_xlfn.ANCHORARRAY($AG$12),$AH$12:$AH$18)</f>
        <v>1 község</v>
      </c>
      <c r="AE2737" s="4">
        <f>HsgLista[[#This Row],[Lakó-népesség]]*HsgLista[[#This Row],[Lakó-népesség]]</f>
        <v>2627641</v>
      </c>
      <c r="AF2737" s="1"/>
      <c r="AG2737" s="4"/>
      <c r="AJ2737" s="8"/>
      <c r="AK2737" s="4"/>
      <c r="AS2737" s="8"/>
      <c r="AT2737" s="4"/>
      <c r="BJ2737" s="1"/>
    </row>
    <row r="2738" spans="1:62" x14ac:dyDescent="0.3">
      <c r="A2738" s="33" t="s">
        <v>3405</v>
      </c>
      <c r="B2738" s="31">
        <v>33075</v>
      </c>
      <c r="C2738" s="1" t="s">
        <v>40</v>
      </c>
      <c r="D2738" s="1" t="s">
        <v>216</v>
      </c>
      <c r="E2738" s="1" t="s">
        <v>743</v>
      </c>
      <c r="F2738" s="1" t="s">
        <v>717</v>
      </c>
      <c r="G2738" s="1" t="s">
        <v>216</v>
      </c>
      <c r="H2738" s="1">
        <v>5</v>
      </c>
      <c r="I2738" s="1" t="s">
        <v>744</v>
      </c>
      <c r="J2738" s="4">
        <v>5745</v>
      </c>
      <c r="K2738" s="4">
        <v>723</v>
      </c>
      <c r="L2738" s="4">
        <v>355</v>
      </c>
      <c r="AA2738" s="12" t="str">
        <f>_xlfn.XLOOKUP(HsgLista[[#This Row],[Lakó-népesség]],hsgméret[limit],hsgméret[név],,-1)</f>
        <v>apró</v>
      </c>
      <c r="AB2738" s="12" t="str">
        <f>IFERROR(_xlfn.XLOOKUP(HsgLista[[#This Row],[Vármegye]],Régiók[Vármegye],Régiók[Régió]),"")</f>
        <v>Dél-Alföld</v>
      </c>
      <c r="AC2738" s="12" t="str">
        <f>IFERROR(_xlfn.XLOOKUP(HsgLista[[#This Row],[Vármegye]],Régiók[Vármegye],Régiók[NUTS2]),"")</f>
        <v>HU33</v>
      </c>
      <c r="AD2738" s="12" t="str" cm="1">
        <f t="array" ref="AD2738">_xlfn.XLOOKUP(HsgLista[[#This Row],[Helység jogállása]],_xlfn.ANCHORARRAY($AG$12),$AH$12:$AH$18)</f>
        <v>1 község</v>
      </c>
      <c r="AE2738" s="4">
        <f>HsgLista[[#This Row],[Lakó-népesség]]*HsgLista[[#This Row],[Lakó-népesség]]</f>
        <v>522729</v>
      </c>
      <c r="AF2738" s="1"/>
      <c r="AG2738" s="4"/>
      <c r="AJ2738" s="8"/>
      <c r="AK2738" s="4"/>
      <c r="AS2738" s="8"/>
      <c r="AT2738" s="4"/>
      <c r="BJ2738" s="1"/>
    </row>
    <row r="2739" spans="1:62" x14ac:dyDescent="0.3">
      <c r="A2739" s="33" t="s">
        <v>3406</v>
      </c>
      <c r="B2739" s="31">
        <v>18935</v>
      </c>
      <c r="C2739" s="1" t="s">
        <v>40</v>
      </c>
      <c r="D2739" s="1" t="s">
        <v>86</v>
      </c>
      <c r="E2739" s="1" t="s">
        <v>1723</v>
      </c>
      <c r="F2739" s="1" t="s">
        <v>1724</v>
      </c>
      <c r="G2739" s="1" t="s">
        <v>1725</v>
      </c>
      <c r="H2739" s="1">
        <v>1</v>
      </c>
      <c r="I2739" s="1" t="s">
        <v>32</v>
      </c>
      <c r="J2739" s="4">
        <v>4307</v>
      </c>
      <c r="K2739" s="4">
        <v>2751</v>
      </c>
      <c r="L2739" s="4">
        <v>1072</v>
      </c>
      <c r="R2739" s="1">
        <v>1</v>
      </c>
      <c r="AA2739" s="12" t="str">
        <f>_xlfn.XLOOKUP(HsgLista[[#This Row],[Lakó-népesség]],hsgméret[limit],hsgméret[név],,-1)</f>
        <v>kicsi</v>
      </c>
      <c r="AB2739" s="12" t="str">
        <f>IFERROR(_xlfn.XLOOKUP(HsgLista[[#This Row],[Vármegye]],Régiók[Vármegye],Régiók[Régió]),"")</f>
        <v>Közép-Dunántúl</v>
      </c>
      <c r="AC2739" s="12" t="str">
        <f>IFERROR(_xlfn.XLOOKUP(HsgLista[[#This Row],[Vármegye]],Régiók[Vármegye],Régiók[NUTS2]),"")</f>
        <v>HU21</v>
      </c>
      <c r="AD2739" s="12" t="str" cm="1">
        <f t="array" ref="AD2739">_xlfn.XLOOKUP(HsgLista[[#This Row],[Helység jogállása]],_xlfn.ANCHORARRAY($AG$12),$AH$12:$AH$18)</f>
        <v>1 község</v>
      </c>
      <c r="AE2739" s="4">
        <f>HsgLista[[#This Row],[Lakó-népesség]]*HsgLista[[#This Row],[Lakó-népesség]]</f>
        <v>7568001</v>
      </c>
      <c r="AF2739" s="1"/>
      <c r="AG2739" s="4"/>
      <c r="AJ2739" s="8"/>
      <c r="AK2739" s="4"/>
      <c r="AS2739" s="8"/>
      <c r="AT2739" s="4"/>
      <c r="BJ2739" s="1"/>
    </row>
    <row r="2740" spans="1:62" x14ac:dyDescent="0.3">
      <c r="A2740" s="33" t="s">
        <v>3407</v>
      </c>
      <c r="B2740" s="31">
        <v>33914</v>
      </c>
      <c r="C2740" s="1" t="s">
        <v>40</v>
      </c>
      <c r="D2740" s="1" t="s">
        <v>66</v>
      </c>
      <c r="E2740" s="1" t="s">
        <v>499</v>
      </c>
      <c r="F2740" s="1" t="s">
        <v>500</v>
      </c>
      <c r="G2740" s="1" t="s">
        <v>501</v>
      </c>
      <c r="H2740" s="1">
        <v>5</v>
      </c>
      <c r="I2740" s="1" t="s">
        <v>512</v>
      </c>
      <c r="J2740" s="4">
        <v>844</v>
      </c>
      <c r="K2740" s="4">
        <v>426</v>
      </c>
      <c r="L2740" s="4">
        <v>157</v>
      </c>
      <c r="AA2740" s="12" t="str">
        <f>_xlfn.XLOOKUP(HsgLista[[#This Row],[Lakó-népesség]],hsgméret[limit],hsgméret[név],,-1)</f>
        <v>mikro</v>
      </c>
      <c r="AB2740" s="12" t="str">
        <f>IFERROR(_xlfn.XLOOKUP(HsgLista[[#This Row],[Vármegye]],Régiók[Vármegye],Régiók[Régió]),"")</f>
        <v>Nyugat-Dunántúl</v>
      </c>
      <c r="AC2740" s="12" t="str">
        <f>IFERROR(_xlfn.XLOOKUP(HsgLista[[#This Row],[Vármegye]],Régiók[Vármegye],Régiók[NUTS2]),"")</f>
        <v>HU22</v>
      </c>
      <c r="AD2740" s="12" t="str" cm="1">
        <f t="array" ref="AD2740">_xlfn.XLOOKUP(HsgLista[[#This Row],[Helység jogállása]],_xlfn.ANCHORARRAY($AG$12),$AH$12:$AH$18)</f>
        <v>1 község</v>
      </c>
      <c r="AE2740" s="4">
        <f>HsgLista[[#This Row],[Lakó-népesség]]*HsgLista[[#This Row],[Lakó-népesség]]</f>
        <v>181476</v>
      </c>
      <c r="AF2740" s="1"/>
      <c r="AG2740" s="4"/>
      <c r="AJ2740" s="8"/>
      <c r="AK2740" s="4"/>
      <c r="AS2740" s="8"/>
      <c r="AT2740" s="4"/>
      <c r="BJ2740" s="1"/>
    </row>
    <row r="2741" spans="1:62" x14ac:dyDescent="0.3">
      <c r="A2741" s="33" t="s">
        <v>167</v>
      </c>
      <c r="B2741" s="31">
        <v>20987</v>
      </c>
      <c r="C2741" s="1" t="s">
        <v>40</v>
      </c>
      <c r="D2741" s="1" t="s">
        <v>86</v>
      </c>
      <c r="E2741" s="1" t="s">
        <v>106</v>
      </c>
      <c r="F2741" s="1" t="s">
        <v>107</v>
      </c>
      <c r="G2741" s="1" t="s">
        <v>108</v>
      </c>
      <c r="H2741" s="1">
        <v>2</v>
      </c>
      <c r="I2741" s="1" t="s">
        <v>38</v>
      </c>
      <c r="J2741" s="4">
        <v>6494</v>
      </c>
      <c r="K2741" s="4">
        <v>1409</v>
      </c>
      <c r="L2741" s="4">
        <v>608</v>
      </c>
      <c r="T2741" s="1">
        <v>1</v>
      </c>
      <c r="AA2741" s="12" t="str">
        <f>_xlfn.XLOOKUP(HsgLista[[#This Row],[Lakó-népesség]],hsgméret[limit],hsgméret[név],,-1)</f>
        <v>apró</v>
      </c>
      <c r="AB2741" s="12" t="str">
        <f>IFERROR(_xlfn.XLOOKUP(HsgLista[[#This Row],[Vármegye]],Régiók[Vármegye],Régiók[Régió]),"")</f>
        <v>Közép-Dunántúl</v>
      </c>
      <c r="AC2741" s="12" t="str">
        <f>IFERROR(_xlfn.XLOOKUP(HsgLista[[#This Row],[Vármegye]],Régiók[Vármegye],Régiók[NUTS2]),"")</f>
        <v>HU21</v>
      </c>
      <c r="AD2741" s="12" t="str" cm="1">
        <f t="array" ref="AD2741">_xlfn.XLOOKUP(HsgLista[[#This Row],[Helység jogállása]],_xlfn.ANCHORARRAY($AG$12),$AH$12:$AH$18)</f>
        <v>1 község</v>
      </c>
      <c r="AE2741" s="4">
        <f>HsgLista[[#This Row],[Lakó-népesség]]*HsgLista[[#This Row],[Lakó-népesség]]</f>
        <v>1985281</v>
      </c>
      <c r="AF2741" s="1"/>
      <c r="AG2741" s="4"/>
      <c r="AJ2741" s="8"/>
      <c r="AK2741" s="4"/>
      <c r="AS2741" s="8"/>
      <c r="AT2741" s="4"/>
      <c r="BJ2741" s="1"/>
    </row>
    <row r="2742" spans="1:62" x14ac:dyDescent="0.3">
      <c r="A2742" s="33" t="s">
        <v>3408</v>
      </c>
      <c r="B2742" s="31">
        <v>32966</v>
      </c>
      <c r="C2742" s="1" t="s">
        <v>40</v>
      </c>
      <c r="D2742" s="1" t="s">
        <v>47</v>
      </c>
      <c r="E2742" s="1" t="s">
        <v>416</v>
      </c>
      <c r="F2742" s="1" t="s">
        <v>417</v>
      </c>
      <c r="G2742" s="1" t="s">
        <v>47</v>
      </c>
      <c r="H2742" s="1">
        <v>5</v>
      </c>
      <c r="I2742" s="1" t="s">
        <v>3409</v>
      </c>
      <c r="J2742" s="4">
        <v>1033</v>
      </c>
      <c r="K2742" s="4">
        <v>722</v>
      </c>
      <c r="L2742" s="4">
        <v>176</v>
      </c>
      <c r="T2742" s="1">
        <v>1</v>
      </c>
      <c r="AA2742" s="12" t="str">
        <f>_xlfn.XLOOKUP(HsgLista[[#This Row],[Lakó-népesség]],hsgméret[limit],hsgméret[név],,-1)</f>
        <v>apró</v>
      </c>
      <c r="AB2742" s="12" t="str">
        <f>IFERROR(_xlfn.XLOOKUP(HsgLista[[#This Row],[Vármegye]],Régiók[Vármegye],Régiók[Régió]),"")</f>
        <v>Észak-Magyarország</v>
      </c>
      <c r="AC2742" s="12" t="str">
        <f>IFERROR(_xlfn.XLOOKUP(HsgLista[[#This Row],[Vármegye]],Régiók[Vármegye],Régiók[NUTS2]),"")</f>
        <v>HU31</v>
      </c>
      <c r="AD2742" s="12" t="str" cm="1">
        <f t="array" ref="AD2742">_xlfn.XLOOKUP(HsgLista[[#This Row],[Helység jogállása]],_xlfn.ANCHORARRAY($AG$12),$AH$12:$AH$18)</f>
        <v>1 község</v>
      </c>
      <c r="AE2742" s="4">
        <f>HsgLista[[#This Row],[Lakó-népesség]]*HsgLista[[#This Row],[Lakó-népesség]]</f>
        <v>521284</v>
      </c>
      <c r="AF2742" s="1"/>
      <c r="AG2742" s="4"/>
      <c r="AJ2742" s="8"/>
      <c r="AK2742" s="4"/>
      <c r="AS2742" s="8"/>
      <c r="AT2742" s="4"/>
      <c r="BJ2742" s="1"/>
    </row>
    <row r="2743" spans="1:62" x14ac:dyDescent="0.3">
      <c r="A2743" s="33" t="s">
        <v>1509</v>
      </c>
      <c r="B2743" s="31">
        <v>13240</v>
      </c>
      <c r="C2743" s="1" t="s">
        <v>40</v>
      </c>
      <c r="D2743" s="1" t="s">
        <v>47</v>
      </c>
      <c r="E2743" s="1" t="s">
        <v>870</v>
      </c>
      <c r="F2743" s="1" t="s">
        <v>871</v>
      </c>
      <c r="G2743" s="1" t="s">
        <v>872</v>
      </c>
      <c r="H2743" s="1">
        <v>2</v>
      </c>
      <c r="I2743" s="1" t="s">
        <v>38</v>
      </c>
      <c r="J2743" s="4">
        <v>3713</v>
      </c>
      <c r="K2743" s="4">
        <v>1524</v>
      </c>
      <c r="L2743" s="4">
        <v>621</v>
      </c>
      <c r="T2743" s="1">
        <v>1</v>
      </c>
      <c r="AA2743" s="12" t="str">
        <f>_xlfn.XLOOKUP(HsgLista[[#This Row],[Lakó-népesség]],hsgméret[limit],hsgméret[név],,-1)</f>
        <v>apró</v>
      </c>
      <c r="AB2743" s="12" t="str">
        <f>IFERROR(_xlfn.XLOOKUP(HsgLista[[#This Row],[Vármegye]],Régiók[Vármegye],Régiók[Régió]),"")</f>
        <v>Észak-Magyarország</v>
      </c>
      <c r="AC2743" s="12" t="str">
        <f>IFERROR(_xlfn.XLOOKUP(HsgLista[[#This Row],[Vármegye]],Régiók[Vármegye],Régiók[NUTS2]),"")</f>
        <v>HU31</v>
      </c>
      <c r="AD2743" s="12" t="str" cm="1">
        <f t="array" ref="AD2743">_xlfn.XLOOKUP(HsgLista[[#This Row],[Helység jogállása]],_xlfn.ANCHORARRAY($AG$12),$AH$12:$AH$18)</f>
        <v>1 község</v>
      </c>
      <c r="AE2743" s="4">
        <f>HsgLista[[#This Row],[Lakó-népesség]]*HsgLista[[#This Row],[Lakó-népesség]]</f>
        <v>2322576</v>
      </c>
      <c r="AF2743" s="1"/>
      <c r="AG2743" s="4"/>
      <c r="AJ2743" s="8"/>
      <c r="AK2743" s="4"/>
      <c r="AS2743" s="8"/>
      <c r="AT2743" s="4"/>
      <c r="BJ2743" s="1"/>
    </row>
    <row r="2744" spans="1:62" x14ac:dyDescent="0.3">
      <c r="A2744" s="33" t="s">
        <v>855</v>
      </c>
      <c r="B2744" s="31">
        <v>23348</v>
      </c>
      <c r="C2744" s="1" t="s">
        <v>40</v>
      </c>
      <c r="D2744" s="1" t="s">
        <v>47</v>
      </c>
      <c r="E2744" s="1" t="s">
        <v>416</v>
      </c>
      <c r="F2744" s="1" t="s">
        <v>417</v>
      </c>
      <c r="G2744" s="1" t="s">
        <v>47</v>
      </c>
      <c r="H2744" s="1">
        <v>2</v>
      </c>
      <c r="I2744" s="1" t="s">
        <v>38</v>
      </c>
      <c r="J2744" s="4">
        <v>2826</v>
      </c>
      <c r="K2744" s="4">
        <v>1488</v>
      </c>
      <c r="L2744" s="4">
        <v>723</v>
      </c>
      <c r="AA2744" s="12" t="str">
        <f>_xlfn.XLOOKUP(HsgLista[[#This Row],[Lakó-népesség]],hsgméret[limit],hsgméret[név],,-1)</f>
        <v>apró</v>
      </c>
      <c r="AB2744" s="12" t="str">
        <f>IFERROR(_xlfn.XLOOKUP(HsgLista[[#This Row],[Vármegye]],Régiók[Vármegye],Régiók[Régió]),"")</f>
        <v>Észak-Magyarország</v>
      </c>
      <c r="AC2744" s="12" t="str">
        <f>IFERROR(_xlfn.XLOOKUP(HsgLista[[#This Row],[Vármegye]],Régiók[Vármegye],Régiók[NUTS2]),"")</f>
        <v>HU31</v>
      </c>
      <c r="AD2744" s="12" t="str" cm="1">
        <f t="array" ref="AD2744">_xlfn.XLOOKUP(HsgLista[[#This Row],[Helység jogállása]],_xlfn.ANCHORARRAY($AG$12),$AH$12:$AH$18)</f>
        <v>1 község</v>
      </c>
      <c r="AE2744" s="4">
        <f>HsgLista[[#This Row],[Lakó-népesség]]*HsgLista[[#This Row],[Lakó-népesség]]</f>
        <v>2214144</v>
      </c>
      <c r="AF2744" s="1"/>
      <c r="AG2744" s="4"/>
      <c r="AJ2744" s="8"/>
      <c r="AK2744" s="4"/>
      <c r="AS2744" s="8"/>
      <c r="AT2744" s="4"/>
      <c r="BJ2744" s="1"/>
    </row>
    <row r="2745" spans="1:62" x14ac:dyDescent="0.3">
      <c r="A2745" s="33" t="s">
        <v>1474</v>
      </c>
      <c r="B2745" s="31">
        <v>14128</v>
      </c>
      <c r="C2745" s="1" t="s">
        <v>40</v>
      </c>
      <c r="D2745" s="1" t="s">
        <v>47</v>
      </c>
      <c r="E2745" s="1" t="s">
        <v>416</v>
      </c>
      <c r="F2745" s="1" t="s">
        <v>417</v>
      </c>
      <c r="G2745" s="1" t="s">
        <v>47</v>
      </c>
      <c r="H2745" s="1">
        <v>2</v>
      </c>
      <c r="I2745" s="1" t="s">
        <v>38</v>
      </c>
      <c r="J2745" s="4">
        <v>3028</v>
      </c>
      <c r="K2745" s="4">
        <v>1828</v>
      </c>
      <c r="L2745" s="4">
        <v>706</v>
      </c>
      <c r="T2745" s="1">
        <v>1</v>
      </c>
      <c r="AA2745" s="12" t="str">
        <f>_xlfn.XLOOKUP(HsgLista[[#This Row],[Lakó-népesség]],hsgméret[limit],hsgméret[név],,-1)</f>
        <v>apró</v>
      </c>
      <c r="AB2745" s="12" t="str">
        <f>IFERROR(_xlfn.XLOOKUP(HsgLista[[#This Row],[Vármegye]],Régiók[Vármegye],Régiók[Régió]),"")</f>
        <v>Észak-Magyarország</v>
      </c>
      <c r="AC2745" s="12" t="str">
        <f>IFERROR(_xlfn.XLOOKUP(HsgLista[[#This Row],[Vármegye]],Régiók[Vármegye],Régiók[NUTS2]),"")</f>
        <v>HU31</v>
      </c>
      <c r="AD2745" s="12" t="str" cm="1">
        <f t="array" ref="AD2745">_xlfn.XLOOKUP(HsgLista[[#This Row],[Helység jogállása]],_xlfn.ANCHORARRAY($AG$12),$AH$12:$AH$18)</f>
        <v>1 község</v>
      </c>
      <c r="AE2745" s="4">
        <f>HsgLista[[#This Row],[Lakó-népesség]]*HsgLista[[#This Row],[Lakó-népesség]]</f>
        <v>3341584</v>
      </c>
      <c r="AF2745" s="1"/>
      <c r="AG2745" s="4"/>
      <c r="AJ2745" s="8"/>
      <c r="AK2745" s="4"/>
      <c r="AS2745" s="8"/>
      <c r="AT2745" s="4"/>
      <c r="BJ2745" s="1"/>
    </row>
    <row r="2746" spans="1:62" x14ac:dyDescent="0.3">
      <c r="A2746" s="33" t="s">
        <v>3410</v>
      </c>
      <c r="B2746" s="32">
        <v>9052</v>
      </c>
      <c r="C2746" s="1" t="s">
        <v>40</v>
      </c>
      <c r="D2746" s="1" t="s">
        <v>47</v>
      </c>
      <c r="E2746" s="1" t="s">
        <v>328</v>
      </c>
      <c r="F2746" s="1" t="s">
        <v>329</v>
      </c>
      <c r="G2746" s="1" t="s">
        <v>330</v>
      </c>
      <c r="H2746" s="1">
        <v>5</v>
      </c>
      <c r="I2746" s="1" t="s">
        <v>1521</v>
      </c>
      <c r="J2746" s="4">
        <v>1100</v>
      </c>
      <c r="K2746" s="4">
        <v>222</v>
      </c>
      <c r="L2746" s="4">
        <v>180</v>
      </c>
      <c r="AA2746" s="12" t="str">
        <f>_xlfn.XLOOKUP(HsgLista[[#This Row],[Lakó-népesség]],hsgméret[limit],hsgméret[név],,-1)</f>
        <v>mikro</v>
      </c>
      <c r="AB2746" s="12" t="str">
        <f>IFERROR(_xlfn.XLOOKUP(HsgLista[[#This Row],[Vármegye]],Régiók[Vármegye],Régiók[Régió]),"")</f>
        <v>Észak-Magyarország</v>
      </c>
      <c r="AC2746" s="12" t="str">
        <f>IFERROR(_xlfn.XLOOKUP(HsgLista[[#This Row],[Vármegye]],Régiók[Vármegye],Régiók[NUTS2]),"")</f>
        <v>HU31</v>
      </c>
      <c r="AD2746" s="12" t="str" cm="1">
        <f t="array" ref="AD2746">_xlfn.XLOOKUP(HsgLista[[#This Row],[Helység jogállása]],_xlfn.ANCHORARRAY($AG$12),$AH$12:$AH$18)</f>
        <v>1 község</v>
      </c>
      <c r="AE2746" s="4">
        <f>HsgLista[[#This Row],[Lakó-népesség]]*HsgLista[[#This Row],[Lakó-népesség]]</f>
        <v>49284</v>
      </c>
      <c r="AF2746" s="1"/>
      <c r="AG2746" s="4"/>
      <c r="AJ2746" s="8"/>
      <c r="AK2746" s="4"/>
      <c r="AS2746" s="8"/>
      <c r="AT2746" s="4"/>
      <c r="BJ2746" s="1"/>
    </row>
    <row r="2747" spans="1:62" x14ac:dyDescent="0.3">
      <c r="A2747" s="33" t="s">
        <v>3411</v>
      </c>
      <c r="B2747" s="31">
        <v>16160</v>
      </c>
      <c r="C2747" s="1" t="s">
        <v>40</v>
      </c>
      <c r="D2747" s="1" t="s">
        <v>47</v>
      </c>
      <c r="E2747" s="1" t="s">
        <v>416</v>
      </c>
      <c r="F2747" s="1" t="s">
        <v>417</v>
      </c>
      <c r="G2747" s="1" t="s">
        <v>47</v>
      </c>
      <c r="H2747" s="1">
        <v>5</v>
      </c>
      <c r="I2747" s="1" t="s">
        <v>2903</v>
      </c>
      <c r="J2747" s="4">
        <v>3500</v>
      </c>
      <c r="K2747" s="4">
        <v>744</v>
      </c>
      <c r="L2747" s="4">
        <v>392</v>
      </c>
      <c r="AA2747" s="12" t="str">
        <f>_xlfn.XLOOKUP(HsgLista[[#This Row],[Lakó-népesség]],hsgméret[limit],hsgméret[név],,-1)</f>
        <v>apró</v>
      </c>
      <c r="AB2747" s="12" t="str">
        <f>IFERROR(_xlfn.XLOOKUP(HsgLista[[#This Row],[Vármegye]],Régiók[Vármegye],Régiók[Régió]),"")</f>
        <v>Észak-Magyarország</v>
      </c>
      <c r="AC2747" s="12" t="str">
        <f>IFERROR(_xlfn.XLOOKUP(HsgLista[[#This Row],[Vármegye]],Régiók[Vármegye],Régiók[NUTS2]),"")</f>
        <v>HU31</v>
      </c>
      <c r="AD2747" s="12" t="str" cm="1">
        <f t="array" ref="AD2747">_xlfn.XLOOKUP(HsgLista[[#This Row],[Helység jogállása]],_xlfn.ANCHORARRAY($AG$12),$AH$12:$AH$18)</f>
        <v>1 község</v>
      </c>
      <c r="AE2747" s="4">
        <f>HsgLista[[#This Row],[Lakó-népesség]]*HsgLista[[#This Row],[Lakó-népesség]]</f>
        <v>553536</v>
      </c>
      <c r="AF2747" s="1"/>
      <c r="AG2747" s="4"/>
      <c r="AJ2747" s="8"/>
      <c r="AK2747" s="4"/>
      <c r="AS2747" s="8"/>
      <c r="AT2747" s="4"/>
      <c r="BJ2747" s="1"/>
    </row>
    <row r="2748" spans="1:62" x14ac:dyDescent="0.3">
      <c r="A2748" s="33" t="s">
        <v>3409</v>
      </c>
      <c r="B2748" s="31">
        <v>17163</v>
      </c>
      <c r="C2748" s="1" t="s">
        <v>40</v>
      </c>
      <c r="D2748" s="1" t="s">
        <v>47</v>
      </c>
      <c r="E2748" s="1" t="s">
        <v>416</v>
      </c>
      <c r="F2748" s="1" t="s">
        <v>417</v>
      </c>
      <c r="G2748" s="1" t="s">
        <v>47</v>
      </c>
      <c r="H2748" s="1">
        <v>2</v>
      </c>
      <c r="I2748" s="1" t="s">
        <v>38</v>
      </c>
      <c r="J2748" s="4">
        <v>2519</v>
      </c>
      <c r="K2748" s="4">
        <v>1218</v>
      </c>
      <c r="L2748" s="4">
        <v>443</v>
      </c>
      <c r="T2748" s="1">
        <v>1</v>
      </c>
      <c r="AA2748" s="12" t="str">
        <f>_xlfn.XLOOKUP(HsgLista[[#This Row],[Lakó-népesség]],hsgméret[limit],hsgméret[név],,-1)</f>
        <v>apró</v>
      </c>
      <c r="AB2748" s="12" t="str">
        <f>IFERROR(_xlfn.XLOOKUP(HsgLista[[#This Row],[Vármegye]],Régiók[Vármegye],Régiók[Régió]),"")</f>
        <v>Észak-Magyarország</v>
      </c>
      <c r="AC2748" s="12" t="str">
        <f>IFERROR(_xlfn.XLOOKUP(HsgLista[[#This Row],[Vármegye]],Régiók[Vármegye],Régiók[NUTS2]),"")</f>
        <v>HU31</v>
      </c>
      <c r="AD2748" s="12" t="str" cm="1">
        <f t="array" ref="AD2748">_xlfn.XLOOKUP(HsgLista[[#This Row],[Helység jogállása]],_xlfn.ANCHORARRAY($AG$12),$AH$12:$AH$18)</f>
        <v>1 község</v>
      </c>
      <c r="AE2748" s="4">
        <f>HsgLista[[#This Row],[Lakó-népesség]]*HsgLista[[#This Row],[Lakó-népesség]]</f>
        <v>1483524</v>
      </c>
      <c r="AF2748" s="1"/>
      <c r="AG2748" s="4"/>
      <c r="AJ2748" s="8"/>
      <c r="AK2748" s="4"/>
      <c r="AS2748" s="8"/>
      <c r="AT2748" s="4"/>
      <c r="BJ2748" s="1"/>
    </row>
    <row r="2749" spans="1:62" x14ac:dyDescent="0.3">
      <c r="A2749" s="33" t="s">
        <v>3412</v>
      </c>
      <c r="B2749" s="32">
        <v>4154</v>
      </c>
      <c r="C2749" s="1" t="s">
        <v>196</v>
      </c>
      <c r="D2749" s="1" t="s">
        <v>75</v>
      </c>
      <c r="E2749" s="1" t="s">
        <v>1306</v>
      </c>
      <c r="F2749" s="1" t="s">
        <v>1307</v>
      </c>
      <c r="G2749" s="1" t="s">
        <v>1308</v>
      </c>
      <c r="H2749" s="1">
        <v>1</v>
      </c>
      <c r="I2749" s="1" t="s">
        <v>32</v>
      </c>
      <c r="J2749" s="4">
        <v>2361</v>
      </c>
      <c r="K2749" s="4">
        <v>10488</v>
      </c>
      <c r="L2749" s="4">
        <v>3752</v>
      </c>
      <c r="X2749" s="1">
        <v>1</v>
      </c>
      <c r="AA2749" s="12" t="str">
        <f>_xlfn.XLOOKUP(HsgLista[[#This Row],[Lakó-népesség]],hsgméret[limit],hsgméret[név],,-1)</f>
        <v>közép</v>
      </c>
      <c r="AB2749" s="12" t="str">
        <f>IFERROR(_xlfn.XLOOKUP(HsgLista[[#This Row],[Vármegye]],Régiók[Vármegye],Régiók[Régió]),"")</f>
        <v>Pest</v>
      </c>
      <c r="AC2749" s="12" t="str">
        <f>IFERROR(_xlfn.XLOOKUP(HsgLista[[#This Row],[Vármegye]],Régiók[Vármegye],Régiók[NUTS2]),"")</f>
        <v>HU12</v>
      </c>
      <c r="AD2749" s="12" t="str" cm="1">
        <f t="array" ref="AD2749">_xlfn.XLOOKUP(HsgLista[[#This Row],[Helység jogállása]],_xlfn.ANCHORARRAY($AG$12),$AH$12:$AH$18)</f>
        <v>1 község</v>
      </c>
      <c r="AE2749" s="4">
        <f>HsgLista[[#This Row],[Lakó-népesség]]*HsgLista[[#This Row],[Lakó-népesség]]</f>
        <v>109998144</v>
      </c>
      <c r="AF2749" s="1"/>
      <c r="AG2749" s="4"/>
      <c r="AJ2749" s="8"/>
      <c r="AK2749" s="4"/>
      <c r="AS2749" s="8"/>
      <c r="AT2749" s="4"/>
      <c r="BJ2749" s="1"/>
    </row>
    <row r="2750" spans="1:62" x14ac:dyDescent="0.3">
      <c r="A2750" s="33" t="s">
        <v>3413</v>
      </c>
      <c r="B2750" s="32">
        <v>4172</v>
      </c>
      <c r="C2750" s="1" t="s">
        <v>40</v>
      </c>
      <c r="D2750" s="1" t="s">
        <v>66</v>
      </c>
      <c r="E2750" s="1" t="s">
        <v>101</v>
      </c>
      <c r="F2750" s="1" t="s">
        <v>102</v>
      </c>
      <c r="G2750" s="1" t="s">
        <v>103</v>
      </c>
      <c r="H2750" s="1">
        <v>5</v>
      </c>
      <c r="I2750" s="1" t="s">
        <v>975</v>
      </c>
      <c r="J2750" s="4">
        <v>954</v>
      </c>
      <c r="K2750" s="4">
        <v>179</v>
      </c>
      <c r="L2750" s="4">
        <v>104</v>
      </c>
      <c r="AA2750" s="12" t="str">
        <f>_xlfn.XLOOKUP(HsgLista[[#This Row],[Lakó-népesség]],hsgméret[limit],hsgméret[név],,-1)</f>
        <v>mikro</v>
      </c>
      <c r="AB2750" s="12" t="str">
        <f>IFERROR(_xlfn.XLOOKUP(HsgLista[[#This Row],[Vármegye]],Régiók[Vármegye],Régiók[Régió]),"")</f>
        <v>Nyugat-Dunántúl</v>
      </c>
      <c r="AC2750" s="12" t="str">
        <f>IFERROR(_xlfn.XLOOKUP(HsgLista[[#This Row],[Vármegye]],Régiók[Vármegye],Régiók[NUTS2]),"")</f>
        <v>HU22</v>
      </c>
      <c r="AD2750" s="12" t="str" cm="1">
        <f t="array" ref="AD2750">_xlfn.XLOOKUP(HsgLista[[#This Row],[Helység jogállása]],_xlfn.ANCHORARRAY($AG$12),$AH$12:$AH$18)</f>
        <v>1 község</v>
      </c>
      <c r="AE2750" s="4">
        <f>HsgLista[[#This Row],[Lakó-népesség]]*HsgLista[[#This Row],[Lakó-népesség]]</f>
        <v>32041</v>
      </c>
      <c r="AF2750" s="1"/>
      <c r="AG2750" s="4"/>
      <c r="AJ2750" s="8"/>
      <c r="AK2750" s="4"/>
      <c r="AS2750" s="8"/>
      <c r="AT2750" s="4"/>
      <c r="BJ2750" s="1"/>
    </row>
    <row r="2751" spans="1:62" x14ac:dyDescent="0.3">
      <c r="A2751" s="33" t="s">
        <v>1711</v>
      </c>
      <c r="B2751" s="32">
        <v>4312</v>
      </c>
      <c r="C2751" s="1" t="s">
        <v>196</v>
      </c>
      <c r="D2751" s="1" t="s">
        <v>159</v>
      </c>
      <c r="E2751" s="1" t="s">
        <v>368</v>
      </c>
      <c r="F2751" s="1" t="s">
        <v>369</v>
      </c>
      <c r="G2751" s="1" t="s">
        <v>370</v>
      </c>
      <c r="H2751" s="1">
        <v>2</v>
      </c>
      <c r="I2751" s="1" t="s">
        <v>38</v>
      </c>
      <c r="J2751" s="4">
        <v>4973</v>
      </c>
      <c r="K2751" s="4">
        <v>2299</v>
      </c>
      <c r="L2751" s="4">
        <v>882</v>
      </c>
      <c r="AA2751" s="12" t="str">
        <f>_xlfn.XLOOKUP(HsgLista[[#This Row],[Lakó-népesség]],hsgméret[limit],hsgméret[név],,-1)</f>
        <v>kicsi</v>
      </c>
      <c r="AB2751" s="12" t="str">
        <f>IFERROR(_xlfn.XLOOKUP(HsgLista[[#This Row],[Vármegye]],Régiók[Vármegye],Régiók[Régió]),"")</f>
        <v>Észak-Alföld</v>
      </c>
      <c r="AC2751" s="12" t="str">
        <f>IFERROR(_xlfn.XLOOKUP(HsgLista[[#This Row],[Vármegye]],Régiók[Vármegye],Régiók[NUTS2]),"")</f>
        <v>HU32</v>
      </c>
      <c r="AD2751" s="12" t="str" cm="1">
        <f t="array" ref="AD2751">_xlfn.XLOOKUP(HsgLista[[#This Row],[Helység jogállása]],_xlfn.ANCHORARRAY($AG$12),$AH$12:$AH$18)</f>
        <v>1 község</v>
      </c>
      <c r="AE2751" s="4">
        <f>HsgLista[[#This Row],[Lakó-népesség]]*HsgLista[[#This Row],[Lakó-népesség]]</f>
        <v>5285401</v>
      </c>
      <c r="AF2751" s="1"/>
      <c r="AG2751" s="4"/>
      <c r="AJ2751" s="8"/>
      <c r="AK2751" s="4"/>
      <c r="AS2751" s="8"/>
      <c r="AT2751" s="4"/>
      <c r="BJ2751" s="1"/>
    </row>
    <row r="2752" spans="1:62" x14ac:dyDescent="0.3">
      <c r="A2752" s="33" t="s">
        <v>3414</v>
      </c>
      <c r="B2752" s="31">
        <v>15635</v>
      </c>
      <c r="C2752" s="1" t="s">
        <v>40</v>
      </c>
      <c r="D2752" s="1" t="s">
        <v>41</v>
      </c>
      <c r="E2752" s="1" t="s">
        <v>135</v>
      </c>
      <c r="F2752" s="1" t="s">
        <v>136</v>
      </c>
      <c r="G2752" s="1" t="s">
        <v>137</v>
      </c>
      <c r="H2752" s="1">
        <v>5</v>
      </c>
      <c r="I2752" s="1" t="s">
        <v>138</v>
      </c>
      <c r="J2752" s="4">
        <v>529</v>
      </c>
      <c r="K2752" s="4">
        <v>99</v>
      </c>
      <c r="L2752" s="4">
        <v>52</v>
      </c>
      <c r="AA2752" s="12" t="str">
        <f>_xlfn.XLOOKUP(HsgLista[[#This Row],[Lakó-népesség]],hsgméret[limit],hsgméret[név],,-1)</f>
        <v>mikro</v>
      </c>
      <c r="AB2752" s="12" t="str">
        <f>IFERROR(_xlfn.XLOOKUP(HsgLista[[#This Row],[Vármegye]],Régiók[Vármegye],Régiók[Régió]),"")</f>
        <v>Dél-Dunántúl</v>
      </c>
      <c r="AC2752" s="12" t="str">
        <f>IFERROR(_xlfn.XLOOKUP(HsgLista[[#This Row],[Vármegye]],Régiók[Vármegye],Régiók[NUTS2]),"")</f>
        <v>HU23</v>
      </c>
      <c r="AD2752" s="12" t="str" cm="1">
        <f t="array" ref="AD2752">_xlfn.XLOOKUP(HsgLista[[#This Row],[Helység jogállása]],_xlfn.ANCHORARRAY($AG$12),$AH$12:$AH$18)</f>
        <v>1 község</v>
      </c>
      <c r="AE2752" s="4">
        <f>HsgLista[[#This Row],[Lakó-népesség]]*HsgLista[[#This Row],[Lakó-népesség]]</f>
        <v>9801</v>
      </c>
      <c r="AF2752" s="1"/>
      <c r="AG2752" s="4"/>
      <c r="AJ2752" s="8"/>
      <c r="AK2752" s="4"/>
      <c r="AS2752" s="8"/>
      <c r="AT2752" s="4"/>
      <c r="BJ2752" s="1"/>
    </row>
    <row r="2753" spans="1:62" x14ac:dyDescent="0.3">
      <c r="A2753" s="33" t="s">
        <v>3415</v>
      </c>
      <c r="B2753" s="31">
        <v>13693</v>
      </c>
      <c r="C2753" s="1" t="s">
        <v>40</v>
      </c>
      <c r="D2753" s="1" t="s">
        <v>112</v>
      </c>
      <c r="E2753" s="1" t="s">
        <v>550</v>
      </c>
      <c r="F2753" s="1" t="s">
        <v>551</v>
      </c>
      <c r="G2753" s="1" t="s">
        <v>551</v>
      </c>
      <c r="H2753" s="1">
        <v>5</v>
      </c>
      <c r="I2753" s="1" t="s">
        <v>2377</v>
      </c>
      <c r="J2753" s="4">
        <v>2598</v>
      </c>
      <c r="K2753" s="4">
        <v>362</v>
      </c>
      <c r="L2753" s="4">
        <v>192</v>
      </c>
      <c r="T2753" s="1">
        <v>1</v>
      </c>
      <c r="AA2753" s="12" t="str">
        <f>_xlfn.XLOOKUP(HsgLista[[#This Row],[Lakó-népesség]],hsgméret[limit],hsgméret[név],,-1)</f>
        <v>mikro</v>
      </c>
      <c r="AB2753" s="12" t="str">
        <f>IFERROR(_xlfn.XLOOKUP(HsgLista[[#This Row],[Vármegye]],Régiók[Vármegye],Régiók[Régió]),"")</f>
        <v>Dél-Dunántúl</v>
      </c>
      <c r="AC2753" s="12" t="str">
        <f>IFERROR(_xlfn.XLOOKUP(HsgLista[[#This Row],[Vármegye]],Régiók[Vármegye],Régiók[NUTS2]),"")</f>
        <v>HU23</v>
      </c>
      <c r="AD2753" s="12" t="str" cm="1">
        <f t="array" ref="AD2753">_xlfn.XLOOKUP(HsgLista[[#This Row],[Helység jogállása]],_xlfn.ANCHORARRAY($AG$12),$AH$12:$AH$18)</f>
        <v>1 község</v>
      </c>
      <c r="AE2753" s="4">
        <f>HsgLista[[#This Row],[Lakó-népesség]]*HsgLista[[#This Row],[Lakó-népesség]]</f>
        <v>131044</v>
      </c>
      <c r="AF2753" s="1"/>
      <c r="AG2753" s="4"/>
      <c r="AJ2753" s="8"/>
      <c r="AK2753" s="4"/>
      <c r="AS2753" s="8"/>
      <c r="AT2753" s="4"/>
      <c r="BJ2753" s="1"/>
    </row>
    <row r="2754" spans="1:62" x14ac:dyDescent="0.3">
      <c r="A2754" s="33" t="s">
        <v>3416</v>
      </c>
      <c r="B2754" s="31">
        <v>20525</v>
      </c>
      <c r="C2754" s="1" t="s">
        <v>40</v>
      </c>
      <c r="D2754" s="1" t="s">
        <v>140</v>
      </c>
      <c r="E2754" s="1" t="s">
        <v>364</v>
      </c>
      <c r="F2754" s="1" t="s">
        <v>365</v>
      </c>
      <c r="G2754" s="1" t="s">
        <v>366</v>
      </c>
      <c r="H2754" s="1">
        <v>1</v>
      </c>
      <c r="I2754" s="1" t="s">
        <v>32</v>
      </c>
      <c r="J2754" s="4">
        <v>7473</v>
      </c>
      <c r="K2754" s="4">
        <v>2834</v>
      </c>
      <c r="L2754" s="4">
        <v>1323</v>
      </c>
      <c r="T2754" s="1">
        <v>1</v>
      </c>
      <c r="AA2754" s="12" t="str">
        <f>_xlfn.XLOOKUP(HsgLista[[#This Row],[Lakó-népesség]],hsgméret[limit],hsgméret[név],,-1)</f>
        <v>kicsi</v>
      </c>
      <c r="AB2754" s="12" t="str">
        <f>IFERROR(_xlfn.XLOOKUP(HsgLista[[#This Row],[Vármegye]],Régiók[Vármegye],Régiók[Régió]),"")</f>
        <v>Dél-Alföld</v>
      </c>
      <c r="AC2754" s="12" t="str">
        <f>IFERROR(_xlfn.XLOOKUP(HsgLista[[#This Row],[Vármegye]],Régiók[Vármegye],Régiók[NUTS2]),"")</f>
        <v>HU33</v>
      </c>
      <c r="AD2754" s="12" t="str" cm="1">
        <f t="array" ref="AD2754">_xlfn.XLOOKUP(HsgLista[[#This Row],[Helység jogállása]],_xlfn.ANCHORARRAY($AG$12),$AH$12:$AH$18)</f>
        <v>1 község</v>
      </c>
      <c r="AE2754" s="4">
        <f>HsgLista[[#This Row],[Lakó-népesség]]*HsgLista[[#This Row],[Lakó-népesség]]</f>
        <v>8031556</v>
      </c>
      <c r="AF2754" s="1"/>
      <c r="AG2754" s="4"/>
      <c r="AJ2754" s="8"/>
      <c r="AK2754" s="4"/>
      <c r="AS2754" s="8"/>
      <c r="AT2754" s="4"/>
      <c r="BJ2754" s="1"/>
    </row>
    <row r="2755" spans="1:62" x14ac:dyDescent="0.3">
      <c r="A2755" s="33" t="s">
        <v>3417</v>
      </c>
      <c r="B2755" s="32">
        <v>4932</v>
      </c>
      <c r="C2755" s="1" t="s">
        <v>40</v>
      </c>
      <c r="D2755" s="1" t="s">
        <v>112</v>
      </c>
      <c r="E2755" s="1" t="s">
        <v>234</v>
      </c>
      <c r="F2755" s="1" t="s">
        <v>235</v>
      </c>
      <c r="G2755" s="1" t="s">
        <v>236</v>
      </c>
      <c r="H2755" s="1">
        <v>1</v>
      </c>
      <c r="I2755" s="1" t="s">
        <v>32</v>
      </c>
      <c r="J2755" s="4">
        <v>1729</v>
      </c>
      <c r="K2755" s="4">
        <v>1723</v>
      </c>
      <c r="L2755" s="4">
        <v>820</v>
      </c>
      <c r="AA2755" s="12" t="str">
        <f>_xlfn.XLOOKUP(HsgLista[[#This Row],[Lakó-népesség]],hsgméret[limit],hsgméret[név],,-1)</f>
        <v>apró</v>
      </c>
      <c r="AB2755" s="12" t="str">
        <f>IFERROR(_xlfn.XLOOKUP(HsgLista[[#This Row],[Vármegye]],Régiók[Vármegye],Régiók[Régió]),"")</f>
        <v>Dél-Dunántúl</v>
      </c>
      <c r="AC2755" s="12" t="str">
        <f>IFERROR(_xlfn.XLOOKUP(HsgLista[[#This Row],[Vármegye]],Régiók[Vármegye],Régiók[NUTS2]),"")</f>
        <v>HU23</v>
      </c>
      <c r="AD2755" s="12" t="str" cm="1">
        <f t="array" ref="AD2755">_xlfn.XLOOKUP(HsgLista[[#This Row],[Helység jogállása]],_xlfn.ANCHORARRAY($AG$12),$AH$12:$AH$18)</f>
        <v>1 község</v>
      </c>
      <c r="AE2755" s="4">
        <f>HsgLista[[#This Row],[Lakó-népesség]]*HsgLista[[#This Row],[Lakó-népesség]]</f>
        <v>2968729</v>
      </c>
      <c r="AF2755" s="1"/>
      <c r="AG2755" s="4"/>
      <c r="AJ2755" s="8"/>
      <c r="AK2755" s="4"/>
      <c r="AS2755" s="8"/>
      <c r="AT2755" s="4"/>
      <c r="BJ2755" s="1"/>
    </row>
    <row r="2756" spans="1:62" x14ac:dyDescent="0.3">
      <c r="A2756" s="33" t="s">
        <v>2558</v>
      </c>
      <c r="B2756" s="32">
        <v>8758</v>
      </c>
      <c r="C2756" s="1" t="s">
        <v>27</v>
      </c>
      <c r="D2756" s="1" t="s">
        <v>86</v>
      </c>
      <c r="E2756" s="1" t="s">
        <v>334</v>
      </c>
      <c r="F2756" s="1" t="s">
        <v>335</v>
      </c>
      <c r="G2756" s="1" t="s">
        <v>336</v>
      </c>
      <c r="H2756" s="1">
        <v>2</v>
      </c>
      <c r="I2756" s="1" t="s">
        <v>38</v>
      </c>
      <c r="J2756" s="4">
        <v>1206</v>
      </c>
      <c r="K2756" s="4">
        <v>5143</v>
      </c>
      <c r="L2756" s="4">
        <v>2066</v>
      </c>
      <c r="R2756" s="1">
        <v>1</v>
      </c>
      <c r="AA2756" s="12" t="str">
        <f>_xlfn.XLOOKUP(HsgLista[[#This Row],[Lakó-népesség]],hsgméret[limit],hsgméret[név],,-1)</f>
        <v>kicsi</v>
      </c>
      <c r="AB2756" s="12" t="str">
        <f>IFERROR(_xlfn.XLOOKUP(HsgLista[[#This Row],[Vármegye]],Régiók[Vármegye],Régiók[Régió]),"")</f>
        <v>Közép-Dunántúl</v>
      </c>
      <c r="AC2756" s="12" t="str">
        <f>IFERROR(_xlfn.XLOOKUP(HsgLista[[#This Row],[Vármegye]],Régiók[Vármegye],Régiók[NUTS2]),"")</f>
        <v>HU21</v>
      </c>
      <c r="AD2756" s="12" t="str" cm="1">
        <f t="array" ref="AD2756">_xlfn.XLOOKUP(HsgLista[[#This Row],[Helység jogállása]],_xlfn.ANCHORARRAY($AG$12),$AH$12:$AH$18)</f>
        <v>2 város</v>
      </c>
      <c r="AE2756" s="4">
        <f>HsgLista[[#This Row],[Lakó-népesség]]*HsgLista[[#This Row],[Lakó-népesség]]</f>
        <v>26450449</v>
      </c>
      <c r="AF2756" s="1"/>
      <c r="AG2756" s="4"/>
      <c r="AJ2756" s="8"/>
      <c r="AK2756" s="4"/>
      <c r="AS2756" s="8"/>
      <c r="AT2756" s="4"/>
      <c r="BJ2756" s="1"/>
    </row>
    <row r="2757" spans="1:62" x14ac:dyDescent="0.3">
      <c r="A2757" s="33" t="s">
        <v>467</v>
      </c>
      <c r="B2757" s="31">
        <v>20127</v>
      </c>
      <c r="C2757" s="1" t="s">
        <v>27</v>
      </c>
      <c r="D2757" s="1" t="s">
        <v>86</v>
      </c>
      <c r="E2757" s="1" t="s">
        <v>3418</v>
      </c>
      <c r="F2757" s="1" t="s">
        <v>466</v>
      </c>
      <c r="G2757" s="1" t="s">
        <v>467</v>
      </c>
      <c r="H2757" s="1">
        <v>2</v>
      </c>
      <c r="I2757" s="1" t="s">
        <v>38</v>
      </c>
      <c r="J2757" s="4">
        <v>7810</v>
      </c>
      <c r="K2757" s="4">
        <v>23549</v>
      </c>
      <c r="L2757" s="4">
        <v>10774</v>
      </c>
      <c r="Q2757" s="1">
        <v>1</v>
      </c>
      <c r="R2757" s="1">
        <v>1</v>
      </c>
      <c r="AA2757" s="12" t="str">
        <f>_xlfn.XLOOKUP(HsgLista[[#This Row],[Lakó-népesség]],hsgméret[limit],hsgméret[név],,-1)</f>
        <v>közép</v>
      </c>
      <c r="AB2757" s="12" t="str">
        <f>IFERROR(_xlfn.XLOOKUP(HsgLista[[#This Row],[Vármegye]],Régiók[Vármegye],Régiók[Régió]),"")</f>
        <v>Közép-Dunántúl</v>
      </c>
      <c r="AC2757" s="12" t="str">
        <f>IFERROR(_xlfn.XLOOKUP(HsgLista[[#This Row],[Vármegye]],Régiók[Vármegye],Régiók[NUTS2]),"")</f>
        <v>HU21</v>
      </c>
      <c r="AD2757" s="12" t="str" cm="1">
        <f t="array" ref="AD2757">_xlfn.XLOOKUP(HsgLista[[#This Row],[Helység jogállása]],_xlfn.ANCHORARRAY($AG$12),$AH$12:$AH$18)</f>
        <v>2 város</v>
      </c>
      <c r="AE2757" s="4">
        <f>HsgLista[[#This Row],[Lakó-népesség]]*HsgLista[[#This Row],[Lakó-népesség]]</f>
        <v>554555401</v>
      </c>
      <c r="AF2757" s="1"/>
      <c r="AG2757" s="4"/>
      <c r="AJ2757" s="8"/>
      <c r="AK2757" s="4"/>
      <c r="AS2757" s="8"/>
      <c r="AT2757" s="4"/>
      <c r="BJ2757" s="1"/>
    </row>
    <row r="2758" spans="1:62" x14ac:dyDescent="0.3">
      <c r="A2758" s="33" t="s">
        <v>1725</v>
      </c>
      <c r="B2758" s="31">
        <v>18157</v>
      </c>
      <c r="C2758" s="1" t="s">
        <v>719</v>
      </c>
      <c r="D2758" s="1" t="s">
        <v>86</v>
      </c>
      <c r="E2758" s="1" t="s">
        <v>3419</v>
      </c>
      <c r="F2758" s="1" t="s">
        <v>1724</v>
      </c>
      <c r="G2758" s="1" t="s">
        <v>1725</v>
      </c>
      <c r="H2758" s="1">
        <v>1</v>
      </c>
      <c r="I2758" s="1" t="s">
        <v>32</v>
      </c>
      <c r="J2758" s="4">
        <v>9142</v>
      </c>
      <c r="K2758" s="4">
        <v>65861</v>
      </c>
      <c r="L2758" s="4">
        <v>31536</v>
      </c>
      <c r="O2758" s="1">
        <v>1</v>
      </c>
      <c r="Q2758" s="1">
        <v>1</v>
      </c>
      <c r="R2758" s="1">
        <v>1</v>
      </c>
      <c r="T2758" s="1">
        <v>1</v>
      </c>
      <c r="X2758" s="1">
        <v>1</v>
      </c>
      <c r="AA2758" s="12" t="str">
        <f>_xlfn.XLOOKUP(HsgLista[[#This Row],[Lakó-népesség]],hsgméret[limit],hsgméret[név],,-1)</f>
        <v>nagy</v>
      </c>
      <c r="AB2758" s="12" t="str">
        <f>IFERROR(_xlfn.XLOOKUP(HsgLista[[#This Row],[Vármegye]],Régiók[Vármegye],Régiók[Régió]),"")</f>
        <v>Közép-Dunántúl</v>
      </c>
      <c r="AC2758" s="12" t="str">
        <f>IFERROR(_xlfn.XLOOKUP(HsgLista[[#This Row],[Vármegye]],Régiók[Vármegye],Régiók[NUTS2]),"")</f>
        <v>HU21</v>
      </c>
      <c r="AD2758" s="12" t="str" cm="1">
        <f t="array" ref="AD2758">_xlfn.XLOOKUP(HsgLista[[#This Row],[Helység jogállása]],_xlfn.ANCHORARRAY($AG$12),$AH$12:$AH$18)</f>
        <v>3 m.j.város</v>
      </c>
      <c r="AE2758" s="4">
        <f>HsgLista[[#This Row],[Lakó-népesség]]*HsgLista[[#This Row],[Lakó-népesség]]</f>
        <v>4337671321</v>
      </c>
      <c r="AF2758" s="1"/>
      <c r="AG2758" s="4"/>
      <c r="AJ2758" s="8"/>
      <c r="AK2758" s="4"/>
      <c r="AS2758" s="8"/>
      <c r="AT2758" s="4"/>
      <c r="BJ2758" s="1"/>
    </row>
    <row r="2759" spans="1:62" x14ac:dyDescent="0.3">
      <c r="A2759" s="33" t="s">
        <v>3420</v>
      </c>
      <c r="B2759" s="31">
        <v>14544</v>
      </c>
      <c r="C2759" s="1" t="s">
        <v>40</v>
      </c>
      <c r="D2759" s="1" t="s">
        <v>140</v>
      </c>
      <c r="E2759" s="1" t="s">
        <v>445</v>
      </c>
      <c r="F2759" s="1" t="s">
        <v>443</v>
      </c>
      <c r="G2759" s="1" t="s">
        <v>441</v>
      </c>
      <c r="H2759" s="1">
        <v>5</v>
      </c>
      <c r="I2759" s="1" t="s">
        <v>2319</v>
      </c>
      <c r="J2759" s="4">
        <v>2610</v>
      </c>
      <c r="K2759" s="4">
        <v>1050</v>
      </c>
      <c r="L2759" s="4">
        <v>639</v>
      </c>
      <c r="AA2759" s="12" t="str">
        <f>_xlfn.XLOOKUP(HsgLista[[#This Row],[Lakó-népesség]],hsgméret[limit],hsgméret[név],,-1)</f>
        <v>apró</v>
      </c>
      <c r="AB2759" s="12" t="str">
        <f>IFERROR(_xlfn.XLOOKUP(HsgLista[[#This Row],[Vármegye]],Régiók[Vármegye],Régiók[Régió]),"")</f>
        <v>Dél-Alföld</v>
      </c>
      <c r="AC2759" s="12" t="str">
        <f>IFERROR(_xlfn.XLOOKUP(HsgLista[[#This Row],[Vármegye]],Régiók[Vármegye],Régiók[NUTS2]),"")</f>
        <v>HU33</v>
      </c>
      <c r="AD2759" s="12" t="str" cm="1">
        <f t="array" ref="AD2759">_xlfn.XLOOKUP(HsgLista[[#This Row],[Helység jogállása]],_xlfn.ANCHORARRAY($AG$12),$AH$12:$AH$18)</f>
        <v>1 község</v>
      </c>
      <c r="AE2759" s="4">
        <f>HsgLista[[#This Row],[Lakó-népesség]]*HsgLista[[#This Row],[Lakó-népesség]]</f>
        <v>1102500</v>
      </c>
      <c r="AF2759" s="1"/>
      <c r="AG2759" s="4"/>
      <c r="AJ2759" s="8"/>
      <c r="AK2759" s="4"/>
      <c r="AS2759" s="8"/>
      <c r="AT2759" s="4"/>
      <c r="BJ2759" s="1"/>
    </row>
    <row r="2760" spans="1:62" x14ac:dyDescent="0.3">
      <c r="A2760" s="33" t="s">
        <v>3421</v>
      </c>
      <c r="B2760" s="31">
        <v>27386</v>
      </c>
      <c r="C2760" s="1" t="s">
        <v>40</v>
      </c>
      <c r="D2760" s="1" t="s">
        <v>75</v>
      </c>
      <c r="E2760" s="1" t="s">
        <v>1049</v>
      </c>
      <c r="F2760" s="1" t="s">
        <v>1050</v>
      </c>
      <c r="G2760" s="1" t="s">
        <v>1051</v>
      </c>
      <c r="H2760" s="1">
        <v>1</v>
      </c>
      <c r="I2760" s="1" t="s">
        <v>32</v>
      </c>
      <c r="J2760" s="4">
        <v>5506</v>
      </c>
      <c r="K2760" s="4">
        <v>1852</v>
      </c>
      <c r="L2760" s="4">
        <v>674</v>
      </c>
      <c r="T2760" s="1">
        <v>1</v>
      </c>
      <c r="AA2760" s="12" t="str">
        <f>_xlfn.XLOOKUP(HsgLista[[#This Row],[Lakó-népesség]],hsgméret[limit],hsgméret[név],,-1)</f>
        <v>apró</v>
      </c>
      <c r="AB2760" s="12" t="str">
        <f>IFERROR(_xlfn.XLOOKUP(HsgLista[[#This Row],[Vármegye]],Régiók[Vármegye],Régiók[Régió]),"")</f>
        <v>Pest</v>
      </c>
      <c r="AC2760" s="12" t="str">
        <f>IFERROR(_xlfn.XLOOKUP(HsgLista[[#This Row],[Vármegye]],Régiók[Vármegye],Régiók[NUTS2]),"")</f>
        <v>HU12</v>
      </c>
      <c r="AD2760" s="12" t="str" cm="1">
        <f t="array" ref="AD2760">_xlfn.XLOOKUP(HsgLista[[#This Row],[Helység jogállása]],_xlfn.ANCHORARRAY($AG$12),$AH$12:$AH$18)</f>
        <v>1 község</v>
      </c>
      <c r="AE2760" s="4">
        <f>HsgLista[[#This Row],[Lakó-népesség]]*HsgLista[[#This Row],[Lakó-népesség]]</f>
        <v>3429904</v>
      </c>
      <c r="AF2760" s="1"/>
      <c r="AG2760" s="4"/>
      <c r="AJ2760" s="8"/>
      <c r="AK2760" s="4"/>
      <c r="AS2760" s="8"/>
      <c r="AT2760" s="4"/>
      <c r="BJ2760" s="1"/>
    </row>
    <row r="2761" spans="1:62" x14ac:dyDescent="0.3">
      <c r="A2761" s="33" t="s">
        <v>3422</v>
      </c>
      <c r="B2761" s="31">
        <v>24998</v>
      </c>
      <c r="C2761" s="1" t="s">
        <v>40</v>
      </c>
      <c r="D2761" s="1" t="s">
        <v>140</v>
      </c>
      <c r="E2761" s="1" t="s">
        <v>169</v>
      </c>
      <c r="F2761" s="1" t="s">
        <v>170</v>
      </c>
      <c r="G2761" s="1" t="s">
        <v>171</v>
      </c>
      <c r="H2761" s="1">
        <v>5</v>
      </c>
      <c r="I2761" s="1" t="s">
        <v>856</v>
      </c>
      <c r="J2761" s="4">
        <v>7338</v>
      </c>
      <c r="K2761" s="4">
        <v>1661</v>
      </c>
      <c r="L2761" s="4">
        <v>821</v>
      </c>
      <c r="AA2761" s="12" t="str">
        <f>_xlfn.XLOOKUP(HsgLista[[#This Row],[Lakó-népesség]],hsgméret[limit],hsgméret[név],,-1)</f>
        <v>apró</v>
      </c>
      <c r="AB2761" s="12" t="str">
        <f>IFERROR(_xlfn.XLOOKUP(HsgLista[[#This Row],[Vármegye]],Régiók[Vármegye],Régiók[Régió]),"")</f>
        <v>Dél-Alföld</v>
      </c>
      <c r="AC2761" s="12" t="str">
        <f>IFERROR(_xlfn.XLOOKUP(HsgLista[[#This Row],[Vármegye]],Régiók[Vármegye],Régiók[NUTS2]),"")</f>
        <v>HU33</v>
      </c>
      <c r="AD2761" s="12" t="str" cm="1">
        <f t="array" ref="AD2761">_xlfn.XLOOKUP(HsgLista[[#This Row],[Helység jogállása]],_xlfn.ANCHORARRAY($AG$12),$AH$12:$AH$18)</f>
        <v>1 község</v>
      </c>
      <c r="AE2761" s="4">
        <f>HsgLista[[#This Row],[Lakó-népesség]]*HsgLista[[#This Row],[Lakó-népesség]]</f>
        <v>2758921</v>
      </c>
      <c r="AF2761" s="1"/>
      <c r="AG2761" s="4"/>
      <c r="AJ2761" s="8"/>
      <c r="AK2761" s="4"/>
      <c r="AS2761" s="8"/>
      <c r="AT2761" s="4"/>
      <c r="BJ2761" s="1"/>
    </row>
    <row r="2762" spans="1:62" x14ac:dyDescent="0.3">
      <c r="A2762" s="33" t="s">
        <v>3423</v>
      </c>
      <c r="B2762" s="31">
        <v>23214</v>
      </c>
      <c r="C2762" s="1" t="s">
        <v>27</v>
      </c>
      <c r="D2762" s="1" t="s">
        <v>224</v>
      </c>
      <c r="E2762" s="1" t="s">
        <v>860</v>
      </c>
      <c r="F2762" s="1" t="s">
        <v>861</v>
      </c>
      <c r="G2762" s="1" t="s">
        <v>862</v>
      </c>
      <c r="H2762" s="1">
        <v>1</v>
      </c>
      <c r="I2762" s="1" t="s">
        <v>32</v>
      </c>
      <c r="J2762" s="4">
        <v>3833</v>
      </c>
      <c r="K2762" s="4">
        <v>6276</v>
      </c>
      <c r="L2762" s="4">
        <v>2393</v>
      </c>
      <c r="AA2762" s="12" t="str">
        <f>_xlfn.XLOOKUP(HsgLista[[#This Row],[Lakó-népesség]],hsgméret[limit],hsgméret[név],,-1)</f>
        <v>kicsi</v>
      </c>
      <c r="AB2762" s="12" t="str">
        <f>IFERROR(_xlfn.XLOOKUP(HsgLista[[#This Row],[Vármegye]],Régiók[Vármegye],Régiók[Régió]),"")</f>
        <v>Észak-Alföld</v>
      </c>
      <c r="AC2762" s="12" t="str">
        <f>IFERROR(_xlfn.XLOOKUP(HsgLista[[#This Row],[Vármegye]],Régiók[Vármegye],Régiók[NUTS2]),"")</f>
        <v>HU32</v>
      </c>
      <c r="AD2762" s="12" t="str" cm="1">
        <f t="array" ref="AD2762">_xlfn.XLOOKUP(HsgLista[[#This Row],[Helység jogállása]],_xlfn.ANCHORARRAY($AG$12),$AH$12:$AH$18)</f>
        <v>2 város</v>
      </c>
      <c r="AE2762" s="4">
        <f>HsgLista[[#This Row],[Lakó-népesség]]*HsgLista[[#This Row],[Lakó-népesség]]</f>
        <v>39388176</v>
      </c>
      <c r="AF2762" s="1"/>
      <c r="AG2762" s="4"/>
      <c r="AJ2762" s="8"/>
      <c r="AK2762" s="4"/>
      <c r="AS2762" s="8"/>
      <c r="AT2762" s="4"/>
      <c r="BJ2762" s="1"/>
    </row>
    <row r="2763" spans="1:62" x14ac:dyDescent="0.3">
      <c r="A2763" s="33" t="s">
        <v>3424</v>
      </c>
      <c r="B2763" s="31">
        <v>24703</v>
      </c>
      <c r="C2763" s="1" t="s">
        <v>40</v>
      </c>
      <c r="D2763" s="1" t="s">
        <v>202</v>
      </c>
      <c r="E2763" s="1" t="s">
        <v>685</v>
      </c>
      <c r="F2763" s="1" t="s">
        <v>686</v>
      </c>
      <c r="G2763" s="1" t="s">
        <v>687</v>
      </c>
      <c r="H2763" s="1">
        <v>5</v>
      </c>
      <c r="I2763" s="1" t="s">
        <v>687</v>
      </c>
      <c r="J2763" s="4">
        <v>696</v>
      </c>
      <c r="K2763" s="4">
        <v>421</v>
      </c>
      <c r="L2763" s="4">
        <v>249</v>
      </c>
      <c r="AA2763" s="12" t="str">
        <f>_xlfn.XLOOKUP(HsgLista[[#This Row],[Lakó-népesség]],hsgméret[limit],hsgméret[név],,-1)</f>
        <v>mikro</v>
      </c>
      <c r="AB2763" s="12" t="str">
        <f>IFERROR(_xlfn.XLOOKUP(HsgLista[[#This Row],[Vármegye]],Régiók[Vármegye],Régiók[Régió]),"")</f>
        <v>Nyugat-Dunántúl</v>
      </c>
      <c r="AC2763" s="12" t="str">
        <f>IFERROR(_xlfn.XLOOKUP(HsgLista[[#This Row],[Vármegye]],Régiók[Vármegye],Régiók[NUTS2]),"")</f>
        <v>HU22</v>
      </c>
      <c r="AD2763" s="12" t="str" cm="1">
        <f t="array" ref="AD2763">_xlfn.XLOOKUP(HsgLista[[#This Row],[Helység jogállása]],_xlfn.ANCHORARRAY($AG$12),$AH$12:$AH$18)</f>
        <v>1 község</v>
      </c>
      <c r="AE2763" s="4">
        <f>HsgLista[[#This Row],[Lakó-népesség]]*HsgLista[[#This Row],[Lakó-népesség]]</f>
        <v>177241</v>
      </c>
      <c r="AF2763" s="1"/>
      <c r="AG2763" s="4"/>
      <c r="AJ2763" s="8"/>
      <c r="AK2763" s="4"/>
      <c r="AS2763" s="8"/>
      <c r="AT2763" s="4"/>
      <c r="BJ2763" s="1"/>
    </row>
    <row r="2764" spans="1:62" x14ac:dyDescent="0.3">
      <c r="A2764" s="33" t="s">
        <v>3425</v>
      </c>
      <c r="B2764" s="31">
        <v>27702</v>
      </c>
      <c r="C2764" s="1" t="s">
        <v>40</v>
      </c>
      <c r="D2764" s="1" t="s">
        <v>41</v>
      </c>
      <c r="E2764" s="1" t="s">
        <v>135</v>
      </c>
      <c r="F2764" s="1" t="s">
        <v>136</v>
      </c>
      <c r="G2764" s="1" t="s">
        <v>137</v>
      </c>
      <c r="H2764" s="1">
        <v>5</v>
      </c>
      <c r="I2764" s="1" t="s">
        <v>138</v>
      </c>
      <c r="J2764" s="4">
        <v>1256</v>
      </c>
      <c r="K2764" s="4">
        <v>195</v>
      </c>
      <c r="L2764" s="4">
        <v>102</v>
      </c>
      <c r="T2764" s="1">
        <v>1</v>
      </c>
      <c r="AA2764" s="12" t="str">
        <f>_xlfn.XLOOKUP(HsgLista[[#This Row],[Lakó-népesség]],hsgméret[limit],hsgméret[név],,-1)</f>
        <v>mikro</v>
      </c>
      <c r="AB2764" s="12" t="str">
        <f>IFERROR(_xlfn.XLOOKUP(HsgLista[[#This Row],[Vármegye]],Régiók[Vármegye],Régiók[Régió]),"")</f>
        <v>Dél-Dunántúl</v>
      </c>
      <c r="AC2764" s="12" t="str">
        <f>IFERROR(_xlfn.XLOOKUP(HsgLista[[#This Row],[Vármegye]],Régiók[Vármegye],Régiók[NUTS2]),"")</f>
        <v>HU23</v>
      </c>
      <c r="AD2764" s="12" t="str" cm="1">
        <f t="array" ref="AD2764">_xlfn.XLOOKUP(HsgLista[[#This Row],[Helység jogállása]],_xlfn.ANCHORARRAY($AG$12),$AH$12:$AH$18)</f>
        <v>1 község</v>
      </c>
      <c r="AE2764" s="4">
        <f>HsgLista[[#This Row],[Lakó-népesség]]*HsgLista[[#This Row],[Lakó-népesség]]</f>
        <v>38025</v>
      </c>
      <c r="AF2764" s="1"/>
      <c r="AG2764" s="4"/>
      <c r="AJ2764" s="8"/>
      <c r="AK2764" s="4"/>
      <c r="AS2764" s="8"/>
      <c r="AT2764" s="4"/>
      <c r="BJ2764" s="1"/>
    </row>
    <row r="2765" spans="1:62" x14ac:dyDescent="0.3">
      <c r="A2765" s="33" t="s">
        <v>3426</v>
      </c>
      <c r="B2765" s="31">
        <v>32072</v>
      </c>
      <c r="C2765" s="1" t="s">
        <v>40</v>
      </c>
      <c r="D2765" s="1" t="s">
        <v>41</v>
      </c>
      <c r="E2765" s="1" t="s">
        <v>208</v>
      </c>
      <c r="F2765" s="1" t="s">
        <v>209</v>
      </c>
      <c r="G2765" s="1" t="s">
        <v>210</v>
      </c>
      <c r="H2765" s="1">
        <v>5</v>
      </c>
      <c r="I2765" s="1" t="s">
        <v>1070</v>
      </c>
      <c r="J2765" s="4">
        <v>1676</v>
      </c>
      <c r="K2765" s="4">
        <v>338</v>
      </c>
      <c r="L2765" s="4">
        <v>126</v>
      </c>
      <c r="R2765" s="1">
        <v>1</v>
      </c>
      <c r="T2765" s="1">
        <v>1</v>
      </c>
      <c r="AA2765" s="12" t="str">
        <f>_xlfn.XLOOKUP(HsgLista[[#This Row],[Lakó-népesség]],hsgméret[limit],hsgméret[név],,-1)</f>
        <v>mikro</v>
      </c>
      <c r="AB2765" s="12" t="str">
        <f>IFERROR(_xlfn.XLOOKUP(HsgLista[[#This Row],[Vármegye]],Régiók[Vármegye],Régiók[Régió]),"")</f>
        <v>Dél-Dunántúl</v>
      </c>
      <c r="AC2765" s="12" t="str">
        <f>IFERROR(_xlfn.XLOOKUP(HsgLista[[#This Row],[Vármegye]],Régiók[Vármegye],Régiók[NUTS2]),"")</f>
        <v>HU23</v>
      </c>
      <c r="AD2765" s="12" t="str" cm="1">
        <f t="array" ref="AD2765">_xlfn.XLOOKUP(HsgLista[[#This Row],[Helység jogállása]],_xlfn.ANCHORARRAY($AG$12),$AH$12:$AH$18)</f>
        <v>1 község</v>
      </c>
      <c r="AE2765" s="4">
        <f>HsgLista[[#This Row],[Lakó-népesség]]*HsgLista[[#This Row],[Lakó-népesség]]</f>
        <v>114244</v>
      </c>
      <c r="AF2765" s="1"/>
      <c r="AG2765" s="4"/>
      <c r="AJ2765" s="8"/>
      <c r="AK2765" s="4"/>
      <c r="AS2765" s="8"/>
      <c r="AT2765" s="4"/>
      <c r="BJ2765" s="1"/>
    </row>
    <row r="2766" spans="1:62" x14ac:dyDescent="0.3">
      <c r="A2766" s="33" t="s">
        <v>3427</v>
      </c>
      <c r="B2766" s="31">
        <v>29568</v>
      </c>
      <c r="C2766" s="1" t="s">
        <v>40</v>
      </c>
      <c r="D2766" s="1" t="s">
        <v>95</v>
      </c>
      <c r="E2766" s="1" t="s">
        <v>306</v>
      </c>
      <c r="F2766" s="1" t="s">
        <v>307</v>
      </c>
      <c r="G2766" s="1" t="s">
        <v>308</v>
      </c>
      <c r="H2766" s="1">
        <v>5</v>
      </c>
      <c r="I2766" s="1" t="s">
        <v>309</v>
      </c>
      <c r="J2766" s="4">
        <v>1081</v>
      </c>
      <c r="K2766" s="4">
        <v>425</v>
      </c>
      <c r="L2766" s="4">
        <v>192</v>
      </c>
      <c r="AA2766" s="12" t="str">
        <f>_xlfn.XLOOKUP(HsgLista[[#This Row],[Lakó-népesség]],hsgméret[limit],hsgméret[név],,-1)</f>
        <v>mikro</v>
      </c>
      <c r="AB2766" s="12" t="str">
        <f>IFERROR(_xlfn.XLOOKUP(HsgLista[[#This Row],[Vármegye]],Régiók[Vármegye],Régiók[Régió]),"")</f>
        <v>Nyugat-Dunántúl</v>
      </c>
      <c r="AC2766" s="12" t="str">
        <f>IFERROR(_xlfn.XLOOKUP(HsgLista[[#This Row],[Vármegye]],Régiók[Vármegye],Régiók[NUTS2]),"")</f>
        <v>HU22</v>
      </c>
      <c r="AD2766" s="12" t="str" cm="1">
        <f t="array" ref="AD2766">_xlfn.XLOOKUP(HsgLista[[#This Row],[Helység jogállása]],_xlfn.ANCHORARRAY($AG$12),$AH$12:$AH$18)</f>
        <v>1 község</v>
      </c>
      <c r="AE2766" s="4">
        <f>HsgLista[[#This Row],[Lakó-népesség]]*HsgLista[[#This Row],[Lakó-népesség]]</f>
        <v>180625</v>
      </c>
      <c r="AF2766" s="1"/>
      <c r="AG2766" s="4"/>
      <c r="AJ2766" s="8"/>
      <c r="AK2766" s="4"/>
      <c r="AS2766" s="8"/>
      <c r="AT2766" s="4"/>
      <c r="BJ2766" s="1"/>
    </row>
    <row r="2767" spans="1:62" x14ac:dyDescent="0.3">
      <c r="A2767" s="33" t="s">
        <v>3428</v>
      </c>
      <c r="B2767" s="31">
        <v>12681</v>
      </c>
      <c r="C2767" s="1" t="s">
        <v>40</v>
      </c>
      <c r="D2767" s="1" t="s">
        <v>216</v>
      </c>
      <c r="E2767" s="1" t="s">
        <v>1099</v>
      </c>
      <c r="F2767" s="1" t="s">
        <v>721</v>
      </c>
      <c r="G2767" s="1" t="s">
        <v>718</v>
      </c>
      <c r="H2767" s="1">
        <v>5</v>
      </c>
      <c r="I2767" s="1" t="s">
        <v>1100</v>
      </c>
      <c r="J2767" s="4">
        <v>7237</v>
      </c>
      <c r="K2767" s="4">
        <v>1409</v>
      </c>
      <c r="L2767" s="4">
        <v>662</v>
      </c>
      <c r="X2767" s="1">
        <v>1</v>
      </c>
      <c r="AA2767" s="12" t="str">
        <f>_xlfn.XLOOKUP(HsgLista[[#This Row],[Lakó-népesség]],hsgméret[limit],hsgméret[név],,-1)</f>
        <v>apró</v>
      </c>
      <c r="AB2767" s="12" t="str">
        <f>IFERROR(_xlfn.XLOOKUP(HsgLista[[#This Row],[Vármegye]],Régiók[Vármegye],Régiók[Régió]),"")</f>
        <v>Dél-Alföld</v>
      </c>
      <c r="AC2767" s="12" t="str">
        <f>IFERROR(_xlfn.XLOOKUP(HsgLista[[#This Row],[Vármegye]],Régiók[Vármegye],Régiók[NUTS2]),"")</f>
        <v>HU33</v>
      </c>
      <c r="AD2767" s="12" t="str" cm="1">
        <f t="array" ref="AD2767">_xlfn.XLOOKUP(HsgLista[[#This Row],[Helység jogállása]],_xlfn.ANCHORARRAY($AG$12),$AH$12:$AH$18)</f>
        <v>1 község</v>
      </c>
      <c r="AE2767" s="4">
        <f>HsgLista[[#This Row],[Lakó-népesség]]*HsgLista[[#This Row],[Lakó-népesség]]</f>
        <v>1985281</v>
      </c>
      <c r="AF2767" s="1"/>
      <c r="AG2767" s="4"/>
      <c r="AJ2767" s="8"/>
      <c r="AK2767" s="4"/>
      <c r="AS2767" s="8"/>
      <c r="AT2767" s="4"/>
      <c r="BJ2767" s="1"/>
    </row>
    <row r="2768" spans="1:62" x14ac:dyDescent="0.3">
      <c r="A2768" s="33" t="s">
        <v>3429</v>
      </c>
      <c r="B2768" s="31">
        <v>23968</v>
      </c>
      <c r="C2768" s="1" t="s">
        <v>40</v>
      </c>
      <c r="D2768" s="1" t="s">
        <v>112</v>
      </c>
      <c r="E2768" s="1" t="s">
        <v>113</v>
      </c>
      <c r="F2768" s="1" t="s">
        <v>114</v>
      </c>
      <c r="G2768" s="1" t="s">
        <v>115</v>
      </c>
      <c r="H2768" s="1">
        <v>5</v>
      </c>
      <c r="I2768" s="1" t="s">
        <v>564</v>
      </c>
      <c r="J2768" s="4">
        <v>805</v>
      </c>
      <c r="K2768" s="4">
        <v>192</v>
      </c>
      <c r="L2768" s="4">
        <v>107</v>
      </c>
      <c r="T2768" s="1">
        <v>1</v>
      </c>
      <c r="AA2768" s="12" t="str">
        <f>_xlfn.XLOOKUP(HsgLista[[#This Row],[Lakó-népesség]],hsgméret[limit],hsgméret[név],,-1)</f>
        <v>mikro</v>
      </c>
      <c r="AB2768" s="12" t="str">
        <f>IFERROR(_xlfn.XLOOKUP(HsgLista[[#This Row],[Vármegye]],Régiók[Vármegye],Régiók[Régió]),"")</f>
        <v>Dél-Dunántúl</v>
      </c>
      <c r="AC2768" s="12" t="str">
        <f>IFERROR(_xlfn.XLOOKUP(HsgLista[[#This Row],[Vármegye]],Régiók[Vármegye],Régiók[NUTS2]),"")</f>
        <v>HU23</v>
      </c>
      <c r="AD2768" s="12" t="str" cm="1">
        <f t="array" ref="AD2768">_xlfn.XLOOKUP(HsgLista[[#This Row],[Helység jogállása]],_xlfn.ANCHORARRAY($AG$12),$AH$12:$AH$18)</f>
        <v>1 község</v>
      </c>
      <c r="AE2768" s="4">
        <f>HsgLista[[#This Row],[Lakó-népesség]]*HsgLista[[#This Row],[Lakó-népesség]]</f>
        <v>36864</v>
      </c>
      <c r="AF2768" s="1"/>
      <c r="AG2768" s="4"/>
      <c r="AJ2768" s="8"/>
      <c r="AK2768" s="4"/>
      <c r="AS2768" s="8"/>
      <c r="AT2768" s="4"/>
      <c r="BJ2768" s="1"/>
    </row>
    <row r="2769" spans="1:62" x14ac:dyDescent="0.3">
      <c r="A2769" s="33" t="s">
        <v>3430</v>
      </c>
      <c r="B2769" s="32">
        <v>8280</v>
      </c>
      <c r="C2769" s="1" t="s">
        <v>40</v>
      </c>
      <c r="D2769" s="1" t="s">
        <v>75</v>
      </c>
      <c r="E2769" s="1" t="s">
        <v>818</v>
      </c>
      <c r="F2769" s="1" t="s">
        <v>819</v>
      </c>
      <c r="G2769" s="1" t="s">
        <v>819</v>
      </c>
      <c r="H2769" s="1">
        <v>1</v>
      </c>
      <c r="I2769" s="1" t="s">
        <v>32</v>
      </c>
      <c r="J2769" s="4">
        <v>1047</v>
      </c>
      <c r="K2769" s="4">
        <v>4518</v>
      </c>
      <c r="L2769" s="4">
        <v>1529</v>
      </c>
      <c r="AA2769" s="12" t="str">
        <f>_xlfn.XLOOKUP(HsgLista[[#This Row],[Lakó-népesség]],hsgméret[limit],hsgméret[név],,-1)</f>
        <v>kicsi</v>
      </c>
      <c r="AB2769" s="12" t="str">
        <f>IFERROR(_xlfn.XLOOKUP(HsgLista[[#This Row],[Vármegye]],Régiók[Vármegye],Régiók[Régió]),"")</f>
        <v>Pest</v>
      </c>
      <c r="AC2769" s="12" t="str">
        <f>IFERROR(_xlfn.XLOOKUP(HsgLista[[#This Row],[Vármegye]],Régiók[Vármegye],Régiók[NUTS2]),"")</f>
        <v>HU12</v>
      </c>
      <c r="AD2769" s="12" t="str" cm="1">
        <f t="array" ref="AD2769">_xlfn.XLOOKUP(HsgLista[[#This Row],[Helység jogállása]],_xlfn.ANCHORARRAY($AG$12),$AH$12:$AH$18)</f>
        <v>1 község</v>
      </c>
      <c r="AE2769" s="4">
        <f>HsgLista[[#This Row],[Lakó-népesség]]*HsgLista[[#This Row],[Lakó-népesség]]</f>
        <v>20412324</v>
      </c>
      <c r="AF2769" s="1"/>
      <c r="AG2769" s="4"/>
      <c r="AJ2769" s="8"/>
      <c r="AK2769" s="4"/>
      <c r="AS2769" s="8"/>
      <c r="AT2769" s="4"/>
      <c r="BJ2769" s="1"/>
    </row>
    <row r="2770" spans="1:62" x14ac:dyDescent="0.3">
      <c r="A2770" s="33" t="s">
        <v>1582</v>
      </c>
      <c r="B2770" s="31">
        <v>13763</v>
      </c>
      <c r="C2770" s="1" t="s">
        <v>40</v>
      </c>
      <c r="D2770" s="1" t="s">
        <v>52</v>
      </c>
      <c r="E2770" s="1" t="s">
        <v>53</v>
      </c>
      <c r="F2770" s="1" t="s">
        <v>54</v>
      </c>
      <c r="G2770" s="1" t="s">
        <v>55</v>
      </c>
      <c r="H2770" s="1">
        <v>2</v>
      </c>
      <c r="I2770" s="1" t="s">
        <v>38</v>
      </c>
      <c r="J2770" s="4">
        <v>4682</v>
      </c>
      <c r="K2770" s="4">
        <v>565</v>
      </c>
      <c r="L2770" s="4">
        <v>373</v>
      </c>
      <c r="AA2770" s="12" t="str">
        <f>_xlfn.XLOOKUP(HsgLista[[#This Row],[Lakó-népesség]],hsgméret[limit],hsgméret[név],,-1)</f>
        <v>apró</v>
      </c>
      <c r="AB2770" s="12" t="str">
        <f>IFERROR(_xlfn.XLOOKUP(HsgLista[[#This Row],[Vármegye]],Régiók[Vármegye],Régiók[Régió]),"")</f>
        <v>Észak-Magyarország</v>
      </c>
      <c r="AC2770" s="12" t="str">
        <f>IFERROR(_xlfn.XLOOKUP(HsgLista[[#This Row],[Vármegye]],Régiók[Vármegye],Régiók[NUTS2]),"")</f>
        <v>HU31</v>
      </c>
      <c r="AD2770" s="12" t="str" cm="1">
        <f t="array" ref="AD2770">_xlfn.XLOOKUP(HsgLista[[#This Row],[Helység jogállása]],_xlfn.ANCHORARRAY($AG$12),$AH$12:$AH$18)</f>
        <v>1 község</v>
      </c>
      <c r="AE2770" s="4">
        <f>HsgLista[[#This Row],[Lakó-népesség]]*HsgLista[[#This Row],[Lakó-népesség]]</f>
        <v>319225</v>
      </c>
      <c r="AF2770" s="1"/>
      <c r="AG2770" s="4"/>
      <c r="AJ2770" s="8"/>
      <c r="AK2770" s="4"/>
      <c r="AS2770" s="8"/>
      <c r="AT2770" s="4"/>
      <c r="BJ2770" s="1"/>
    </row>
    <row r="2771" spans="1:62" x14ac:dyDescent="0.3">
      <c r="A2771" s="33" t="s">
        <v>3431</v>
      </c>
      <c r="B2771" s="32">
        <v>6901</v>
      </c>
      <c r="C2771" s="1" t="s">
        <v>40</v>
      </c>
      <c r="D2771" s="1" t="s">
        <v>251</v>
      </c>
      <c r="E2771" s="1" t="s">
        <v>836</v>
      </c>
      <c r="F2771" s="1" t="s">
        <v>837</v>
      </c>
      <c r="G2771" s="1" t="s">
        <v>838</v>
      </c>
      <c r="H2771" s="1">
        <v>1</v>
      </c>
      <c r="I2771" s="1" t="s">
        <v>32</v>
      </c>
      <c r="J2771" s="4">
        <v>7093</v>
      </c>
      <c r="K2771" s="4">
        <v>2010</v>
      </c>
      <c r="L2771" s="4">
        <v>979</v>
      </c>
      <c r="AA2771" s="12" t="str">
        <f>_xlfn.XLOOKUP(HsgLista[[#This Row],[Lakó-népesség]],hsgméret[limit],hsgméret[név],,-1)</f>
        <v>kicsi</v>
      </c>
      <c r="AB2771" s="12" t="str">
        <f>IFERROR(_xlfn.XLOOKUP(HsgLista[[#This Row],[Vármegye]],Régiók[Vármegye],Régiók[Régió]),"")</f>
        <v>Dél-Dunántúl</v>
      </c>
      <c r="AC2771" s="12" t="str">
        <f>IFERROR(_xlfn.XLOOKUP(HsgLista[[#This Row],[Vármegye]],Régiók[Vármegye],Régiók[NUTS2]),"")</f>
        <v>HU23</v>
      </c>
      <c r="AD2771" s="12" t="str" cm="1">
        <f t="array" ref="AD2771">_xlfn.XLOOKUP(HsgLista[[#This Row],[Helység jogállása]],_xlfn.ANCHORARRAY($AG$12),$AH$12:$AH$18)</f>
        <v>1 község</v>
      </c>
      <c r="AE2771" s="4">
        <f>HsgLista[[#This Row],[Lakó-népesség]]*HsgLista[[#This Row],[Lakó-népesség]]</f>
        <v>4040100</v>
      </c>
      <c r="AF2771" s="1"/>
      <c r="AG2771" s="4"/>
      <c r="AJ2771" s="8"/>
      <c r="AK2771" s="4"/>
      <c r="AS2771" s="8"/>
      <c r="AT2771" s="4"/>
      <c r="BJ2771" s="1"/>
    </row>
    <row r="2772" spans="1:62" x14ac:dyDescent="0.3">
      <c r="A2772" s="33" t="s">
        <v>3432</v>
      </c>
      <c r="B2772" s="31">
        <v>13675</v>
      </c>
      <c r="C2772" s="1" t="s">
        <v>40</v>
      </c>
      <c r="D2772" s="1" t="s">
        <v>41</v>
      </c>
      <c r="E2772" s="1" t="s">
        <v>130</v>
      </c>
      <c r="F2772" s="1" t="s">
        <v>131</v>
      </c>
      <c r="G2772" s="1" t="s">
        <v>132</v>
      </c>
      <c r="H2772" s="1">
        <v>5</v>
      </c>
      <c r="I2772" s="1" t="s">
        <v>133</v>
      </c>
      <c r="J2772" s="4">
        <v>446</v>
      </c>
      <c r="K2772" s="4">
        <v>61</v>
      </c>
      <c r="L2772" s="4">
        <v>30</v>
      </c>
      <c r="AA2772" s="12" t="str">
        <f>_xlfn.XLOOKUP(HsgLista[[#This Row],[Lakó-népesség]],hsgméret[limit],hsgméret[név],,-1)</f>
        <v>mikro</v>
      </c>
      <c r="AB2772" s="12" t="str">
        <f>IFERROR(_xlfn.XLOOKUP(HsgLista[[#This Row],[Vármegye]],Régiók[Vármegye],Régiók[Régió]),"")</f>
        <v>Dél-Dunántúl</v>
      </c>
      <c r="AC2772" s="12" t="str">
        <f>IFERROR(_xlfn.XLOOKUP(HsgLista[[#This Row],[Vármegye]],Régiók[Vármegye],Régiók[NUTS2]),"")</f>
        <v>HU23</v>
      </c>
      <c r="AD2772" s="12" t="str" cm="1">
        <f t="array" ref="AD2772">_xlfn.XLOOKUP(HsgLista[[#This Row],[Helység jogállása]],_xlfn.ANCHORARRAY($AG$12),$AH$12:$AH$18)</f>
        <v>1 község</v>
      </c>
      <c r="AE2772" s="4">
        <f>HsgLista[[#This Row],[Lakó-népesség]]*HsgLista[[#This Row],[Lakó-népesség]]</f>
        <v>3721</v>
      </c>
      <c r="AF2772" s="1"/>
      <c r="AG2772" s="4"/>
      <c r="AJ2772" s="8"/>
      <c r="AK2772" s="4"/>
      <c r="AS2772" s="8"/>
      <c r="AT2772" s="4"/>
      <c r="BJ2772" s="1"/>
    </row>
    <row r="2773" spans="1:62" x14ac:dyDescent="0.3">
      <c r="A2773" s="33" t="s">
        <v>3433</v>
      </c>
      <c r="B2773" s="31">
        <v>32416</v>
      </c>
      <c r="C2773" s="1" t="s">
        <v>40</v>
      </c>
      <c r="D2773" s="1" t="s">
        <v>112</v>
      </c>
      <c r="E2773" s="1" t="s">
        <v>324</v>
      </c>
      <c r="F2773" s="1" t="s">
        <v>325</v>
      </c>
      <c r="G2773" s="1" t="s">
        <v>326</v>
      </c>
      <c r="H2773" s="1">
        <v>5</v>
      </c>
      <c r="I2773" s="1" t="s">
        <v>705</v>
      </c>
      <c r="J2773" s="4">
        <v>3021</v>
      </c>
      <c r="K2773" s="4">
        <v>375</v>
      </c>
      <c r="L2773" s="4">
        <v>259</v>
      </c>
      <c r="AA2773" s="12" t="str">
        <f>_xlfn.XLOOKUP(HsgLista[[#This Row],[Lakó-népesség]],hsgméret[limit],hsgméret[név],,-1)</f>
        <v>mikro</v>
      </c>
      <c r="AB2773" s="12" t="str">
        <f>IFERROR(_xlfn.XLOOKUP(HsgLista[[#This Row],[Vármegye]],Régiók[Vármegye],Régiók[Régió]),"")</f>
        <v>Dél-Dunántúl</v>
      </c>
      <c r="AC2773" s="12" t="str">
        <f>IFERROR(_xlfn.XLOOKUP(HsgLista[[#This Row],[Vármegye]],Régiók[Vármegye],Régiók[NUTS2]),"")</f>
        <v>HU23</v>
      </c>
      <c r="AD2773" s="12" t="str" cm="1">
        <f t="array" ref="AD2773">_xlfn.XLOOKUP(HsgLista[[#This Row],[Helység jogállása]],_xlfn.ANCHORARRAY($AG$12),$AH$12:$AH$18)</f>
        <v>1 község</v>
      </c>
      <c r="AE2773" s="4">
        <f>HsgLista[[#This Row],[Lakó-népesség]]*HsgLista[[#This Row],[Lakó-népesség]]</f>
        <v>140625</v>
      </c>
      <c r="AF2773" s="1"/>
      <c r="AG2773" s="4"/>
      <c r="AJ2773" s="8"/>
      <c r="AK2773" s="4"/>
      <c r="AS2773" s="8"/>
      <c r="AT2773" s="4"/>
      <c r="BJ2773" s="1"/>
    </row>
    <row r="2774" spans="1:62" x14ac:dyDescent="0.3">
      <c r="A2774" s="33" t="s">
        <v>3434</v>
      </c>
      <c r="B2774" s="31">
        <v>14076</v>
      </c>
      <c r="C2774" s="1" t="s">
        <v>40</v>
      </c>
      <c r="D2774" s="1" t="s">
        <v>47</v>
      </c>
      <c r="E2774" s="1" t="s">
        <v>416</v>
      </c>
      <c r="F2774" s="1" t="s">
        <v>417</v>
      </c>
      <c r="G2774" s="1" t="s">
        <v>47</v>
      </c>
      <c r="H2774" s="1">
        <v>5</v>
      </c>
      <c r="I2774" s="1" t="s">
        <v>47</v>
      </c>
      <c r="J2774" s="4">
        <v>1234</v>
      </c>
      <c r="K2774" s="4">
        <v>1126</v>
      </c>
      <c r="L2774" s="4">
        <v>464</v>
      </c>
      <c r="AA2774" s="12" t="str">
        <f>_xlfn.XLOOKUP(HsgLista[[#This Row],[Lakó-népesség]],hsgméret[limit],hsgméret[név],,-1)</f>
        <v>apró</v>
      </c>
      <c r="AB2774" s="12" t="str">
        <f>IFERROR(_xlfn.XLOOKUP(HsgLista[[#This Row],[Vármegye]],Régiók[Vármegye],Régiók[Régió]),"")</f>
        <v>Észak-Magyarország</v>
      </c>
      <c r="AC2774" s="12" t="str">
        <f>IFERROR(_xlfn.XLOOKUP(HsgLista[[#This Row],[Vármegye]],Régiók[Vármegye],Régiók[NUTS2]),"")</f>
        <v>HU31</v>
      </c>
      <c r="AD2774" s="12" t="str" cm="1">
        <f t="array" ref="AD2774">_xlfn.XLOOKUP(HsgLista[[#This Row],[Helység jogállása]],_xlfn.ANCHORARRAY($AG$12),$AH$12:$AH$18)</f>
        <v>1 község</v>
      </c>
      <c r="AE2774" s="4">
        <f>HsgLista[[#This Row],[Lakó-népesség]]*HsgLista[[#This Row],[Lakó-népesség]]</f>
        <v>1267876</v>
      </c>
      <c r="AF2774" s="1"/>
      <c r="AG2774" s="4"/>
      <c r="AJ2774" s="8"/>
      <c r="AK2774" s="4"/>
      <c r="AS2774" s="8"/>
      <c r="AT2774" s="4"/>
      <c r="BJ2774" s="1"/>
    </row>
    <row r="2775" spans="1:62" x14ac:dyDescent="0.3">
      <c r="A2775" s="33" t="s">
        <v>3435</v>
      </c>
      <c r="B2775" s="31">
        <v>11457</v>
      </c>
      <c r="C2775" s="1" t="s">
        <v>40</v>
      </c>
      <c r="D2775" s="1" t="s">
        <v>66</v>
      </c>
      <c r="E2775" s="1" t="s">
        <v>67</v>
      </c>
      <c r="F2775" s="1" t="s">
        <v>68</v>
      </c>
      <c r="G2775" s="1" t="s">
        <v>69</v>
      </c>
      <c r="H2775" s="1">
        <v>5</v>
      </c>
      <c r="I2775" s="1" t="s">
        <v>2001</v>
      </c>
      <c r="J2775" s="4">
        <v>2638</v>
      </c>
      <c r="K2775" s="4">
        <v>1741</v>
      </c>
      <c r="L2775" s="4">
        <v>733</v>
      </c>
      <c r="AA2775" s="12" t="str">
        <f>_xlfn.XLOOKUP(HsgLista[[#This Row],[Lakó-népesség]],hsgméret[limit],hsgméret[név],,-1)</f>
        <v>apró</v>
      </c>
      <c r="AB2775" s="12" t="str">
        <f>IFERROR(_xlfn.XLOOKUP(HsgLista[[#This Row],[Vármegye]],Régiók[Vármegye],Régiók[Régió]),"")</f>
        <v>Nyugat-Dunántúl</v>
      </c>
      <c r="AC2775" s="12" t="str">
        <f>IFERROR(_xlfn.XLOOKUP(HsgLista[[#This Row],[Vármegye]],Régiók[Vármegye],Régiók[NUTS2]),"")</f>
        <v>HU22</v>
      </c>
      <c r="AD2775" s="12" t="str" cm="1">
        <f t="array" ref="AD2775">_xlfn.XLOOKUP(HsgLista[[#This Row],[Helység jogállása]],_xlfn.ANCHORARRAY($AG$12),$AH$12:$AH$18)</f>
        <v>1 község</v>
      </c>
      <c r="AE2775" s="4">
        <f>HsgLista[[#This Row],[Lakó-népesség]]*HsgLista[[#This Row],[Lakó-népesség]]</f>
        <v>3031081</v>
      </c>
      <c r="AF2775" s="1"/>
      <c r="AG2775" s="4"/>
      <c r="AJ2775" s="8"/>
      <c r="AK2775" s="4"/>
      <c r="AS2775" s="8"/>
      <c r="AT2775" s="4"/>
      <c r="BJ2775" s="1"/>
    </row>
    <row r="2776" spans="1:62" x14ac:dyDescent="0.3">
      <c r="A2776" s="33" t="s">
        <v>3436</v>
      </c>
      <c r="B2776" s="31">
        <v>31042</v>
      </c>
      <c r="C2776" s="1" t="s">
        <v>40</v>
      </c>
      <c r="D2776" s="1" t="s">
        <v>224</v>
      </c>
      <c r="E2776" s="1" t="s">
        <v>1483</v>
      </c>
      <c r="F2776" s="1" t="s">
        <v>1295</v>
      </c>
      <c r="G2776" s="1" t="s">
        <v>1293</v>
      </c>
      <c r="H2776" s="1">
        <v>5</v>
      </c>
      <c r="I2776" s="1" t="s">
        <v>1293</v>
      </c>
      <c r="J2776" s="4">
        <v>2322</v>
      </c>
      <c r="K2776" s="4">
        <v>998</v>
      </c>
      <c r="L2776" s="4">
        <v>405</v>
      </c>
      <c r="AA2776" s="12" t="str">
        <f>_xlfn.XLOOKUP(HsgLista[[#This Row],[Lakó-népesség]],hsgméret[limit],hsgméret[név],,-1)</f>
        <v>apró</v>
      </c>
      <c r="AB2776" s="12" t="str">
        <f>IFERROR(_xlfn.XLOOKUP(HsgLista[[#This Row],[Vármegye]],Régiók[Vármegye],Régiók[Régió]),"")</f>
        <v>Észak-Alföld</v>
      </c>
      <c r="AC2776" s="12" t="str">
        <f>IFERROR(_xlfn.XLOOKUP(HsgLista[[#This Row],[Vármegye]],Régiók[Vármegye],Régiók[NUTS2]),"")</f>
        <v>HU32</v>
      </c>
      <c r="AD2776" s="12" t="str" cm="1">
        <f t="array" ref="AD2776">_xlfn.XLOOKUP(HsgLista[[#This Row],[Helység jogállása]],_xlfn.ANCHORARRAY($AG$12),$AH$12:$AH$18)</f>
        <v>1 község</v>
      </c>
      <c r="AE2776" s="4">
        <f>HsgLista[[#This Row],[Lakó-népesség]]*HsgLista[[#This Row],[Lakó-népesség]]</f>
        <v>996004</v>
      </c>
      <c r="AF2776" s="1"/>
      <c r="AG2776" s="4"/>
      <c r="AJ2776" s="8"/>
      <c r="AK2776" s="4"/>
      <c r="AS2776" s="8"/>
      <c r="AT2776" s="4"/>
      <c r="BJ2776" s="1"/>
    </row>
    <row r="2777" spans="1:62" x14ac:dyDescent="0.3">
      <c r="A2777" s="33" t="s">
        <v>3437</v>
      </c>
      <c r="B2777" s="31">
        <v>33358</v>
      </c>
      <c r="C2777" s="1" t="s">
        <v>40</v>
      </c>
      <c r="D2777" s="1" t="s">
        <v>159</v>
      </c>
      <c r="E2777" s="1" t="s">
        <v>675</v>
      </c>
      <c r="F2777" s="1" t="s">
        <v>676</v>
      </c>
      <c r="G2777" s="1" t="s">
        <v>677</v>
      </c>
      <c r="H2777" s="1">
        <v>5</v>
      </c>
      <c r="I2777" s="1" t="s">
        <v>678</v>
      </c>
      <c r="J2777" s="4">
        <v>4950</v>
      </c>
      <c r="K2777" s="4">
        <v>582</v>
      </c>
      <c r="L2777" s="4">
        <v>280</v>
      </c>
      <c r="AA2777" s="12" t="str">
        <f>_xlfn.XLOOKUP(HsgLista[[#This Row],[Lakó-népesség]],hsgméret[limit],hsgméret[név],,-1)</f>
        <v>apró</v>
      </c>
      <c r="AB2777" s="12" t="str">
        <f>IFERROR(_xlfn.XLOOKUP(HsgLista[[#This Row],[Vármegye]],Régiók[Vármegye],Régiók[Régió]),"")</f>
        <v>Észak-Alföld</v>
      </c>
      <c r="AC2777" s="12" t="str">
        <f>IFERROR(_xlfn.XLOOKUP(HsgLista[[#This Row],[Vármegye]],Régiók[Vármegye],Régiók[NUTS2]),"")</f>
        <v>HU32</v>
      </c>
      <c r="AD2777" s="12" t="str" cm="1">
        <f t="array" ref="AD2777">_xlfn.XLOOKUP(HsgLista[[#This Row],[Helység jogállása]],_xlfn.ANCHORARRAY($AG$12),$AH$12:$AH$18)</f>
        <v>1 község</v>
      </c>
      <c r="AE2777" s="4">
        <f>HsgLista[[#This Row],[Lakó-népesség]]*HsgLista[[#This Row],[Lakó-népesség]]</f>
        <v>338724</v>
      </c>
      <c r="AF2777" s="1"/>
      <c r="AG2777" s="4"/>
      <c r="AJ2777" s="8"/>
      <c r="AK2777" s="4"/>
      <c r="AS2777" s="8"/>
      <c r="AT2777" s="4"/>
      <c r="BJ2777" s="1"/>
    </row>
    <row r="2778" spans="1:62" x14ac:dyDescent="0.3">
      <c r="A2778" s="33" t="s">
        <v>3438</v>
      </c>
      <c r="B2778" s="32">
        <v>4844</v>
      </c>
      <c r="C2778" s="1" t="s">
        <v>40</v>
      </c>
      <c r="D2778" s="1" t="s">
        <v>272</v>
      </c>
      <c r="E2778" s="1" t="s">
        <v>698</v>
      </c>
      <c r="F2778" s="1" t="s">
        <v>536</v>
      </c>
      <c r="G2778" s="1" t="s">
        <v>534</v>
      </c>
      <c r="H2778" s="1">
        <v>5</v>
      </c>
      <c r="I2778" s="1" t="s">
        <v>762</v>
      </c>
      <c r="J2778" s="4">
        <v>2435</v>
      </c>
      <c r="K2778" s="4">
        <v>347</v>
      </c>
      <c r="L2778" s="4">
        <v>245</v>
      </c>
      <c r="X2778" s="1">
        <v>1</v>
      </c>
      <c r="AA2778" s="12" t="str">
        <f>_xlfn.XLOOKUP(HsgLista[[#This Row],[Lakó-népesség]],hsgméret[limit],hsgméret[név],,-1)</f>
        <v>mikro</v>
      </c>
      <c r="AB2778" s="12" t="str">
        <f>IFERROR(_xlfn.XLOOKUP(HsgLista[[#This Row],[Vármegye]],Régiók[Vármegye],Régiók[Régió]),"")</f>
        <v>Észak-Magyarország</v>
      </c>
      <c r="AC2778" s="12" t="str">
        <f>IFERROR(_xlfn.XLOOKUP(HsgLista[[#This Row],[Vármegye]],Régiók[Vármegye],Régiók[NUTS2]),"")</f>
        <v>HU31</v>
      </c>
      <c r="AD2778" s="12" t="str" cm="1">
        <f t="array" ref="AD2778">_xlfn.XLOOKUP(HsgLista[[#This Row],[Helység jogállása]],_xlfn.ANCHORARRAY($AG$12),$AH$12:$AH$18)</f>
        <v>1 község</v>
      </c>
      <c r="AE2778" s="4">
        <f>HsgLista[[#This Row],[Lakó-népesség]]*HsgLista[[#This Row],[Lakó-népesség]]</f>
        <v>120409</v>
      </c>
      <c r="AF2778" s="1"/>
      <c r="AG2778" s="4"/>
      <c r="AJ2778" s="8"/>
      <c r="AK2778" s="4"/>
      <c r="AS2778" s="8"/>
      <c r="AT2778" s="4"/>
      <c r="BJ2778" s="1"/>
    </row>
    <row r="2779" spans="1:62" x14ac:dyDescent="0.3">
      <c r="A2779" s="33" t="s">
        <v>3439</v>
      </c>
      <c r="B2779" s="31">
        <v>24174</v>
      </c>
      <c r="C2779" s="1" t="s">
        <v>40</v>
      </c>
      <c r="D2779" s="1" t="s">
        <v>272</v>
      </c>
      <c r="E2779" s="1" t="s">
        <v>273</v>
      </c>
      <c r="F2779" s="1" t="s">
        <v>274</v>
      </c>
      <c r="G2779" s="1" t="s">
        <v>275</v>
      </c>
      <c r="H2779" s="1">
        <v>5</v>
      </c>
      <c r="I2779" s="1" t="s">
        <v>2131</v>
      </c>
      <c r="J2779" s="4">
        <v>1703</v>
      </c>
      <c r="K2779" s="4">
        <v>665</v>
      </c>
      <c r="L2779" s="4">
        <v>307</v>
      </c>
      <c r="T2779" s="1">
        <v>1</v>
      </c>
      <c r="AA2779" s="12" t="str">
        <f>_xlfn.XLOOKUP(HsgLista[[#This Row],[Lakó-népesség]],hsgméret[limit],hsgméret[név],,-1)</f>
        <v>apró</v>
      </c>
      <c r="AB2779" s="12" t="str">
        <f>IFERROR(_xlfn.XLOOKUP(HsgLista[[#This Row],[Vármegye]],Régiók[Vármegye],Régiók[Régió]),"")</f>
        <v>Észak-Magyarország</v>
      </c>
      <c r="AC2779" s="12" t="str">
        <f>IFERROR(_xlfn.XLOOKUP(HsgLista[[#This Row],[Vármegye]],Régiók[Vármegye],Régiók[NUTS2]),"")</f>
        <v>HU31</v>
      </c>
      <c r="AD2779" s="12" t="str" cm="1">
        <f t="array" ref="AD2779">_xlfn.XLOOKUP(HsgLista[[#This Row],[Helység jogállása]],_xlfn.ANCHORARRAY($AG$12),$AH$12:$AH$18)</f>
        <v>1 község</v>
      </c>
      <c r="AE2779" s="4">
        <f>HsgLista[[#This Row],[Lakó-népesség]]*HsgLista[[#This Row],[Lakó-népesség]]</f>
        <v>442225</v>
      </c>
      <c r="AF2779" s="1"/>
      <c r="AG2779" s="4"/>
      <c r="AJ2779" s="8"/>
      <c r="AK2779" s="4"/>
      <c r="AS2779" s="8"/>
      <c r="AT2779" s="4"/>
      <c r="BJ2779" s="1"/>
    </row>
    <row r="2780" spans="1:62" x14ac:dyDescent="0.3">
      <c r="A2780" s="33" t="s">
        <v>3440</v>
      </c>
      <c r="B2780" s="31">
        <v>28635</v>
      </c>
      <c r="C2780" s="1" t="s">
        <v>40</v>
      </c>
      <c r="D2780" s="1" t="s">
        <v>52</v>
      </c>
      <c r="E2780" s="1" t="s">
        <v>71</v>
      </c>
      <c r="F2780" s="1" t="s">
        <v>72</v>
      </c>
      <c r="G2780" s="1" t="s">
        <v>73</v>
      </c>
      <c r="H2780" s="1">
        <v>5</v>
      </c>
      <c r="I2780" s="1" t="s">
        <v>893</v>
      </c>
      <c r="J2780" s="4">
        <v>869</v>
      </c>
      <c r="K2780" s="4">
        <v>21</v>
      </c>
      <c r="L2780" s="4">
        <v>30</v>
      </c>
      <c r="AA2780" s="12" t="str">
        <f>_xlfn.XLOOKUP(HsgLista[[#This Row],[Lakó-népesség]],hsgméret[limit],hsgméret[név],,-1)</f>
        <v>mikro</v>
      </c>
      <c r="AB2780" s="12" t="str">
        <f>IFERROR(_xlfn.XLOOKUP(HsgLista[[#This Row],[Vármegye]],Régiók[Vármegye],Régiók[Régió]),"")</f>
        <v>Észak-Magyarország</v>
      </c>
      <c r="AC2780" s="12" t="str">
        <f>IFERROR(_xlfn.XLOOKUP(HsgLista[[#This Row],[Vármegye]],Régiók[Vármegye],Régiók[NUTS2]),"")</f>
        <v>HU31</v>
      </c>
      <c r="AD2780" s="12" t="str" cm="1">
        <f t="array" ref="AD2780">_xlfn.XLOOKUP(HsgLista[[#This Row],[Helység jogállása]],_xlfn.ANCHORARRAY($AG$12),$AH$12:$AH$18)</f>
        <v>1 község</v>
      </c>
      <c r="AE2780" s="4">
        <f>HsgLista[[#This Row],[Lakó-népesség]]*HsgLista[[#This Row],[Lakó-népesség]]</f>
        <v>441</v>
      </c>
      <c r="AF2780" s="1"/>
      <c r="AG2780" s="4"/>
      <c r="AJ2780" s="8"/>
      <c r="AK2780" s="4"/>
      <c r="AS2780" s="8"/>
      <c r="AT2780" s="4"/>
      <c r="BJ2780" s="1"/>
    </row>
    <row r="2781" spans="1:62" x14ac:dyDescent="0.3">
      <c r="A2781" s="33" t="s">
        <v>3441</v>
      </c>
      <c r="B2781" s="31">
        <v>12229</v>
      </c>
      <c r="C2781" s="1" t="s">
        <v>40</v>
      </c>
      <c r="D2781" s="1" t="s">
        <v>47</v>
      </c>
      <c r="E2781" s="1" t="s">
        <v>870</v>
      </c>
      <c r="F2781" s="1" t="s">
        <v>871</v>
      </c>
      <c r="G2781" s="1" t="s">
        <v>872</v>
      </c>
      <c r="H2781" s="1">
        <v>5</v>
      </c>
      <c r="I2781" s="1" t="s">
        <v>1062</v>
      </c>
      <c r="J2781" s="4">
        <v>220</v>
      </c>
      <c r="K2781" s="4">
        <v>209</v>
      </c>
      <c r="L2781" s="4">
        <v>98</v>
      </c>
      <c r="T2781" s="1">
        <v>1</v>
      </c>
      <c r="AA2781" s="12" t="str">
        <f>_xlfn.XLOOKUP(HsgLista[[#This Row],[Lakó-népesség]],hsgméret[limit],hsgméret[név],,-1)</f>
        <v>mikro</v>
      </c>
      <c r="AB2781" s="12" t="str">
        <f>IFERROR(_xlfn.XLOOKUP(HsgLista[[#This Row],[Vármegye]],Régiók[Vármegye],Régiók[Régió]),"")</f>
        <v>Észak-Magyarország</v>
      </c>
      <c r="AC2781" s="12" t="str">
        <f>IFERROR(_xlfn.XLOOKUP(HsgLista[[#This Row],[Vármegye]],Régiók[Vármegye],Régiók[NUTS2]),"")</f>
        <v>HU31</v>
      </c>
      <c r="AD2781" s="12" t="str" cm="1">
        <f t="array" ref="AD2781">_xlfn.XLOOKUP(HsgLista[[#This Row],[Helység jogállása]],_xlfn.ANCHORARRAY($AG$12),$AH$12:$AH$18)</f>
        <v>1 község</v>
      </c>
      <c r="AE2781" s="4">
        <f>HsgLista[[#This Row],[Lakó-népesség]]*HsgLista[[#This Row],[Lakó-népesség]]</f>
        <v>43681</v>
      </c>
      <c r="AF2781" s="1"/>
      <c r="AG2781" s="4"/>
      <c r="AJ2781" s="8"/>
      <c r="AK2781" s="4"/>
      <c r="AS2781" s="8"/>
      <c r="AT2781" s="4"/>
      <c r="BJ2781" s="1"/>
    </row>
    <row r="2782" spans="1:62" x14ac:dyDescent="0.3">
      <c r="A2782" s="33" t="s">
        <v>3442</v>
      </c>
      <c r="B2782" s="31">
        <v>20570</v>
      </c>
      <c r="C2782" s="1" t="s">
        <v>40</v>
      </c>
      <c r="D2782" s="1" t="s">
        <v>80</v>
      </c>
      <c r="E2782" s="1" t="s">
        <v>774</v>
      </c>
      <c r="F2782" s="1" t="s">
        <v>775</v>
      </c>
      <c r="G2782" s="1" t="s">
        <v>776</v>
      </c>
      <c r="H2782" s="1">
        <v>5</v>
      </c>
      <c r="I2782" s="1" t="s">
        <v>1969</v>
      </c>
      <c r="J2782" s="4">
        <v>4903</v>
      </c>
      <c r="K2782" s="4">
        <v>795</v>
      </c>
      <c r="L2782" s="4">
        <v>424</v>
      </c>
      <c r="AA2782" s="12" t="str">
        <f>_xlfn.XLOOKUP(HsgLista[[#This Row],[Lakó-népesség]],hsgméret[limit],hsgméret[név],,-1)</f>
        <v>apró</v>
      </c>
      <c r="AB2782" s="12" t="str">
        <f>IFERROR(_xlfn.XLOOKUP(HsgLista[[#This Row],[Vármegye]],Régiók[Vármegye],Régiók[Régió]),"")</f>
        <v>Közép-Dunántúl</v>
      </c>
      <c r="AC2782" s="12" t="str">
        <f>IFERROR(_xlfn.XLOOKUP(HsgLista[[#This Row],[Vármegye]],Régiók[Vármegye],Régiók[NUTS2]),"")</f>
        <v>HU21</v>
      </c>
      <c r="AD2782" s="12" t="str" cm="1">
        <f t="array" ref="AD2782">_xlfn.XLOOKUP(HsgLista[[#This Row],[Helység jogállása]],_xlfn.ANCHORARRAY($AG$12),$AH$12:$AH$18)</f>
        <v>1 község</v>
      </c>
      <c r="AE2782" s="4">
        <f>HsgLista[[#This Row],[Lakó-népesség]]*HsgLista[[#This Row],[Lakó-népesség]]</f>
        <v>632025</v>
      </c>
      <c r="AF2782" s="1"/>
      <c r="AG2782" s="4"/>
      <c r="AJ2782" s="8"/>
      <c r="AK2782" s="4"/>
      <c r="AS2782" s="8"/>
      <c r="AT2782" s="4"/>
      <c r="BJ2782" s="1"/>
    </row>
    <row r="2783" spans="1:62" x14ac:dyDescent="0.3">
      <c r="A2783" s="33" t="s">
        <v>3443</v>
      </c>
      <c r="B2783" s="31">
        <v>19248</v>
      </c>
      <c r="C2783" s="1" t="s">
        <v>40</v>
      </c>
      <c r="D2783" s="1" t="s">
        <v>75</v>
      </c>
      <c r="E2783" s="1" t="s">
        <v>786</v>
      </c>
      <c r="F2783" s="1" t="s">
        <v>787</v>
      </c>
      <c r="G2783" s="1" t="s">
        <v>788</v>
      </c>
      <c r="H2783" s="1">
        <v>5</v>
      </c>
      <c r="I2783" s="1" t="s">
        <v>789</v>
      </c>
      <c r="J2783" s="4">
        <v>437</v>
      </c>
      <c r="K2783" s="4">
        <v>96</v>
      </c>
      <c r="L2783" s="4">
        <v>44</v>
      </c>
      <c r="AA2783" s="12" t="str">
        <f>_xlfn.XLOOKUP(HsgLista[[#This Row],[Lakó-népesség]],hsgméret[limit],hsgméret[név],,-1)</f>
        <v>mikro</v>
      </c>
      <c r="AB2783" s="12" t="str">
        <f>IFERROR(_xlfn.XLOOKUP(HsgLista[[#This Row],[Vármegye]],Régiók[Vármegye],Régiók[Régió]),"")</f>
        <v>Pest</v>
      </c>
      <c r="AC2783" s="12" t="str">
        <f>IFERROR(_xlfn.XLOOKUP(HsgLista[[#This Row],[Vármegye]],Régiók[Vármegye],Régiók[NUTS2]),"")</f>
        <v>HU12</v>
      </c>
      <c r="AD2783" s="12" t="str" cm="1">
        <f t="array" ref="AD2783">_xlfn.XLOOKUP(HsgLista[[#This Row],[Helység jogállása]],_xlfn.ANCHORARRAY($AG$12),$AH$12:$AH$18)</f>
        <v>1 község</v>
      </c>
      <c r="AE2783" s="4">
        <f>HsgLista[[#This Row],[Lakó-népesség]]*HsgLista[[#This Row],[Lakó-népesség]]</f>
        <v>9216</v>
      </c>
      <c r="AF2783" s="1"/>
      <c r="AG2783" s="4"/>
      <c r="AJ2783" s="8"/>
      <c r="AK2783" s="4"/>
      <c r="AS2783" s="8"/>
      <c r="AT2783" s="4"/>
      <c r="BJ2783" s="1"/>
    </row>
    <row r="2784" spans="1:62" x14ac:dyDescent="0.3">
      <c r="A2784" s="33" t="s">
        <v>3444</v>
      </c>
      <c r="B2784" s="31">
        <v>32744</v>
      </c>
      <c r="C2784" s="1" t="s">
        <v>40</v>
      </c>
      <c r="D2784" s="1" t="s">
        <v>41</v>
      </c>
      <c r="E2784" s="1" t="s">
        <v>289</v>
      </c>
      <c r="F2784" s="1" t="s">
        <v>290</v>
      </c>
      <c r="G2784" s="1" t="s">
        <v>291</v>
      </c>
      <c r="H2784" s="1">
        <v>5</v>
      </c>
      <c r="I2784" s="1" t="s">
        <v>1096</v>
      </c>
      <c r="J2784" s="4">
        <v>840</v>
      </c>
      <c r="K2784" s="4">
        <v>151</v>
      </c>
      <c r="L2784" s="4">
        <v>81</v>
      </c>
      <c r="AA2784" s="12" t="str">
        <f>_xlfn.XLOOKUP(HsgLista[[#This Row],[Lakó-népesség]],hsgméret[limit],hsgméret[név],,-1)</f>
        <v>mikro</v>
      </c>
      <c r="AB2784" s="12" t="str">
        <f>IFERROR(_xlfn.XLOOKUP(HsgLista[[#This Row],[Vármegye]],Régiók[Vármegye],Régiók[Régió]),"")</f>
        <v>Dél-Dunántúl</v>
      </c>
      <c r="AC2784" s="12" t="str">
        <f>IFERROR(_xlfn.XLOOKUP(HsgLista[[#This Row],[Vármegye]],Régiók[Vármegye],Régiók[NUTS2]),"")</f>
        <v>HU23</v>
      </c>
      <c r="AD2784" s="12" t="str" cm="1">
        <f t="array" ref="AD2784">_xlfn.XLOOKUP(HsgLista[[#This Row],[Helység jogállása]],_xlfn.ANCHORARRAY($AG$12),$AH$12:$AH$18)</f>
        <v>1 község</v>
      </c>
      <c r="AE2784" s="4">
        <f>HsgLista[[#This Row],[Lakó-népesség]]*HsgLista[[#This Row],[Lakó-népesség]]</f>
        <v>22801</v>
      </c>
      <c r="AF2784" s="1"/>
      <c r="AG2784" s="4"/>
      <c r="AJ2784" s="8"/>
      <c r="AK2784" s="4"/>
      <c r="AS2784" s="8"/>
      <c r="AT2784" s="4"/>
      <c r="BJ2784" s="1"/>
    </row>
    <row r="2785" spans="1:62" x14ac:dyDescent="0.3">
      <c r="A2785" s="33" t="s">
        <v>3445</v>
      </c>
      <c r="B2785" s="31">
        <v>20978</v>
      </c>
      <c r="C2785" s="1" t="s">
        <v>40</v>
      </c>
      <c r="D2785" s="1" t="s">
        <v>41</v>
      </c>
      <c r="E2785" s="1" t="s">
        <v>130</v>
      </c>
      <c r="F2785" s="1" t="s">
        <v>131</v>
      </c>
      <c r="G2785" s="1" t="s">
        <v>132</v>
      </c>
      <c r="H2785" s="1">
        <v>5</v>
      </c>
      <c r="I2785" s="1" t="s">
        <v>133</v>
      </c>
      <c r="J2785" s="4">
        <v>1208</v>
      </c>
      <c r="K2785" s="4">
        <v>292</v>
      </c>
      <c r="L2785" s="4">
        <v>103</v>
      </c>
      <c r="T2785" s="1">
        <v>1</v>
      </c>
      <c r="AA2785" s="12" t="str">
        <f>_xlfn.XLOOKUP(HsgLista[[#This Row],[Lakó-népesség]],hsgméret[limit],hsgméret[név],,-1)</f>
        <v>mikro</v>
      </c>
      <c r="AB2785" s="12" t="str">
        <f>IFERROR(_xlfn.XLOOKUP(HsgLista[[#This Row],[Vármegye]],Régiók[Vármegye],Régiók[Régió]),"")</f>
        <v>Dél-Dunántúl</v>
      </c>
      <c r="AC2785" s="12" t="str">
        <f>IFERROR(_xlfn.XLOOKUP(HsgLista[[#This Row],[Vármegye]],Régiók[Vármegye],Régiók[NUTS2]),"")</f>
        <v>HU23</v>
      </c>
      <c r="AD2785" s="12" t="str" cm="1">
        <f t="array" ref="AD2785">_xlfn.XLOOKUP(HsgLista[[#This Row],[Helység jogállása]],_xlfn.ANCHORARRAY($AG$12),$AH$12:$AH$18)</f>
        <v>1 község</v>
      </c>
      <c r="AE2785" s="4">
        <f>HsgLista[[#This Row],[Lakó-népesség]]*HsgLista[[#This Row],[Lakó-népesség]]</f>
        <v>85264</v>
      </c>
      <c r="AF2785" s="1"/>
      <c r="AG2785" s="4"/>
      <c r="AJ2785" s="8"/>
      <c r="AK2785" s="4"/>
      <c r="AS2785" s="8"/>
      <c r="AT2785" s="4"/>
      <c r="BJ2785" s="1"/>
    </row>
    <row r="2786" spans="1:62" x14ac:dyDescent="0.3">
      <c r="A2786" s="33" t="s">
        <v>924</v>
      </c>
      <c r="B2786" s="32">
        <v>8828</v>
      </c>
      <c r="C2786" s="1" t="s">
        <v>40</v>
      </c>
      <c r="D2786" s="1" t="s">
        <v>202</v>
      </c>
      <c r="E2786" s="1" t="s">
        <v>203</v>
      </c>
      <c r="F2786" s="1" t="s">
        <v>204</v>
      </c>
      <c r="G2786" s="1" t="s">
        <v>205</v>
      </c>
      <c r="H2786" s="1">
        <v>2</v>
      </c>
      <c r="I2786" s="1" t="s">
        <v>38</v>
      </c>
      <c r="J2786" s="4">
        <v>485</v>
      </c>
      <c r="K2786" s="4">
        <v>1253</v>
      </c>
      <c r="L2786" s="4">
        <v>475</v>
      </c>
      <c r="AA2786" s="12" t="str">
        <f>_xlfn.XLOOKUP(HsgLista[[#This Row],[Lakó-népesség]],hsgméret[limit],hsgméret[név],,-1)</f>
        <v>apró</v>
      </c>
      <c r="AB2786" s="12" t="str">
        <f>IFERROR(_xlfn.XLOOKUP(HsgLista[[#This Row],[Vármegye]],Régiók[Vármegye],Régiók[Régió]),"")</f>
        <v>Nyugat-Dunántúl</v>
      </c>
      <c r="AC2786" s="12" t="str">
        <f>IFERROR(_xlfn.XLOOKUP(HsgLista[[#This Row],[Vármegye]],Régiók[Vármegye],Régiók[NUTS2]),"")</f>
        <v>HU22</v>
      </c>
      <c r="AD2786" s="12" t="str" cm="1">
        <f t="array" ref="AD2786">_xlfn.XLOOKUP(HsgLista[[#This Row],[Helység jogállása]],_xlfn.ANCHORARRAY($AG$12),$AH$12:$AH$18)</f>
        <v>1 község</v>
      </c>
      <c r="AE2786" s="4">
        <f>HsgLista[[#This Row],[Lakó-népesség]]*HsgLista[[#This Row],[Lakó-népesség]]</f>
        <v>1570009</v>
      </c>
      <c r="AF2786" s="1"/>
      <c r="AG2786" s="4"/>
      <c r="AJ2786" s="8"/>
      <c r="AK2786" s="4"/>
      <c r="AS2786" s="8"/>
      <c r="AT2786" s="4"/>
      <c r="BJ2786" s="1"/>
    </row>
    <row r="2787" spans="1:62" x14ac:dyDescent="0.3">
      <c r="A2787" s="33" t="s">
        <v>391</v>
      </c>
      <c r="B2787" s="31">
        <v>19035</v>
      </c>
      <c r="C2787" s="1" t="s">
        <v>27</v>
      </c>
      <c r="D2787" s="1" t="s">
        <v>66</v>
      </c>
      <c r="E2787" s="1" t="s">
        <v>3446</v>
      </c>
      <c r="F2787" s="1" t="s">
        <v>390</v>
      </c>
      <c r="G2787" s="1" t="s">
        <v>391</v>
      </c>
      <c r="H2787" s="1">
        <v>2</v>
      </c>
      <c r="I2787" s="1" t="s">
        <v>38</v>
      </c>
      <c r="J2787" s="4">
        <v>5636</v>
      </c>
      <c r="K2787" s="4">
        <v>4160</v>
      </c>
      <c r="L2787" s="4">
        <v>1666</v>
      </c>
      <c r="T2787" s="1">
        <v>1</v>
      </c>
      <c r="AA2787" s="12" t="str">
        <f>_xlfn.XLOOKUP(HsgLista[[#This Row],[Lakó-népesség]],hsgméret[limit],hsgméret[név],,-1)</f>
        <v>kicsi</v>
      </c>
      <c r="AB2787" s="12" t="str">
        <f>IFERROR(_xlfn.XLOOKUP(HsgLista[[#This Row],[Vármegye]],Régiók[Vármegye],Régiók[Régió]),"")</f>
        <v>Nyugat-Dunántúl</v>
      </c>
      <c r="AC2787" s="12" t="str">
        <f>IFERROR(_xlfn.XLOOKUP(HsgLista[[#This Row],[Vármegye]],Régiók[Vármegye],Régiók[NUTS2]),"")</f>
        <v>HU22</v>
      </c>
      <c r="AD2787" s="12" t="str" cm="1">
        <f t="array" ref="AD2787">_xlfn.XLOOKUP(HsgLista[[#This Row],[Helység jogállása]],_xlfn.ANCHORARRAY($AG$12),$AH$12:$AH$18)</f>
        <v>2 város</v>
      </c>
      <c r="AE2787" s="4">
        <f>HsgLista[[#This Row],[Lakó-népesség]]*HsgLista[[#This Row],[Lakó-népesség]]</f>
        <v>17305600</v>
      </c>
      <c r="AF2787" s="1"/>
      <c r="AG2787" s="4"/>
      <c r="AJ2787" s="8"/>
      <c r="AK2787" s="4"/>
      <c r="AS2787" s="8"/>
      <c r="AT2787" s="4"/>
      <c r="BJ2787" s="1"/>
    </row>
    <row r="2788" spans="1:62" x14ac:dyDescent="0.3">
      <c r="A2788" s="33" t="s">
        <v>829</v>
      </c>
      <c r="B2788" s="31">
        <v>19691</v>
      </c>
      <c r="C2788" s="1" t="s">
        <v>40</v>
      </c>
      <c r="D2788" s="1" t="s">
        <v>224</v>
      </c>
      <c r="E2788" s="1" t="s">
        <v>639</v>
      </c>
      <c r="F2788" s="1" t="s">
        <v>640</v>
      </c>
      <c r="G2788" s="1" t="s">
        <v>641</v>
      </c>
      <c r="H2788" s="1">
        <v>2</v>
      </c>
      <c r="I2788" s="1" t="s">
        <v>38</v>
      </c>
      <c r="J2788" s="4">
        <v>3211</v>
      </c>
      <c r="K2788" s="4">
        <v>1236</v>
      </c>
      <c r="L2788" s="4">
        <v>505</v>
      </c>
      <c r="T2788" s="1">
        <v>1</v>
      </c>
      <c r="AA2788" s="12" t="str">
        <f>_xlfn.XLOOKUP(HsgLista[[#This Row],[Lakó-népesség]],hsgméret[limit],hsgméret[név],,-1)</f>
        <v>apró</v>
      </c>
      <c r="AB2788" s="12" t="str">
        <f>IFERROR(_xlfn.XLOOKUP(HsgLista[[#This Row],[Vármegye]],Régiók[Vármegye],Régiók[Régió]),"")</f>
        <v>Észak-Alföld</v>
      </c>
      <c r="AC2788" s="12" t="str">
        <f>IFERROR(_xlfn.XLOOKUP(HsgLista[[#This Row],[Vármegye]],Régiók[Vármegye],Régiók[NUTS2]),"")</f>
        <v>HU32</v>
      </c>
      <c r="AD2788" s="12" t="str" cm="1">
        <f t="array" ref="AD2788">_xlfn.XLOOKUP(HsgLista[[#This Row],[Helység jogállása]],_xlfn.ANCHORARRAY($AG$12),$AH$12:$AH$18)</f>
        <v>1 község</v>
      </c>
      <c r="AE2788" s="4">
        <f>HsgLista[[#This Row],[Lakó-népesség]]*HsgLista[[#This Row],[Lakó-népesség]]</f>
        <v>1527696</v>
      </c>
      <c r="AF2788" s="1"/>
      <c r="AG2788" s="4"/>
      <c r="AJ2788" s="8"/>
      <c r="AK2788" s="4"/>
      <c r="AS2788" s="8"/>
      <c r="AT2788" s="4"/>
      <c r="BJ2788" s="1"/>
    </row>
    <row r="2789" spans="1:62" x14ac:dyDescent="0.3">
      <c r="A2789" s="33" t="s">
        <v>2368</v>
      </c>
      <c r="B2789" s="31">
        <v>31459</v>
      </c>
      <c r="C2789" s="1" t="s">
        <v>40</v>
      </c>
      <c r="D2789" s="1" t="s">
        <v>251</v>
      </c>
      <c r="E2789" s="1" t="s">
        <v>350</v>
      </c>
      <c r="F2789" s="1" t="s">
        <v>351</v>
      </c>
      <c r="G2789" s="1" t="s">
        <v>352</v>
      </c>
      <c r="H2789" s="1">
        <v>2</v>
      </c>
      <c r="I2789" s="1" t="s">
        <v>38</v>
      </c>
      <c r="J2789" s="4">
        <v>2527</v>
      </c>
      <c r="K2789" s="4">
        <v>1234</v>
      </c>
      <c r="L2789" s="4">
        <v>560</v>
      </c>
      <c r="R2789" s="1">
        <v>1</v>
      </c>
      <c r="T2789" s="1">
        <v>1</v>
      </c>
      <c r="AA2789" s="12" t="str">
        <f>_xlfn.XLOOKUP(HsgLista[[#This Row],[Lakó-népesség]],hsgméret[limit],hsgméret[név],,-1)</f>
        <v>apró</v>
      </c>
      <c r="AB2789" s="12" t="str">
        <f>IFERROR(_xlfn.XLOOKUP(HsgLista[[#This Row],[Vármegye]],Régiók[Vármegye],Régiók[Régió]),"")</f>
        <v>Dél-Dunántúl</v>
      </c>
      <c r="AC2789" s="12" t="str">
        <f>IFERROR(_xlfn.XLOOKUP(HsgLista[[#This Row],[Vármegye]],Régiók[Vármegye],Régiók[NUTS2]),"")</f>
        <v>HU23</v>
      </c>
      <c r="AD2789" s="12" t="str" cm="1">
        <f t="array" ref="AD2789">_xlfn.XLOOKUP(HsgLista[[#This Row],[Helység jogállása]],_xlfn.ANCHORARRAY($AG$12),$AH$12:$AH$18)</f>
        <v>1 község</v>
      </c>
      <c r="AE2789" s="4">
        <f>HsgLista[[#This Row],[Lakó-népesség]]*HsgLista[[#This Row],[Lakó-népesség]]</f>
        <v>1522756</v>
      </c>
      <c r="AF2789" s="1"/>
      <c r="AG2789" s="4"/>
      <c r="AJ2789" s="8"/>
      <c r="AK2789" s="4"/>
      <c r="AS2789" s="8"/>
      <c r="AT2789" s="4"/>
      <c r="BJ2789" s="1"/>
    </row>
    <row r="2790" spans="1:62" x14ac:dyDescent="0.3">
      <c r="A2790" s="33" t="s">
        <v>3094</v>
      </c>
      <c r="B2790" s="31">
        <v>30447</v>
      </c>
      <c r="C2790" s="1" t="s">
        <v>40</v>
      </c>
      <c r="D2790" s="1" t="s">
        <v>52</v>
      </c>
      <c r="E2790" s="1" t="s">
        <v>895</v>
      </c>
      <c r="F2790" s="1" t="s">
        <v>896</v>
      </c>
      <c r="G2790" s="1" t="s">
        <v>897</v>
      </c>
      <c r="H2790" s="1">
        <v>2</v>
      </c>
      <c r="I2790" s="1" t="s">
        <v>38</v>
      </c>
      <c r="J2790" s="4">
        <v>3032</v>
      </c>
      <c r="K2790" s="4">
        <v>1200</v>
      </c>
      <c r="L2790" s="4">
        <v>652</v>
      </c>
      <c r="AA2790" s="12" t="str">
        <f>_xlfn.XLOOKUP(HsgLista[[#This Row],[Lakó-népesség]],hsgméret[limit],hsgméret[név],,-1)</f>
        <v>apró</v>
      </c>
      <c r="AB2790" s="12" t="str">
        <f>IFERROR(_xlfn.XLOOKUP(HsgLista[[#This Row],[Vármegye]],Régiók[Vármegye],Régiók[Régió]),"")</f>
        <v>Észak-Magyarország</v>
      </c>
      <c r="AC2790" s="12" t="str">
        <f>IFERROR(_xlfn.XLOOKUP(HsgLista[[#This Row],[Vármegye]],Régiók[Vármegye],Régiók[NUTS2]),"")</f>
        <v>HU31</v>
      </c>
      <c r="AD2790" s="12" t="str" cm="1">
        <f t="array" ref="AD2790">_xlfn.XLOOKUP(HsgLista[[#This Row],[Helység jogállása]],_xlfn.ANCHORARRAY($AG$12),$AH$12:$AH$18)</f>
        <v>1 község</v>
      </c>
      <c r="AE2790" s="4">
        <f>HsgLista[[#This Row],[Lakó-népesség]]*HsgLista[[#This Row],[Lakó-népesség]]</f>
        <v>1440000</v>
      </c>
      <c r="AF2790" s="1"/>
      <c r="AG2790" s="4"/>
      <c r="AJ2790" s="8"/>
      <c r="AK2790" s="4"/>
      <c r="AS2790" s="8"/>
      <c r="AT2790" s="4"/>
      <c r="BJ2790" s="1"/>
    </row>
    <row r="2791" spans="1:62" x14ac:dyDescent="0.3">
      <c r="A2791" s="33" t="s">
        <v>3447</v>
      </c>
      <c r="B2791" s="32">
        <v>8952</v>
      </c>
      <c r="C2791" s="1" t="s">
        <v>40</v>
      </c>
      <c r="D2791" s="1" t="s">
        <v>159</v>
      </c>
      <c r="E2791" s="1" t="s">
        <v>1492</v>
      </c>
      <c r="F2791" s="1" t="s">
        <v>1493</v>
      </c>
      <c r="G2791" s="1" t="s">
        <v>1494</v>
      </c>
      <c r="H2791" s="1">
        <v>5</v>
      </c>
      <c r="I2791" s="1" t="s">
        <v>2508</v>
      </c>
      <c r="J2791" s="4">
        <v>2552</v>
      </c>
      <c r="K2791" s="4">
        <v>872</v>
      </c>
      <c r="L2791" s="4">
        <v>360</v>
      </c>
      <c r="AA2791" s="12" t="str">
        <f>_xlfn.XLOOKUP(HsgLista[[#This Row],[Lakó-népesség]],hsgméret[limit],hsgméret[név],,-1)</f>
        <v>apró</v>
      </c>
      <c r="AB2791" s="12" t="str">
        <f>IFERROR(_xlfn.XLOOKUP(HsgLista[[#This Row],[Vármegye]],Régiók[Vármegye],Régiók[Régió]),"")</f>
        <v>Észak-Alföld</v>
      </c>
      <c r="AC2791" s="12" t="str">
        <f>IFERROR(_xlfn.XLOOKUP(HsgLista[[#This Row],[Vármegye]],Régiók[Vármegye],Régiók[NUTS2]),"")</f>
        <v>HU32</v>
      </c>
      <c r="AD2791" s="12" t="str" cm="1">
        <f t="array" ref="AD2791">_xlfn.XLOOKUP(HsgLista[[#This Row],[Helység jogállása]],_xlfn.ANCHORARRAY($AG$12),$AH$12:$AH$18)</f>
        <v>1 község</v>
      </c>
      <c r="AE2791" s="4">
        <f>HsgLista[[#This Row],[Lakó-népesség]]*HsgLista[[#This Row],[Lakó-népesség]]</f>
        <v>760384</v>
      </c>
      <c r="AF2791" s="1"/>
      <c r="AG2791" s="4"/>
      <c r="AJ2791" s="8"/>
      <c r="AK2791" s="4"/>
      <c r="AS2791" s="8"/>
      <c r="AT2791" s="4"/>
      <c r="BJ2791" s="1"/>
    </row>
    <row r="2792" spans="1:62" x14ac:dyDescent="0.3">
      <c r="A2792" s="33" t="s">
        <v>412</v>
      </c>
      <c r="B2792" s="31">
        <v>30465</v>
      </c>
      <c r="C2792" s="1" t="s">
        <v>40</v>
      </c>
      <c r="D2792" s="1" t="s">
        <v>80</v>
      </c>
      <c r="E2792" s="1" t="s">
        <v>264</v>
      </c>
      <c r="F2792" s="1" t="s">
        <v>265</v>
      </c>
      <c r="G2792" s="1" t="s">
        <v>266</v>
      </c>
      <c r="H2792" s="1">
        <v>2</v>
      </c>
      <c r="I2792" s="1" t="s">
        <v>38</v>
      </c>
      <c r="J2792" s="4">
        <v>2733</v>
      </c>
      <c r="K2792" s="4">
        <v>1338</v>
      </c>
      <c r="L2792" s="4">
        <v>834</v>
      </c>
      <c r="AA2792" s="12" t="str">
        <f>_xlfn.XLOOKUP(HsgLista[[#This Row],[Lakó-népesség]],hsgméret[limit],hsgméret[név],,-1)</f>
        <v>apró</v>
      </c>
      <c r="AB2792" s="12" t="str">
        <f>IFERROR(_xlfn.XLOOKUP(HsgLista[[#This Row],[Vármegye]],Régiók[Vármegye],Régiók[Régió]),"")</f>
        <v>Közép-Dunántúl</v>
      </c>
      <c r="AC2792" s="12" t="str">
        <f>IFERROR(_xlfn.XLOOKUP(HsgLista[[#This Row],[Vármegye]],Régiók[Vármegye],Régiók[NUTS2]),"")</f>
        <v>HU21</v>
      </c>
      <c r="AD2792" s="12" t="str" cm="1">
        <f t="array" ref="AD2792">_xlfn.XLOOKUP(HsgLista[[#This Row],[Helység jogállása]],_xlfn.ANCHORARRAY($AG$12),$AH$12:$AH$18)</f>
        <v>1 község</v>
      </c>
      <c r="AE2792" s="4">
        <f>HsgLista[[#This Row],[Lakó-népesség]]*HsgLista[[#This Row],[Lakó-népesség]]</f>
        <v>1790244</v>
      </c>
      <c r="AF2792" s="1"/>
      <c r="AG2792" s="4"/>
      <c r="AJ2792" s="8"/>
      <c r="AK2792" s="4"/>
      <c r="AS2792" s="8"/>
      <c r="AT2792" s="4"/>
      <c r="BJ2792" s="1"/>
    </row>
    <row r="2793" spans="1:62" x14ac:dyDescent="0.3">
      <c r="A2793" s="33" t="s">
        <v>3448</v>
      </c>
      <c r="B2793" s="31">
        <v>17844</v>
      </c>
      <c r="C2793" s="1" t="s">
        <v>40</v>
      </c>
      <c r="D2793" s="1" t="s">
        <v>112</v>
      </c>
      <c r="E2793" s="1" t="s">
        <v>550</v>
      </c>
      <c r="F2793" s="1" t="s">
        <v>551</v>
      </c>
      <c r="G2793" s="1" t="s">
        <v>551</v>
      </c>
      <c r="H2793" s="1">
        <v>5</v>
      </c>
      <c r="I2793" s="1" t="s">
        <v>581</v>
      </c>
      <c r="J2793" s="4">
        <v>335</v>
      </c>
      <c r="K2793" s="4">
        <v>134</v>
      </c>
      <c r="L2793" s="4">
        <v>50</v>
      </c>
      <c r="AA2793" s="12" t="str">
        <f>_xlfn.XLOOKUP(HsgLista[[#This Row],[Lakó-népesség]],hsgméret[limit],hsgméret[név],,-1)</f>
        <v>mikro</v>
      </c>
      <c r="AB2793" s="12" t="str">
        <f>IFERROR(_xlfn.XLOOKUP(HsgLista[[#This Row],[Vármegye]],Régiók[Vármegye],Régiók[Régió]),"")</f>
        <v>Dél-Dunántúl</v>
      </c>
      <c r="AC2793" s="12" t="str">
        <f>IFERROR(_xlfn.XLOOKUP(HsgLista[[#This Row],[Vármegye]],Régiók[Vármegye],Régiók[NUTS2]),"")</f>
        <v>HU23</v>
      </c>
      <c r="AD2793" s="12" t="str" cm="1">
        <f t="array" ref="AD2793">_xlfn.XLOOKUP(HsgLista[[#This Row],[Helység jogállása]],_xlfn.ANCHORARRAY($AG$12),$AH$12:$AH$18)</f>
        <v>1 község</v>
      </c>
      <c r="AE2793" s="4">
        <f>HsgLista[[#This Row],[Lakó-népesség]]*HsgLista[[#This Row],[Lakó-népesség]]</f>
        <v>17956</v>
      </c>
      <c r="AF2793" s="1"/>
      <c r="AG2793" s="4"/>
      <c r="AJ2793" s="8"/>
      <c r="AK2793" s="4"/>
      <c r="AS2793" s="8"/>
      <c r="AT2793" s="4"/>
      <c r="BJ2793" s="1"/>
    </row>
    <row r="2794" spans="1:62" x14ac:dyDescent="0.3">
      <c r="A2794" s="33" t="s">
        <v>3449</v>
      </c>
      <c r="B2794" s="31">
        <v>27951</v>
      </c>
      <c r="C2794" s="1" t="s">
        <v>40</v>
      </c>
      <c r="D2794" s="1" t="s">
        <v>202</v>
      </c>
      <c r="E2794" s="1" t="s">
        <v>203</v>
      </c>
      <c r="F2794" s="1" t="s">
        <v>204</v>
      </c>
      <c r="G2794" s="1" t="s">
        <v>205</v>
      </c>
      <c r="H2794" s="1">
        <v>5</v>
      </c>
      <c r="I2794" s="1" t="s">
        <v>214</v>
      </c>
      <c r="J2794" s="4">
        <v>816</v>
      </c>
      <c r="K2794" s="4">
        <v>189</v>
      </c>
      <c r="L2794" s="4">
        <v>106</v>
      </c>
      <c r="AA2794" s="12" t="str">
        <f>_xlfn.XLOOKUP(HsgLista[[#This Row],[Lakó-népesség]],hsgméret[limit],hsgméret[név],,-1)</f>
        <v>mikro</v>
      </c>
      <c r="AB2794" s="12" t="str">
        <f>IFERROR(_xlfn.XLOOKUP(HsgLista[[#This Row],[Vármegye]],Régiók[Vármegye],Régiók[Régió]),"")</f>
        <v>Nyugat-Dunántúl</v>
      </c>
      <c r="AC2794" s="12" t="str">
        <f>IFERROR(_xlfn.XLOOKUP(HsgLista[[#This Row],[Vármegye]],Régiók[Vármegye],Régiók[NUTS2]),"")</f>
        <v>HU22</v>
      </c>
      <c r="AD2794" s="12" t="str" cm="1">
        <f t="array" ref="AD2794">_xlfn.XLOOKUP(HsgLista[[#This Row],[Helység jogállása]],_xlfn.ANCHORARRAY($AG$12),$AH$12:$AH$18)</f>
        <v>1 község</v>
      </c>
      <c r="AE2794" s="4">
        <f>HsgLista[[#This Row],[Lakó-népesség]]*HsgLista[[#This Row],[Lakó-népesség]]</f>
        <v>35721</v>
      </c>
      <c r="AF2794" s="1"/>
      <c r="AG2794" s="4"/>
      <c r="AJ2794" s="8"/>
      <c r="AK2794" s="4"/>
      <c r="AS2794" s="8"/>
      <c r="AT2794" s="4"/>
      <c r="BJ2794" s="1"/>
    </row>
    <row r="2795" spans="1:62" x14ac:dyDescent="0.3">
      <c r="A2795" s="33" t="s">
        <v>3450</v>
      </c>
      <c r="B2795" s="31">
        <v>24475</v>
      </c>
      <c r="C2795" s="1" t="s">
        <v>40</v>
      </c>
      <c r="D2795" s="1" t="s">
        <v>159</v>
      </c>
      <c r="E2795" s="1" t="s">
        <v>341</v>
      </c>
      <c r="F2795" s="1" t="s">
        <v>342</v>
      </c>
      <c r="G2795" s="1" t="s">
        <v>343</v>
      </c>
      <c r="H2795" s="1">
        <v>5</v>
      </c>
      <c r="I2795" s="1" t="s">
        <v>3451</v>
      </c>
      <c r="J2795" s="4">
        <v>2182</v>
      </c>
      <c r="K2795" s="4">
        <v>1164</v>
      </c>
      <c r="L2795" s="4">
        <v>479</v>
      </c>
      <c r="T2795" s="1">
        <v>1</v>
      </c>
      <c r="V2795" s="1">
        <v>1</v>
      </c>
      <c r="AA2795" s="12" t="str">
        <f>_xlfn.XLOOKUP(HsgLista[[#This Row],[Lakó-népesség]],hsgméret[limit],hsgméret[név],,-1)</f>
        <v>apró</v>
      </c>
      <c r="AB2795" s="12" t="str">
        <f>IFERROR(_xlfn.XLOOKUP(HsgLista[[#This Row],[Vármegye]],Régiók[Vármegye],Régiók[Régió]),"")</f>
        <v>Észak-Alföld</v>
      </c>
      <c r="AC2795" s="12" t="str">
        <f>IFERROR(_xlfn.XLOOKUP(HsgLista[[#This Row],[Vármegye]],Régiók[Vármegye],Régiók[NUTS2]),"")</f>
        <v>HU32</v>
      </c>
      <c r="AD2795" s="12" t="str" cm="1">
        <f t="array" ref="AD2795">_xlfn.XLOOKUP(HsgLista[[#This Row],[Helység jogállása]],_xlfn.ANCHORARRAY($AG$12),$AH$12:$AH$18)</f>
        <v>1 község</v>
      </c>
      <c r="AE2795" s="4">
        <f>HsgLista[[#This Row],[Lakó-népesség]]*HsgLista[[#This Row],[Lakó-népesség]]</f>
        <v>1354896</v>
      </c>
      <c r="AF2795" s="1"/>
      <c r="AG2795" s="4"/>
      <c r="AJ2795" s="8"/>
      <c r="AK2795" s="4"/>
      <c r="AS2795" s="8"/>
      <c r="AT2795" s="4"/>
      <c r="BJ2795" s="1"/>
    </row>
    <row r="2796" spans="1:62" x14ac:dyDescent="0.3">
      <c r="A2796" s="33" t="s">
        <v>2937</v>
      </c>
      <c r="B2796" s="32">
        <v>7108</v>
      </c>
      <c r="C2796" s="1" t="s">
        <v>40</v>
      </c>
      <c r="D2796" s="1" t="s">
        <v>75</v>
      </c>
      <c r="E2796" s="1" t="s">
        <v>2932</v>
      </c>
      <c r="F2796" s="1" t="s">
        <v>2933</v>
      </c>
      <c r="G2796" s="1" t="s">
        <v>2934</v>
      </c>
      <c r="H2796" s="1">
        <v>2</v>
      </c>
      <c r="I2796" s="1" t="s">
        <v>38</v>
      </c>
      <c r="J2796" s="4">
        <v>1614</v>
      </c>
      <c r="K2796" s="4">
        <v>1968</v>
      </c>
      <c r="L2796" s="4">
        <v>744</v>
      </c>
      <c r="AA2796" s="12" t="str">
        <f>_xlfn.XLOOKUP(HsgLista[[#This Row],[Lakó-népesség]],hsgméret[limit],hsgméret[név],,-1)</f>
        <v>apró</v>
      </c>
      <c r="AB2796" s="12" t="str">
        <f>IFERROR(_xlfn.XLOOKUP(HsgLista[[#This Row],[Vármegye]],Régiók[Vármegye],Régiók[Régió]),"")</f>
        <v>Pest</v>
      </c>
      <c r="AC2796" s="12" t="str">
        <f>IFERROR(_xlfn.XLOOKUP(HsgLista[[#This Row],[Vármegye]],Régiók[Vármegye],Régiók[NUTS2]),"")</f>
        <v>HU12</v>
      </c>
      <c r="AD2796" s="12" t="str" cm="1">
        <f t="array" ref="AD2796">_xlfn.XLOOKUP(HsgLista[[#This Row],[Helység jogállása]],_xlfn.ANCHORARRAY($AG$12),$AH$12:$AH$18)</f>
        <v>1 község</v>
      </c>
      <c r="AE2796" s="4">
        <f>HsgLista[[#This Row],[Lakó-népesség]]*HsgLista[[#This Row],[Lakó-népesség]]</f>
        <v>3873024</v>
      </c>
      <c r="AF2796" s="1"/>
      <c r="AG2796" s="4"/>
      <c r="AJ2796" s="8"/>
      <c r="AK2796" s="4"/>
      <c r="AS2796" s="8"/>
      <c r="AT2796" s="4"/>
      <c r="BJ2796" s="1"/>
    </row>
    <row r="2797" spans="1:62" x14ac:dyDescent="0.3">
      <c r="A2797" s="33" t="s">
        <v>3452</v>
      </c>
      <c r="B2797" s="32">
        <v>9423</v>
      </c>
      <c r="C2797" s="1" t="s">
        <v>40</v>
      </c>
      <c r="D2797" s="1" t="s">
        <v>159</v>
      </c>
      <c r="E2797" s="1" t="s">
        <v>368</v>
      </c>
      <c r="F2797" s="1" t="s">
        <v>369</v>
      </c>
      <c r="G2797" s="1" t="s">
        <v>370</v>
      </c>
      <c r="H2797" s="1">
        <v>5</v>
      </c>
      <c r="I2797" s="1" t="s">
        <v>632</v>
      </c>
      <c r="J2797" s="4">
        <v>1563</v>
      </c>
      <c r="K2797" s="4">
        <v>584</v>
      </c>
      <c r="L2797" s="4">
        <v>243</v>
      </c>
      <c r="AA2797" s="12" t="str">
        <f>_xlfn.XLOOKUP(HsgLista[[#This Row],[Lakó-népesség]],hsgméret[limit],hsgméret[név],,-1)</f>
        <v>apró</v>
      </c>
      <c r="AB2797" s="12" t="str">
        <f>IFERROR(_xlfn.XLOOKUP(HsgLista[[#This Row],[Vármegye]],Régiók[Vármegye],Régiók[Régió]),"")</f>
        <v>Észak-Alföld</v>
      </c>
      <c r="AC2797" s="12" t="str">
        <f>IFERROR(_xlfn.XLOOKUP(HsgLista[[#This Row],[Vármegye]],Régiók[Vármegye],Régiók[NUTS2]),"")</f>
        <v>HU32</v>
      </c>
      <c r="AD2797" s="12" t="str" cm="1">
        <f t="array" ref="AD2797">_xlfn.XLOOKUP(HsgLista[[#This Row],[Helység jogállása]],_xlfn.ANCHORARRAY($AG$12),$AH$12:$AH$18)</f>
        <v>1 község</v>
      </c>
      <c r="AE2797" s="4">
        <f>HsgLista[[#This Row],[Lakó-népesség]]*HsgLista[[#This Row],[Lakó-népesség]]</f>
        <v>341056</v>
      </c>
      <c r="AF2797" s="1"/>
      <c r="AG2797" s="4"/>
      <c r="AJ2797" s="8"/>
      <c r="AK2797" s="4"/>
      <c r="AS2797" s="8"/>
      <c r="AT2797" s="4"/>
      <c r="BJ2797" s="1"/>
    </row>
    <row r="2798" spans="1:62" x14ac:dyDescent="0.3">
      <c r="A2798" s="33" t="s">
        <v>3453</v>
      </c>
      <c r="B2798" s="31">
        <v>24545</v>
      </c>
      <c r="C2798" s="1" t="s">
        <v>196</v>
      </c>
      <c r="D2798" s="1" t="s">
        <v>140</v>
      </c>
      <c r="E2798" s="1" t="s">
        <v>2348</v>
      </c>
      <c r="F2798" s="1" t="s">
        <v>2349</v>
      </c>
      <c r="G2798" s="1" t="s">
        <v>2350</v>
      </c>
      <c r="H2798" s="1">
        <v>1</v>
      </c>
      <c r="I2798" s="1" t="s">
        <v>32</v>
      </c>
      <c r="J2798" s="4">
        <v>9113</v>
      </c>
      <c r="K2798" s="4">
        <v>4810</v>
      </c>
      <c r="L2798" s="4">
        <v>2237</v>
      </c>
      <c r="T2798" s="1">
        <v>1</v>
      </c>
      <c r="AA2798" s="12" t="str">
        <f>_xlfn.XLOOKUP(HsgLista[[#This Row],[Lakó-népesség]],hsgméret[limit],hsgméret[név],,-1)</f>
        <v>kicsi</v>
      </c>
      <c r="AB2798" s="12" t="str">
        <f>IFERROR(_xlfn.XLOOKUP(HsgLista[[#This Row],[Vármegye]],Régiók[Vármegye],Régiók[Régió]),"")</f>
        <v>Dél-Alföld</v>
      </c>
      <c r="AC2798" s="12" t="str">
        <f>IFERROR(_xlfn.XLOOKUP(HsgLista[[#This Row],[Vármegye]],Régiók[Vármegye],Régiók[NUTS2]),"")</f>
        <v>HU33</v>
      </c>
      <c r="AD2798" s="12" t="str" cm="1">
        <f t="array" ref="AD2798">_xlfn.XLOOKUP(HsgLista[[#This Row],[Helység jogállása]],_xlfn.ANCHORARRAY($AG$12),$AH$12:$AH$18)</f>
        <v>1 község</v>
      </c>
      <c r="AE2798" s="4">
        <f>HsgLista[[#This Row],[Lakó-népesség]]*HsgLista[[#This Row],[Lakó-népesség]]</f>
        <v>23136100</v>
      </c>
      <c r="AF2798" s="1"/>
      <c r="AG2798" s="4"/>
      <c r="AJ2798" s="8"/>
      <c r="AK2798" s="4"/>
      <c r="AS2798" s="8"/>
      <c r="AT2798" s="4"/>
      <c r="BJ2798" s="1"/>
    </row>
    <row r="2799" spans="1:62" x14ac:dyDescent="0.3">
      <c r="A2799" s="33" t="s">
        <v>3454</v>
      </c>
      <c r="B2799" s="32">
        <v>2291</v>
      </c>
      <c r="C2799" s="1" t="s">
        <v>40</v>
      </c>
      <c r="D2799" s="1" t="s">
        <v>52</v>
      </c>
      <c r="E2799" s="1" t="s">
        <v>895</v>
      </c>
      <c r="F2799" s="1" t="s">
        <v>896</v>
      </c>
      <c r="G2799" s="1" t="s">
        <v>897</v>
      </c>
      <c r="H2799" s="1">
        <v>5</v>
      </c>
      <c r="I2799" s="1" t="s">
        <v>897</v>
      </c>
      <c r="J2799" s="4">
        <v>3269</v>
      </c>
      <c r="K2799" s="4">
        <v>273</v>
      </c>
      <c r="L2799" s="4">
        <v>278</v>
      </c>
      <c r="AA2799" s="12" t="str">
        <f>_xlfn.XLOOKUP(HsgLista[[#This Row],[Lakó-népesség]],hsgméret[limit],hsgméret[név],,-1)</f>
        <v>mikro</v>
      </c>
      <c r="AB2799" s="12" t="str">
        <f>IFERROR(_xlfn.XLOOKUP(HsgLista[[#This Row],[Vármegye]],Régiók[Vármegye],Régiók[Régió]),"")</f>
        <v>Észak-Magyarország</v>
      </c>
      <c r="AC2799" s="12" t="str">
        <f>IFERROR(_xlfn.XLOOKUP(HsgLista[[#This Row],[Vármegye]],Régiók[Vármegye],Régiók[NUTS2]),"")</f>
        <v>HU31</v>
      </c>
      <c r="AD2799" s="12" t="str" cm="1">
        <f t="array" ref="AD2799">_xlfn.XLOOKUP(HsgLista[[#This Row],[Helység jogállása]],_xlfn.ANCHORARRAY($AG$12),$AH$12:$AH$18)</f>
        <v>1 község</v>
      </c>
      <c r="AE2799" s="4">
        <f>HsgLista[[#This Row],[Lakó-népesség]]*HsgLista[[#This Row],[Lakó-népesség]]</f>
        <v>74529</v>
      </c>
      <c r="AF2799" s="1"/>
      <c r="AG2799" s="4"/>
      <c r="AJ2799" s="8"/>
      <c r="AK2799" s="4"/>
      <c r="AS2799" s="8"/>
      <c r="AT2799" s="4"/>
      <c r="BJ2799" s="1"/>
    </row>
    <row r="2800" spans="1:62" x14ac:dyDescent="0.3">
      <c r="A2800" s="33" t="s">
        <v>953</v>
      </c>
      <c r="B2800" s="31">
        <v>17817</v>
      </c>
      <c r="C2800" s="1" t="s">
        <v>196</v>
      </c>
      <c r="D2800" s="1" t="s">
        <v>159</v>
      </c>
      <c r="E2800" s="1" t="s">
        <v>950</v>
      </c>
      <c r="F2800" s="1" t="s">
        <v>951</v>
      </c>
      <c r="G2800" s="1" t="s">
        <v>952</v>
      </c>
      <c r="H2800" s="1">
        <v>2</v>
      </c>
      <c r="I2800" s="1" t="s">
        <v>38</v>
      </c>
      <c r="J2800" s="4">
        <v>1714</v>
      </c>
      <c r="K2800" s="4">
        <v>1088</v>
      </c>
      <c r="L2800" s="4">
        <v>419</v>
      </c>
      <c r="T2800" s="1">
        <v>1</v>
      </c>
      <c r="AA2800" s="12" t="str">
        <f>_xlfn.XLOOKUP(HsgLista[[#This Row],[Lakó-népesség]],hsgméret[limit],hsgméret[név],,-1)</f>
        <v>apró</v>
      </c>
      <c r="AB2800" s="12" t="str">
        <f>IFERROR(_xlfn.XLOOKUP(HsgLista[[#This Row],[Vármegye]],Régiók[Vármegye],Régiók[Régió]),"")</f>
        <v>Észak-Alföld</v>
      </c>
      <c r="AC2800" s="12" t="str">
        <f>IFERROR(_xlfn.XLOOKUP(HsgLista[[#This Row],[Vármegye]],Régiók[Vármegye],Régiók[NUTS2]),"")</f>
        <v>HU32</v>
      </c>
      <c r="AD2800" s="12" t="str" cm="1">
        <f t="array" ref="AD2800">_xlfn.XLOOKUP(HsgLista[[#This Row],[Helység jogállása]],_xlfn.ANCHORARRAY($AG$12),$AH$12:$AH$18)</f>
        <v>1 község</v>
      </c>
      <c r="AE2800" s="4">
        <f>HsgLista[[#This Row],[Lakó-népesség]]*HsgLista[[#This Row],[Lakó-népesség]]</f>
        <v>1183744</v>
      </c>
      <c r="AF2800" s="1"/>
      <c r="AG2800" s="4"/>
      <c r="AJ2800" s="8"/>
      <c r="AK2800" s="4"/>
      <c r="AS2800" s="8"/>
      <c r="AT2800" s="4"/>
      <c r="BJ2800" s="1"/>
    </row>
    <row r="2801" spans="1:62" x14ac:dyDescent="0.3">
      <c r="A2801" s="33" t="s">
        <v>607</v>
      </c>
      <c r="B2801" s="32">
        <v>3850</v>
      </c>
      <c r="C2801" s="1" t="s">
        <v>40</v>
      </c>
      <c r="D2801" s="1" t="s">
        <v>159</v>
      </c>
      <c r="E2801" s="1" t="s">
        <v>604</v>
      </c>
      <c r="F2801" s="1" t="s">
        <v>605</v>
      </c>
      <c r="G2801" s="1" t="s">
        <v>606</v>
      </c>
      <c r="H2801" s="1">
        <v>2</v>
      </c>
      <c r="I2801" s="1" t="s">
        <v>38</v>
      </c>
      <c r="J2801" s="4">
        <v>3138</v>
      </c>
      <c r="K2801" s="4">
        <v>1759</v>
      </c>
      <c r="L2801" s="4">
        <v>721</v>
      </c>
      <c r="AA2801" s="12" t="str">
        <f>_xlfn.XLOOKUP(HsgLista[[#This Row],[Lakó-népesség]],hsgméret[limit],hsgméret[név],,-1)</f>
        <v>apró</v>
      </c>
      <c r="AB2801" s="12" t="str">
        <f>IFERROR(_xlfn.XLOOKUP(HsgLista[[#This Row],[Vármegye]],Régiók[Vármegye],Régiók[Régió]),"")</f>
        <v>Észak-Alföld</v>
      </c>
      <c r="AC2801" s="12" t="str">
        <f>IFERROR(_xlfn.XLOOKUP(HsgLista[[#This Row],[Vármegye]],Régiók[Vármegye],Régiók[NUTS2]),"")</f>
        <v>HU32</v>
      </c>
      <c r="AD2801" s="12" t="str" cm="1">
        <f t="array" ref="AD2801">_xlfn.XLOOKUP(HsgLista[[#This Row],[Helység jogállása]],_xlfn.ANCHORARRAY($AG$12),$AH$12:$AH$18)</f>
        <v>1 község</v>
      </c>
      <c r="AE2801" s="4">
        <f>HsgLista[[#This Row],[Lakó-népesség]]*HsgLista[[#This Row],[Lakó-népesség]]</f>
        <v>3094081</v>
      </c>
      <c r="AF2801" s="1"/>
      <c r="AG2801" s="4"/>
      <c r="AJ2801" s="8"/>
      <c r="AK2801" s="4"/>
      <c r="AS2801" s="8"/>
      <c r="AT2801" s="4"/>
      <c r="BJ2801" s="1"/>
    </row>
    <row r="2802" spans="1:62" x14ac:dyDescent="0.3">
      <c r="A2802" s="33" t="s">
        <v>3455</v>
      </c>
      <c r="B2802" s="31">
        <v>20172</v>
      </c>
      <c r="C2802" s="1" t="s">
        <v>40</v>
      </c>
      <c r="D2802" s="1" t="s">
        <v>159</v>
      </c>
      <c r="E2802" s="1" t="s">
        <v>750</v>
      </c>
      <c r="F2802" s="1" t="s">
        <v>751</v>
      </c>
      <c r="G2802" s="1" t="s">
        <v>752</v>
      </c>
      <c r="H2802" s="1">
        <v>2</v>
      </c>
      <c r="I2802" s="1" t="s">
        <v>38</v>
      </c>
      <c r="J2802" s="4">
        <v>1864</v>
      </c>
      <c r="K2802" s="4">
        <v>1725</v>
      </c>
      <c r="L2802" s="4">
        <v>651</v>
      </c>
      <c r="T2802" s="1">
        <v>1</v>
      </c>
      <c r="AA2802" s="12" t="str">
        <f>_xlfn.XLOOKUP(HsgLista[[#This Row],[Lakó-népesség]],hsgméret[limit],hsgméret[név],,-1)</f>
        <v>apró</v>
      </c>
      <c r="AB2802" s="12" t="str">
        <f>IFERROR(_xlfn.XLOOKUP(HsgLista[[#This Row],[Vármegye]],Régiók[Vármegye],Régiók[Régió]),"")</f>
        <v>Észak-Alföld</v>
      </c>
      <c r="AC2802" s="12" t="str">
        <f>IFERROR(_xlfn.XLOOKUP(HsgLista[[#This Row],[Vármegye]],Régiók[Vármegye],Régiók[NUTS2]),"")</f>
        <v>HU32</v>
      </c>
      <c r="AD2802" s="12" t="str" cm="1">
        <f t="array" ref="AD2802">_xlfn.XLOOKUP(HsgLista[[#This Row],[Helység jogállása]],_xlfn.ANCHORARRAY($AG$12),$AH$12:$AH$18)</f>
        <v>1 község</v>
      </c>
      <c r="AE2802" s="4">
        <f>HsgLista[[#This Row],[Lakó-népesség]]*HsgLista[[#This Row],[Lakó-népesség]]</f>
        <v>2975625</v>
      </c>
      <c r="AF2802" s="1"/>
      <c r="AG2802" s="4"/>
      <c r="AJ2802" s="8"/>
      <c r="AK2802" s="4"/>
      <c r="AS2802" s="8"/>
      <c r="AT2802" s="4"/>
      <c r="BJ2802" s="1"/>
    </row>
    <row r="2803" spans="1:62" x14ac:dyDescent="0.3">
      <c r="A2803" s="33" t="s">
        <v>3456</v>
      </c>
      <c r="B2803" s="31">
        <v>10773</v>
      </c>
      <c r="C2803" s="1" t="s">
        <v>40</v>
      </c>
      <c r="D2803" s="1" t="s">
        <v>34</v>
      </c>
      <c r="E2803" s="1" t="s">
        <v>35</v>
      </c>
      <c r="F2803" s="1" t="s">
        <v>36</v>
      </c>
      <c r="G2803" s="1" t="s">
        <v>37</v>
      </c>
      <c r="H2803" s="1">
        <v>1</v>
      </c>
      <c r="I2803" s="1" t="s">
        <v>32</v>
      </c>
      <c r="J2803" s="4">
        <v>3504</v>
      </c>
      <c r="K2803" s="4">
        <v>2174</v>
      </c>
      <c r="L2803" s="4">
        <v>432</v>
      </c>
      <c r="T2803" s="1">
        <v>1</v>
      </c>
      <c r="AA2803" s="12" t="str">
        <f>_xlfn.XLOOKUP(HsgLista[[#This Row],[Lakó-népesség]],hsgméret[limit],hsgméret[név],,-1)</f>
        <v>kicsi</v>
      </c>
      <c r="AB2803" s="12" t="str">
        <f>IFERROR(_xlfn.XLOOKUP(HsgLista[[#This Row],[Vármegye]],Régiók[Vármegye],Régiók[Régió]),"")</f>
        <v>Észak-Alföld</v>
      </c>
      <c r="AC2803" s="12" t="str">
        <f>IFERROR(_xlfn.XLOOKUP(HsgLista[[#This Row],[Vármegye]],Régiók[Vármegye],Régiók[NUTS2]),"")</f>
        <v>HU32</v>
      </c>
      <c r="AD2803" s="12" t="str" cm="1">
        <f t="array" ref="AD2803">_xlfn.XLOOKUP(HsgLista[[#This Row],[Helység jogállása]],_xlfn.ANCHORARRAY($AG$12),$AH$12:$AH$18)</f>
        <v>1 község</v>
      </c>
      <c r="AE2803" s="4">
        <f>HsgLista[[#This Row],[Lakó-népesség]]*HsgLista[[#This Row],[Lakó-népesség]]</f>
        <v>4726276</v>
      </c>
      <c r="AF2803" s="1"/>
      <c r="AG2803" s="4"/>
      <c r="AJ2803" s="8"/>
      <c r="AK2803" s="4"/>
      <c r="AS2803" s="8"/>
      <c r="AT2803" s="4"/>
      <c r="BJ2803" s="1"/>
    </row>
    <row r="2804" spans="1:62" x14ac:dyDescent="0.3">
      <c r="A2804" s="33" t="s">
        <v>3457</v>
      </c>
      <c r="B2804" s="31">
        <v>22770</v>
      </c>
      <c r="C2804" s="1" t="s">
        <v>40</v>
      </c>
      <c r="D2804" s="1" t="s">
        <v>34</v>
      </c>
      <c r="E2804" s="1" t="s">
        <v>35</v>
      </c>
      <c r="F2804" s="1" t="s">
        <v>36</v>
      </c>
      <c r="G2804" s="1" t="s">
        <v>37</v>
      </c>
      <c r="H2804" s="1">
        <v>1</v>
      </c>
      <c r="I2804" s="1" t="s">
        <v>32</v>
      </c>
      <c r="J2804" s="4">
        <v>4520</v>
      </c>
      <c r="K2804" s="4">
        <v>3120</v>
      </c>
      <c r="L2804" s="4">
        <v>848</v>
      </c>
      <c r="AA2804" s="12" t="str">
        <f>_xlfn.XLOOKUP(HsgLista[[#This Row],[Lakó-népesség]],hsgméret[limit],hsgméret[név],,-1)</f>
        <v>kicsi</v>
      </c>
      <c r="AB2804" s="12" t="str">
        <f>IFERROR(_xlfn.XLOOKUP(HsgLista[[#This Row],[Vármegye]],Régiók[Vármegye],Régiók[Régió]),"")</f>
        <v>Észak-Alföld</v>
      </c>
      <c r="AC2804" s="12" t="str">
        <f>IFERROR(_xlfn.XLOOKUP(HsgLista[[#This Row],[Vármegye]],Régiók[Vármegye],Régiók[NUTS2]),"")</f>
        <v>HU32</v>
      </c>
      <c r="AD2804" s="12" t="str" cm="1">
        <f t="array" ref="AD2804">_xlfn.XLOOKUP(HsgLista[[#This Row],[Helység jogállása]],_xlfn.ANCHORARRAY($AG$12),$AH$12:$AH$18)</f>
        <v>1 község</v>
      </c>
      <c r="AE2804" s="4">
        <f>HsgLista[[#This Row],[Lakó-népesség]]*HsgLista[[#This Row],[Lakó-népesség]]</f>
        <v>9734400</v>
      </c>
      <c r="AF2804" s="1"/>
      <c r="AG2804" s="4"/>
      <c r="AJ2804" s="8"/>
      <c r="AK2804" s="4"/>
      <c r="AS2804" s="8"/>
      <c r="AT2804" s="4"/>
      <c r="BJ2804" s="1"/>
    </row>
    <row r="2805" spans="1:62" x14ac:dyDescent="0.3">
      <c r="A2805" s="33" t="s">
        <v>3458</v>
      </c>
      <c r="B2805" s="31">
        <v>24448</v>
      </c>
      <c r="C2805" s="1" t="s">
        <v>40</v>
      </c>
      <c r="D2805" s="1" t="s">
        <v>159</v>
      </c>
      <c r="E2805" s="1" t="s">
        <v>950</v>
      </c>
      <c r="F2805" s="1" t="s">
        <v>951</v>
      </c>
      <c r="G2805" s="1" t="s">
        <v>952</v>
      </c>
      <c r="H2805" s="1">
        <v>5</v>
      </c>
      <c r="I2805" s="1" t="s">
        <v>2550</v>
      </c>
      <c r="J2805" s="4">
        <v>480</v>
      </c>
      <c r="K2805" s="4">
        <v>206</v>
      </c>
      <c r="L2805" s="4">
        <v>109</v>
      </c>
      <c r="AA2805" s="12" t="str">
        <f>_xlfn.XLOOKUP(HsgLista[[#This Row],[Lakó-népesség]],hsgméret[limit],hsgméret[név],,-1)</f>
        <v>mikro</v>
      </c>
      <c r="AB2805" s="12" t="str">
        <f>IFERROR(_xlfn.XLOOKUP(HsgLista[[#This Row],[Vármegye]],Régiók[Vármegye],Régiók[Régió]),"")</f>
        <v>Észak-Alföld</v>
      </c>
      <c r="AC2805" s="12" t="str">
        <f>IFERROR(_xlfn.XLOOKUP(HsgLista[[#This Row],[Vármegye]],Régiók[Vármegye],Régiók[NUTS2]),"")</f>
        <v>HU32</v>
      </c>
      <c r="AD2805" s="12" t="str" cm="1">
        <f t="array" ref="AD2805">_xlfn.XLOOKUP(HsgLista[[#This Row],[Helység jogállása]],_xlfn.ANCHORARRAY($AG$12),$AH$12:$AH$18)</f>
        <v>1 község</v>
      </c>
      <c r="AE2805" s="4">
        <f>HsgLista[[#This Row],[Lakó-népesség]]*HsgLista[[#This Row],[Lakó-népesség]]</f>
        <v>42436</v>
      </c>
      <c r="AF2805" s="1"/>
      <c r="AG2805" s="4"/>
      <c r="AJ2805" s="8"/>
      <c r="AK2805" s="4"/>
      <c r="AS2805" s="8"/>
      <c r="AT2805" s="4"/>
      <c r="BJ2805" s="1"/>
    </row>
    <row r="2806" spans="1:62" x14ac:dyDescent="0.3">
      <c r="A2806" s="33" t="s">
        <v>3459</v>
      </c>
      <c r="B2806" s="31">
        <v>15644</v>
      </c>
      <c r="C2806" s="1" t="s">
        <v>27</v>
      </c>
      <c r="D2806" s="1" t="s">
        <v>224</v>
      </c>
      <c r="E2806" s="1" t="s">
        <v>1429</v>
      </c>
      <c r="F2806" s="1" t="s">
        <v>596</v>
      </c>
      <c r="G2806" s="1" t="s">
        <v>594</v>
      </c>
      <c r="H2806" s="1">
        <v>2</v>
      </c>
      <c r="I2806" s="1" t="s">
        <v>38</v>
      </c>
      <c r="J2806" s="4">
        <v>13640</v>
      </c>
      <c r="K2806" s="4">
        <v>4234</v>
      </c>
      <c r="L2806" s="4">
        <v>2135</v>
      </c>
      <c r="T2806" s="1">
        <v>1</v>
      </c>
      <c r="AA2806" s="12" t="str">
        <f>_xlfn.XLOOKUP(HsgLista[[#This Row],[Lakó-népesség]],hsgméret[limit],hsgméret[név],,-1)</f>
        <v>kicsi</v>
      </c>
      <c r="AB2806" s="12" t="str">
        <f>IFERROR(_xlfn.XLOOKUP(HsgLista[[#This Row],[Vármegye]],Régiók[Vármegye],Régiók[Régió]),"")</f>
        <v>Észak-Alföld</v>
      </c>
      <c r="AC2806" s="12" t="str">
        <f>IFERROR(_xlfn.XLOOKUP(HsgLista[[#This Row],[Vármegye]],Régiók[Vármegye],Régiók[NUTS2]),"")</f>
        <v>HU32</v>
      </c>
      <c r="AD2806" s="12" t="str" cm="1">
        <f t="array" ref="AD2806">_xlfn.XLOOKUP(HsgLista[[#This Row],[Helység jogállása]],_xlfn.ANCHORARRAY($AG$12),$AH$12:$AH$18)</f>
        <v>2 város</v>
      </c>
      <c r="AE2806" s="4">
        <f>HsgLista[[#This Row],[Lakó-népesség]]*HsgLista[[#This Row],[Lakó-népesség]]</f>
        <v>17926756</v>
      </c>
      <c r="AF2806" s="1"/>
      <c r="AG2806" s="4"/>
      <c r="AJ2806" s="8"/>
      <c r="AK2806" s="4"/>
      <c r="AS2806" s="8"/>
      <c r="AT2806" s="4"/>
      <c r="BJ2806" s="1"/>
    </row>
    <row r="2807" spans="1:62" x14ac:dyDescent="0.3">
      <c r="A2807" s="33" t="s">
        <v>3460</v>
      </c>
      <c r="B2807" s="31">
        <v>29133</v>
      </c>
      <c r="C2807" s="1" t="s">
        <v>40</v>
      </c>
      <c r="D2807" s="1" t="s">
        <v>52</v>
      </c>
      <c r="E2807" s="1" t="s">
        <v>878</v>
      </c>
      <c r="F2807" s="1" t="s">
        <v>879</v>
      </c>
      <c r="G2807" s="1" t="s">
        <v>880</v>
      </c>
      <c r="H2807" s="1">
        <v>5</v>
      </c>
      <c r="I2807" s="1" t="s">
        <v>2054</v>
      </c>
      <c r="J2807" s="4">
        <v>2028</v>
      </c>
      <c r="K2807" s="4">
        <v>439</v>
      </c>
      <c r="L2807" s="4">
        <v>176</v>
      </c>
      <c r="T2807" s="1">
        <v>1</v>
      </c>
      <c r="AA2807" s="12" t="str">
        <f>_xlfn.XLOOKUP(HsgLista[[#This Row],[Lakó-népesség]],hsgméret[limit],hsgméret[név],,-1)</f>
        <v>mikro</v>
      </c>
      <c r="AB2807" s="12" t="str">
        <f>IFERROR(_xlfn.XLOOKUP(HsgLista[[#This Row],[Vármegye]],Régiók[Vármegye],Régiók[Régió]),"")</f>
        <v>Észak-Magyarország</v>
      </c>
      <c r="AC2807" s="12" t="str">
        <f>IFERROR(_xlfn.XLOOKUP(HsgLista[[#This Row],[Vármegye]],Régiók[Vármegye],Régiók[NUTS2]),"")</f>
        <v>HU31</v>
      </c>
      <c r="AD2807" s="12" t="str" cm="1">
        <f t="array" ref="AD2807">_xlfn.XLOOKUP(HsgLista[[#This Row],[Helység jogállása]],_xlfn.ANCHORARRAY($AG$12),$AH$12:$AH$18)</f>
        <v>1 község</v>
      </c>
      <c r="AE2807" s="4">
        <f>HsgLista[[#This Row],[Lakó-népesség]]*HsgLista[[#This Row],[Lakó-népesség]]</f>
        <v>192721</v>
      </c>
      <c r="AF2807" s="1"/>
      <c r="AG2807" s="4"/>
      <c r="AJ2807" s="8"/>
      <c r="AK2807" s="4"/>
      <c r="AS2807" s="8"/>
      <c r="AT2807" s="4"/>
      <c r="BJ2807" s="1"/>
    </row>
    <row r="2808" spans="1:62" x14ac:dyDescent="0.3">
      <c r="A2808" s="33" t="s">
        <v>3461</v>
      </c>
      <c r="B2808" s="32">
        <v>6433</v>
      </c>
      <c r="C2808" s="1" t="s">
        <v>40</v>
      </c>
      <c r="D2808" s="1" t="s">
        <v>159</v>
      </c>
      <c r="E2808" s="1" t="s">
        <v>3351</v>
      </c>
      <c r="F2808" s="1" t="s">
        <v>3352</v>
      </c>
      <c r="G2808" s="1" t="s">
        <v>3352</v>
      </c>
      <c r="H2808" s="1">
        <v>1</v>
      </c>
      <c r="I2808" s="1" t="s">
        <v>32</v>
      </c>
      <c r="J2808" s="4">
        <v>4877</v>
      </c>
      <c r="K2808" s="4">
        <v>2011</v>
      </c>
      <c r="L2808" s="4">
        <v>902</v>
      </c>
      <c r="T2808" s="1">
        <v>1</v>
      </c>
      <c r="AA2808" s="12" t="str">
        <f>_xlfn.XLOOKUP(HsgLista[[#This Row],[Lakó-népesség]],hsgméret[limit],hsgméret[név],,-1)</f>
        <v>kicsi</v>
      </c>
      <c r="AB2808" s="12" t="str">
        <f>IFERROR(_xlfn.XLOOKUP(HsgLista[[#This Row],[Vármegye]],Régiók[Vármegye],Régiók[Régió]),"")</f>
        <v>Észak-Alföld</v>
      </c>
      <c r="AC2808" s="12" t="str">
        <f>IFERROR(_xlfn.XLOOKUP(HsgLista[[#This Row],[Vármegye]],Régiók[Vármegye],Régiók[NUTS2]),"")</f>
        <v>HU32</v>
      </c>
      <c r="AD2808" s="12" t="str" cm="1">
        <f t="array" ref="AD2808">_xlfn.XLOOKUP(HsgLista[[#This Row],[Helység jogállása]],_xlfn.ANCHORARRAY($AG$12),$AH$12:$AH$18)</f>
        <v>1 község</v>
      </c>
      <c r="AE2808" s="4">
        <f>HsgLista[[#This Row],[Lakó-népesség]]*HsgLista[[#This Row],[Lakó-népesség]]</f>
        <v>4044121</v>
      </c>
      <c r="AF2808" s="1"/>
      <c r="AG2808" s="4"/>
      <c r="AJ2808" s="8"/>
      <c r="AK2808" s="4"/>
      <c r="AS2808" s="8"/>
      <c r="AT2808" s="4"/>
      <c r="BJ2808" s="1"/>
    </row>
    <row r="2809" spans="1:62" x14ac:dyDescent="0.3">
      <c r="A2809" s="33" t="s">
        <v>3462</v>
      </c>
      <c r="B2809" s="31">
        <v>16230</v>
      </c>
      <c r="C2809" s="1" t="s">
        <v>40</v>
      </c>
      <c r="D2809" s="1" t="s">
        <v>34</v>
      </c>
      <c r="E2809" s="1" t="s">
        <v>2633</v>
      </c>
      <c r="F2809" s="1" t="s">
        <v>2634</v>
      </c>
      <c r="G2809" s="1" t="s">
        <v>2635</v>
      </c>
      <c r="H2809" s="1">
        <v>5</v>
      </c>
      <c r="I2809" s="1" t="s">
        <v>2636</v>
      </c>
      <c r="J2809" s="4">
        <v>2719</v>
      </c>
      <c r="K2809" s="4">
        <v>1010</v>
      </c>
      <c r="L2809" s="4">
        <v>627</v>
      </c>
      <c r="T2809" s="1">
        <v>1</v>
      </c>
      <c r="AA2809" s="12" t="str">
        <f>_xlfn.XLOOKUP(HsgLista[[#This Row],[Lakó-népesség]],hsgméret[limit],hsgméret[név],,-1)</f>
        <v>apró</v>
      </c>
      <c r="AB2809" s="12" t="str">
        <f>IFERROR(_xlfn.XLOOKUP(HsgLista[[#This Row],[Vármegye]],Régiók[Vármegye],Régiók[Régió]),"")</f>
        <v>Észak-Alföld</v>
      </c>
      <c r="AC2809" s="12" t="str">
        <f>IFERROR(_xlfn.XLOOKUP(HsgLista[[#This Row],[Vármegye]],Régiók[Vármegye],Régiók[NUTS2]),"")</f>
        <v>HU32</v>
      </c>
      <c r="AD2809" s="12" t="str" cm="1">
        <f t="array" ref="AD2809">_xlfn.XLOOKUP(HsgLista[[#This Row],[Helység jogállása]],_xlfn.ANCHORARRAY($AG$12),$AH$12:$AH$18)</f>
        <v>1 község</v>
      </c>
      <c r="AE2809" s="4">
        <f>HsgLista[[#This Row],[Lakó-népesség]]*HsgLista[[#This Row],[Lakó-népesség]]</f>
        <v>1020100</v>
      </c>
      <c r="AF2809" s="1"/>
      <c r="AG2809" s="4"/>
      <c r="AJ2809" s="8"/>
      <c r="AK2809" s="4"/>
      <c r="AS2809" s="8"/>
      <c r="AT2809" s="4"/>
      <c r="BJ2809" s="1"/>
    </row>
    <row r="2810" spans="1:62" x14ac:dyDescent="0.3">
      <c r="A2810" s="33" t="s">
        <v>3463</v>
      </c>
      <c r="B2810" s="31">
        <v>12593</v>
      </c>
      <c r="C2810" s="1" t="s">
        <v>196</v>
      </c>
      <c r="D2810" s="1" t="s">
        <v>159</v>
      </c>
      <c r="E2810" s="1" t="s">
        <v>3351</v>
      </c>
      <c r="F2810" s="1" t="s">
        <v>3352</v>
      </c>
      <c r="G2810" s="1" t="s">
        <v>3352</v>
      </c>
      <c r="H2810" s="1">
        <v>1</v>
      </c>
      <c r="I2810" s="1" t="s">
        <v>32</v>
      </c>
      <c r="J2810" s="4">
        <v>8259</v>
      </c>
      <c r="K2810" s="4">
        <v>2532</v>
      </c>
      <c r="L2810" s="4">
        <v>1132</v>
      </c>
      <c r="T2810" s="1">
        <v>1</v>
      </c>
      <c r="AA2810" s="12" t="str">
        <f>_xlfn.XLOOKUP(HsgLista[[#This Row],[Lakó-népesség]],hsgméret[limit],hsgméret[név],,-1)</f>
        <v>kicsi</v>
      </c>
      <c r="AB2810" s="12" t="str">
        <f>IFERROR(_xlfn.XLOOKUP(HsgLista[[#This Row],[Vármegye]],Régiók[Vármegye],Régiók[Régió]),"")</f>
        <v>Észak-Alföld</v>
      </c>
      <c r="AC2810" s="12" t="str">
        <f>IFERROR(_xlfn.XLOOKUP(HsgLista[[#This Row],[Vármegye]],Régiók[Vármegye],Régiók[NUTS2]),"")</f>
        <v>HU32</v>
      </c>
      <c r="AD2810" s="12" t="str" cm="1">
        <f t="array" ref="AD2810">_xlfn.XLOOKUP(HsgLista[[#This Row],[Helység jogállása]],_xlfn.ANCHORARRAY($AG$12),$AH$12:$AH$18)</f>
        <v>1 község</v>
      </c>
      <c r="AE2810" s="4">
        <f>HsgLista[[#This Row],[Lakó-népesség]]*HsgLista[[#This Row],[Lakó-népesség]]</f>
        <v>6411024</v>
      </c>
      <c r="AF2810" s="1"/>
      <c r="AG2810" s="4"/>
      <c r="AJ2810" s="8"/>
      <c r="AK2810" s="4"/>
      <c r="AS2810" s="8"/>
      <c r="AT2810" s="4"/>
      <c r="BJ2810" s="1"/>
    </row>
    <row r="2811" spans="1:62" x14ac:dyDescent="0.3">
      <c r="A2811" s="33" t="s">
        <v>3464</v>
      </c>
      <c r="B2811" s="32">
        <v>3717</v>
      </c>
      <c r="C2811" s="1" t="s">
        <v>40</v>
      </c>
      <c r="D2811" s="1" t="s">
        <v>52</v>
      </c>
      <c r="E2811" s="1" t="s">
        <v>380</v>
      </c>
      <c r="F2811" s="1" t="s">
        <v>381</v>
      </c>
      <c r="G2811" s="1" t="s">
        <v>382</v>
      </c>
      <c r="H2811" s="1">
        <v>5</v>
      </c>
      <c r="I2811" s="1" t="s">
        <v>1656</v>
      </c>
      <c r="J2811" s="4">
        <v>4661</v>
      </c>
      <c r="K2811" s="4">
        <v>328</v>
      </c>
      <c r="L2811" s="4">
        <v>249</v>
      </c>
      <c r="AA2811" s="12" t="str">
        <f>_xlfn.XLOOKUP(HsgLista[[#This Row],[Lakó-népesség]],hsgméret[limit],hsgméret[név],,-1)</f>
        <v>mikro</v>
      </c>
      <c r="AB2811" s="12" t="str">
        <f>IFERROR(_xlfn.XLOOKUP(HsgLista[[#This Row],[Vármegye]],Régiók[Vármegye],Régiók[Régió]),"")</f>
        <v>Észak-Magyarország</v>
      </c>
      <c r="AC2811" s="12" t="str">
        <f>IFERROR(_xlfn.XLOOKUP(HsgLista[[#This Row],[Vármegye]],Régiók[Vármegye],Régiók[NUTS2]),"")</f>
        <v>HU31</v>
      </c>
      <c r="AD2811" s="12" t="str" cm="1">
        <f t="array" ref="AD2811">_xlfn.XLOOKUP(HsgLista[[#This Row],[Helység jogállása]],_xlfn.ANCHORARRAY($AG$12),$AH$12:$AH$18)</f>
        <v>1 község</v>
      </c>
      <c r="AE2811" s="4">
        <f>HsgLista[[#This Row],[Lakó-népesség]]*HsgLista[[#This Row],[Lakó-népesség]]</f>
        <v>107584</v>
      </c>
      <c r="AF2811" s="1"/>
      <c r="AG2811" s="4"/>
      <c r="AJ2811" s="8"/>
      <c r="AK2811" s="4"/>
      <c r="AS2811" s="8"/>
      <c r="AT2811" s="4"/>
      <c r="BJ2811" s="1"/>
    </row>
    <row r="2812" spans="1:62" x14ac:dyDescent="0.3">
      <c r="A2812" s="33" t="s">
        <v>3465</v>
      </c>
      <c r="B2812" s="32">
        <v>9113</v>
      </c>
      <c r="C2812" s="1" t="s">
        <v>40</v>
      </c>
      <c r="D2812" s="1" t="s">
        <v>159</v>
      </c>
      <c r="E2812" s="1" t="s">
        <v>3351</v>
      </c>
      <c r="F2812" s="1" t="s">
        <v>3352</v>
      </c>
      <c r="G2812" s="1" t="s">
        <v>3352</v>
      </c>
      <c r="H2812" s="1">
        <v>1</v>
      </c>
      <c r="I2812" s="1" t="s">
        <v>32</v>
      </c>
      <c r="J2812" s="4">
        <v>5453</v>
      </c>
      <c r="K2812" s="4">
        <v>2339</v>
      </c>
      <c r="L2812" s="4">
        <v>924</v>
      </c>
      <c r="T2812" s="1">
        <v>1</v>
      </c>
      <c r="AA2812" s="12" t="str">
        <f>_xlfn.XLOOKUP(HsgLista[[#This Row],[Lakó-népesség]],hsgméret[limit],hsgméret[név],,-1)</f>
        <v>kicsi</v>
      </c>
      <c r="AB2812" s="12" t="str">
        <f>IFERROR(_xlfn.XLOOKUP(HsgLista[[#This Row],[Vármegye]],Régiók[Vármegye],Régiók[Régió]),"")</f>
        <v>Észak-Alföld</v>
      </c>
      <c r="AC2812" s="12" t="str">
        <f>IFERROR(_xlfn.XLOOKUP(HsgLista[[#This Row],[Vármegye]],Régiók[Vármegye],Régiók[NUTS2]),"")</f>
        <v>HU32</v>
      </c>
      <c r="AD2812" s="12" t="str" cm="1">
        <f t="array" ref="AD2812">_xlfn.XLOOKUP(HsgLista[[#This Row],[Helység jogállása]],_xlfn.ANCHORARRAY($AG$12),$AH$12:$AH$18)</f>
        <v>1 község</v>
      </c>
      <c r="AE2812" s="4">
        <f>HsgLista[[#This Row],[Lakó-népesség]]*HsgLista[[#This Row],[Lakó-népesség]]</f>
        <v>5470921</v>
      </c>
      <c r="AF2812" s="1"/>
      <c r="AG2812" s="4"/>
      <c r="AJ2812" s="8"/>
      <c r="AK2812" s="4"/>
      <c r="AS2812" s="8"/>
      <c r="AT2812" s="4"/>
      <c r="BJ2812" s="1"/>
    </row>
    <row r="2813" spans="1:62" x14ac:dyDescent="0.3">
      <c r="A2813" s="33" t="s">
        <v>3466</v>
      </c>
      <c r="B2813" s="31">
        <v>13815</v>
      </c>
      <c r="C2813" s="1" t="s">
        <v>27</v>
      </c>
      <c r="D2813" s="1" t="s">
        <v>34</v>
      </c>
      <c r="E2813" s="1" t="s">
        <v>1088</v>
      </c>
      <c r="F2813" s="1" t="s">
        <v>1089</v>
      </c>
      <c r="G2813" s="1" t="s">
        <v>1090</v>
      </c>
      <c r="H2813" s="1">
        <v>1</v>
      </c>
      <c r="I2813" s="1" t="s">
        <v>32</v>
      </c>
      <c r="J2813" s="4">
        <v>8034</v>
      </c>
      <c r="K2813" s="4">
        <v>9901</v>
      </c>
      <c r="L2813" s="4">
        <v>4618</v>
      </c>
      <c r="T2813" s="1">
        <v>1</v>
      </c>
      <c r="AA2813" s="12" t="str">
        <f>_xlfn.XLOOKUP(HsgLista[[#This Row],[Lakó-népesség]],hsgméret[limit],hsgméret[név],,-1)</f>
        <v>kicsi</v>
      </c>
      <c r="AB2813" s="12" t="str">
        <f>IFERROR(_xlfn.XLOOKUP(HsgLista[[#This Row],[Vármegye]],Régiók[Vármegye],Régiók[Régió]),"")</f>
        <v>Észak-Alföld</v>
      </c>
      <c r="AC2813" s="12" t="str">
        <f>IFERROR(_xlfn.XLOOKUP(HsgLista[[#This Row],[Vármegye]],Régiók[Vármegye],Régiók[NUTS2]),"")</f>
        <v>HU32</v>
      </c>
      <c r="AD2813" s="12" t="str" cm="1">
        <f t="array" ref="AD2813">_xlfn.XLOOKUP(HsgLista[[#This Row],[Helység jogállása]],_xlfn.ANCHORARRAY($AG$12),$AH$12:$AH$18)</f>
        <v>2 város</v>
      </c>
      <c r="AE2813" s="4">
        <f>HsgLista[[#This Row],[Lakó-népesség]]*HsgLista[[#This Row],[Lakó-népesség]]</f>
        <v>98029801</v>
      </c>
      <c r="AF2813" s="1"/>
      <c r="AG2813" s="4"/>
      <c r="AJ2813" s="8"/>
      <c r="AK2813" s="4"/>
      <c r="AS2813" s="8"/>
      <c r="AT2813" s="4"/>
      <c r="BJ2813" s="1"/>
    </row>
    <row r="2814" spans="1:62" x14ac:dyDescent="0.3">
      <c r="A2814" s="33" t="s">
        <v>2635</v>
      </c>
      <c r="B2814" s="31">
        <v>29726</v>
      </c>
      <c r="C2814" s="1" t="s">
        <v>27</v>
      </c>
      <c r="D2814" s="1" t="s">
        <v>34</v>
      </c>
      <c r="E2814" s="1" t="s">
        <v>3467</v>
      </c>
      <c r="F2814" s="1" t="s">
        <v>2634</v>
      </c>
      <c r="G2814" s="1" t="s">
        <v>2635</v>
      </c>
      <c r="H2814" s="1">
        <v>2</v>
      </c>
      <c r="I2814" s="1" t="s">
        <v>38</v>
      </c>
      <c r="J2814" s="4">
        <v>16219</v>
      </c>
      <c r="K2814" s="4">
        <v>10642</v>
      </c>
      <c r="L2814" s="4">
        <v>5259</v>
      </c>
      <c r="T2814" s="1">
        <v>1</v>
      </c>
      <c r="AA2814" s="12" t="str">
        <f>_xlfn.XLOOKUP(HsgLista[[#This Row],[Lakó-népesség]],hsgméret[limit],hsgméret[név],,-1)</f>
        <v>közép</v>
      </c>
      <c r="AB2814" s="12" t="str">
        <f>IFERROR(_xlfn.XLOOKUP(HsgLista[[#This Row],[Vármegye]],Régiók[Vármegye],Régiók[Régió]),"")</f>
        <v>Észak-Alföld</v>
      </c>
      <c r="AC2814" s="12" t="str">
        <f>IFERROR(_xlfn.XLOOKUP(HsgLista[[#This Row],[Vármegye]],Régiók[Vármegye],Régiók[NUTS2]),"")</f>
        <v>HU32</v>
      </c>
      <c r="AD2814" s="12" t="str" cm="1">
        <f t="array" ref="AD2814">_xlfn.XLOOKUP(HsgLista[[#This Row],[Helység jogállása]],_xlfn.ANCHORARRAY($AG$12),$AH$12:$AH$18)</f>
        <v>2 város</v>
      </c>
      <c r="AE2814" s="4">
        <f>HsgLista[[#This Row],[Lakó-népesség]]*HsgLista[[#This Row],[Lakó-népesség]]</f>
        <v>113252164</v>
      </c>
      <c r="AF2814" s="1"/>
      <c r="AG2814" s="4"/>
      <c r="AJ2814" s="8"/>
      <c r="AK2814" s="4"/>
      <c r="AS2814" s="8"/>
      <c r="AT2814" s="4"/>
      <c r="BJ2814" s="1"/>
    </row>
    <row r="2815" spans="1:62" x14ac:dyDescent="0.3">
      <c r="A2815" s="33" t="s">
        <v>3468</v>
      </c>
      <c r="B2815" s="31">
        <v>30304</v>
      </c>
      <c r="C2815" s="1" t="s">
        <v>40</v>
      </c>
      <c r="D2815" s="1" t="s">
        <v>34</v>
      </c>
      <c r="E2815" s="1" t="s">
        <v>35</v>
      </c>
      <c r="F2815" s="1" t="s">
        <v>36</v>
      </c>
      <c r="G2815" s="1" t="s">
        <v>37</v>
      </c>
      <c r="H2815" s="1">
        <v>5</v>
      </c>
      <c r="I2815" s="1" t="s">
        <v>3469</v>
      </c>
      <c r="J2815" s="4">
        <v>3693</v>
      </c>
      <c r="K2815" s="4">
        <v>925</v>
      </c>
      <c r="L2815" s="4">
        <v>511</v>
      </c>
      <c r="AA2815" s="12" t="str">
        <f>_xlfn.XLOOKUP(HsgLista[[#This Row],[Lakó-népesség]],hsgméret[limit],hsgméret[név],,-1)</f>
        <v>apró</v>
      </c>
      <c r="AB2815" s="12" t="str">
        <f>IFERROR(_xlfn.XLOOKUP(HsgLista[[#This Row],[Vármegye]],Régiók[Vármegye],Régiók[Régió]),"")</f>
        <v>Észak-Alföld</v>
      </c>
      <c r="AC2815" s="12" t="str">
        <f>IFERROR(_xlfn.XLOOKUP(HsgLista[[#This Row],[Vármegye]],Régiók[Vármegye],Régiók[NUTS2]),"")</f>
        <v>HU32</v>
      </c>
      <c r="AD2815" s="12" t="str" cm="1">
        <f t="array" ref="AD2815">_xlfn.XLOOKUP(HsgLista[[#This Row],[Helység jogállása]],_xlfn.ANCHORARRAY($AG$12),$AH$12:$AH$18)</f>
        <v>1 község</v>
      </c>
      <c r="AE2815" s="4">
        <f>HsgLista[[#This Row],[Lakó-népesség]]*HsgLista[[#This Row],[Lakó-népesség]]</f>
        <v>855625</v>
      </c>
      <c r="AF2815" s="1"/>
      <c r="AG2815" s="4"/>
      <c r="AJ2815" s="8"/>
      <c r="AK2815" s="4"/>
      <c r="AS2815" s="8"/>
      <c r="AT2815" s="4"/>
      <c r="BJ2815" s="1"/>
    </row>
    <row r="2816" spans="1:62" x14ac:dyDescent="0.3">
      <c r="A2816" s="33" t="s">
        <v>3470</v>
      </c>
      <c r="B2816" s="31">
        <v>30845</v>
      </c>
      <c r="C2816" s="1" t="s">
        <v>40</v>
      </c>
      <c r="D2816" s="1" t="s">
        <v>224</v>
      </c>
      <c r="E2816" s="1" t="s">
        <v>1577</v>
      </c>
      <c r="F2816" s="1" t="s">
        <v>1578</v>
      </c>
      <c r="G2816" s="1" t="s">
        <v>1579</v>
      </c>
      <c r="H2816" s="1">
        <v>5</v>
      </c>
      <c r="I2816" s="1" t="s">
        <v>1579</v>
      </c>
      <c r="J2816" s="4">
        <v>2078</v>
      </c>
      <c r="K2816" s="4">
        <v>675</v>
      </c>
      <c r="L2816" s="4">
        <v>347</v>
      </c>
      <c r="AA2816" s="12" t="str">
        <f>_xlfn.XLOOKUP(HsgLista[[#This Row],[Lakó-népesség]],hsgméret[limit],hsgméret[név],,-1)</f>
        <v>apró</v>
      </c>
      <c r="AB2816" s="12" t="str">
        <f>IFERROR(_xlfn.XLOOKUP(HsgLista[[#This Row],[Vármegye]],Régiók[Vármegye],Régiók[Régió]),"")</f>
        <v>Észak-Alföld</v>
      </c>
      <c r="AC2816" s="12" t="str">
        <f>IFERROR(_xlfn.XLOOKUP(HsgLista[[#This Row],[Vármegye]],Régiók[Vármegye],Régiók[NUTS2]),"")</f>
        <v>HU32</v>
      </c>
      <c r="AD2816" s="12" t="str" cm="1">
        <f t="array" ref="AD2816">_xlfn.XLOOKUP(HsgLista[[#This Row],[Helység jogállása]],_xlfn.ANCHORARRAY($AG$12),$AH$12:$AH$18)</f>
        <v>1 község</v>
      </c>
      <c r="AE2816" s="4">
        <f>HsgLista[[#This Row],[Lakó-népesség]]*HsgLista[[#This Row],[Lakó-népesség]]</f>
        <v>455625</v>
      </c>
      <c r="AF2816" s="1"/>
      <c r="AG2816" s="4"/>
      <c r="AJ2816" s="8"/>
      <c r="AK2816" s="4"/>
      <c r="AS2816" s="8"/>
      <c r="AT2816" s="4"/>
      <c r="BJ2816" s="1"/>
    </row>
    <row r="2817" spans="1:62" x14ac:dyDescent="0.3">
      <c r="A2817" s="33" t="s">
        <v>2636</v>
      </c>
      <c r="B2817" s="31">
        <v>28699</v>
      </c>
      <c r="C2817" s="1" t="s">
        <v>40</v>
      </c>
      <c r="D2817" s="1" t="s">
        <v>34</v>
      </c>
      <c r="E2817" s="1" t="s">
        <v>2633</v>
      </c>
      <c r="F2817" s="1" t="s">
        <v>2634</v>
      </c>
      <c r="G2817" s="1" t="s">
        <v>2635</v>
      </c>
      <c r="H2817" s="1">
        <v>2</v>
      </c>
      <c r="I2817" s="1" t="s">
        <v>38</v>
      </c>
      <c r="J2817" s="4">
        <v>3404</v>
      </c>
      <c r="K2817" s="4">
        <v>687</v>
      </c>
      <c r="L2817" s="4">
        <v>381</v>
      </c>
      <c r="T2817" s="1">
        <v>1</v>
      </c>
      <c r="AA2817" s="12" t="str">
        <f>_xlfn.XLOOKUP(HsgLista[[#This Row],[Lakó-népesség]],hsgméret[limit],hsgméret[név],,-1)</f>
        <v>apró</v>
      </c>
      <c r="AB2817" s="12" t="str">
        <f>IFERROR(_xlfn.XLOOKUP(HsgLista[[#This Row],[Vármegye]],Régiók[Vármegye],Régiók[Régió]),"")</f>
        <v>Észak-Alföld</v>
      </c>
      <c r="AC2817" s="12" t="str">
        <f>IFERROR(_xlfn.XLOOKUP(HsgLista[[#This Row],[Vármegye]],Régiók[Vármegye],Régiók[NUTS2]),"")</f>
        <v>HU32</v>
      </c>
      <c r="AD2817" s="12" t="str" cm="1">
        <f t="array" ref="AD2817">_xlfn.XLOOKUP(HsgLista[[#This Row],[Helység jogállása]],_xlfn.ANCHORARRAY($AG$12),$AH$12:$AH$18)</f>
        <v>1 község</v>
      </c>
      <c r="AE2817" s="4">
        <f>HsgLista[[#This Row],[Lakó-népesség]]*HsgLista[[#This Row],[Lakó-népesség]]</f>
        <v>471969</v>
      </c>
      <c r="AF2817" s="1"/>
      <c r="AG2817" s="4"/>
      <c r="AJ2817" s="8"/>
      <c r="AK2817" s="4"/>
      <c r="AS2817" s="8"/>
      <c r="AT2817" s="4"/>
      <c r="BJ2817" s="1"/>
    </row>
    <row r="2818" spans="1:62" x14ac:dyDescent="0.3">
      <c r="A2818" s="33" t="s">
        <v>3471</v>
      </c>
      <c r="B2818" s="31">
        <v>20446</v>
      </c>
      <c r="C2818" s="1" t="s">
        <v>40</v>
      </c>
      <c r="D2818" s="1" t="s">
        <v>34</v>
      </c>
      <c r="E2818" s="1" t="s">
        <v>1088</v>
      </c>
      <c r="F2818" s="1" t="s">
        <v>1089</v>
      </c>
      <c r="G2818" s="1" t="s">
        <v>1090</v>
      </c>
      <c r="H2818" s="1">
        <v>5</v>
      </c>
      <c r="I2818" s="1" t="s">
        <v>1087</v>
      </c>
      <c r="J2818" s="4">
        <v>1792</v>
      </c>
      <c r="K2818" s="4">
        <v>397</v>
      </c>
      <c r="L2818" s="4">
        <v>199</v>
      </c>
      <c r="T2818" s="1">
        <v>1</v>
      </c>
      <c r="AA2818" s="12" t="str">
        <f>_xlfn.XLOOKUP(HsgLista[[#This Row],[Lakó-népesség]],hsgméret[limit],hsgméret[név],,-1)</f>
        <v>mikro</v>
      </c>
      <c r="AB2818" s="12" t="str">
        <f>IFERROR(_xlfn.XLOOKUP(HsgLista[[#This Row],[Vármegye]],Régiók[Vármegye],Régiók[Régió]),"")</f>
        <v>Észak-Alföld</v>
      </c>
      <c r="AC2818" s="12" t="str">
        <f>IFERROR(_xlfn.XLOOKUP(HsgLista[[#This Row],[Vármegye]],Régiók[Vármegye],Régiók[NUTS2]),"")</f>
        <v>HU32</v>
      </c>
      <c r="AD2818" s="12" t="str" cm="1">
        <f t="array" ref="AD2818">_xlfn.XLOOKUP(HsgLista[[#This Row],[Helység jogállása]],_xlfn.ANCHORARRAY($AG$12),$AH$12:$AH$18)</f>
        <v>1 község</v>
      </c>
      <c r="AE2818" s="4">
        <f>HsgLista[[#This Row],[Lakó-népesség]]*HsgLista[[#This Row],[Lakó-népesség]]</f>
        <v>157609</v>
      </c>
      <c r="AF2818" s="1"/>
      <c r="AG2818" s="4"/>
      <c r="AJ2818" s="8"/>
      <c r="AK2818" s="4"/>
      <c r="AS2818" s="8"/>
      <c r="AT2818" s="4"/>
      <c r="BJ2818" s="1"/>
    </row>
    <row r="2819" spans="1:62" x14ac:dyDescent="0.3">
      <c r="A2819" s="33" t="s">
        <v>3472</v>
      </c>
      <c r="B2819" s="31">
        <v>29346</v>
      </c>
      <c r="C2819" s="1" t="s">
        <v>40</v>
      </c>
      <c r="D2819" s="1" t="s">
        <v>34</v>
      </c>
      <c r="E2819" s="1" t="s">
        <v>803</v>
      </c>
      <c r="F2819" s="1" t="s">
        <v>804</v>
      </c>
      <c r="G2819" s="1" t="s">
        <v>805</v>
      </c>
      <c r="H2819" s="1">
        <v>2</v>
      </c>
      <c r="I2819" s="1" t="s">
        <v>38</v>
      </c>
      <c r="J2819" s="4">
        <v>2819</v>
      </c>
      <c r="K2819" s="4">
        <v>1445</v>
      </c>
      <c r="L2819" s="4">
        <v>820</v>
      </c>
      <c r="AA2819" s="12" t="str">
        <f>_xlfn.XLOOKUP(HsgLista[[#This Row],[Lakó-népesség]],hsgméret[limit],hsgméret[név],,-1)</f>
        <v>apró</v>
      </c>
      <c r="AB2819" s="12" t="str">
        <f>IFERROR(_xlfn.XLOOKUP(HsgLista[[#This Row],[Vármegye]],Régiók[Vármegye],Régiók[Régió]),"")</f>
        <v>Észak-Alföld</v>
      </c>
      <c r="AC2819" s="12" t="str">
        <f>IFERROR(_xlfn.XLOOKUP(HsgLista[[#This Row],[Vármegye]],Régiók[Vármegye],Régiók[NUTS2]),"")</f>
        <v>HU32</v>
      </c>
      <c r="AD2819" s="12" t="str" cm="1">
        <f t="array" ref="AD2819">_xlfn.XLOOKUP(HsgLista[[#This Row],[Helység jogállása]],_xlfn.ANCHORARRAY($AG$12),$AH$12:$AH$18)</f>
        <v>1 község</v>
      </c>
      <c r="AE2819" s="4">
        <f>HsgLista[[#This Row],[Lakó-népesség]]*HsgLista[[#This Row],[Lakó-népesség]]</f>
        <v>2088025</v>
      </c>
      <c r="AF2819" s="1"/>
      <c r="AG2819" s="4"/>
      <c r="AJ2819" s="8"/>
      <c r="AK2819" s="4"/>
      <c r="AS2819" s="8"/>
      <c r="AT2819" s="4"/>
      <c r="BJ2819" s="1"/>
    </row>
    <row r="2820" spans="1:62" x14ac:dyDescent="0.3">
      <c r="A2820" s="33" t="s">
        <v>3473</v>
      </c>
      <c r="B2820" s="32">
        <v>8554</v>
      </c>
      <c r="C2820" s="1" t="s">
        <v>40</v>
      </c>
      <c r="D2820" s="1" t="s">
        <v>159</v>
      </c>
      <c r="E2820" s="1" t="s">
        <v>160</v>
      </c>
      <c r="F2820" s="1" t="s">
        <v>161</v>
      </c>
      <c r="G2820" s="1" t="s">
        <v>162</v>
      </c>
      <c r="H2820" s="1">
        <v>5</v>
      </c>
      <c r="I2820" s="1" t="s">
        <v>1324</v>
      </c>
      <c r="J2820" s="4">
        <v>1551</v>
      </c>
      <c r="K2820" s="4">
        <v>1493</v>
      </c>
      <c r="L2820" s="4">
        <v>520</v>
      </c>
      <c r="T2820" s="1">
        <v>1</v>
      </c>
      <c r="AA2820" s="12" t="str">
        <f>_xlfn.XLOOKUP(HsgLista[[#This Row],[Lakó-népesség]],hsgméret[limit],hsgméret[név],,-1)</f>
        <v>apró</v>
      </c>
      <c r="AB2820" s="12" t="str">
        <f>IFERROR(_xlfn.XLOOKUP(HsgLista[[#This Row],[Vármegye]],Régiók[Vármegye],Régiók[Régió]),"")</f>
        <v>Észak-Alföld</v>
      </c>
      <c r="AC2820" s="12" t="str">
        <f>IFERROR(_xlfn.XLOOKUP(HsgLista[[#This Row],[Vármegye]],Régiók[Vármegye],Régiók[NUTS2]),"")</f>
        <v>HU32</v>
      </c>
      <c r="AD2820" s="12" t="str" cm="1">
        <f t="array" ref="AD2820">_xlfn.XLOOKUP(HsgLista[[#This Row],[Helység jogállása]],_xlfn.ANCHORARRAY($AG$12),$AH$12:$AH$18)</f>
        <v>1 község</v>
      </c>
      <c r="AE2820" s="4">
        <f>HsgLista[[#This Row],[Lakó-népesség]]*HsgLista[[#This Row],[Lakó-népesség]]</f>
        <v>2229049</v>
      </c>
      <c r="AF2820" s="1"/>
      <c r="AG2820" s="4"/>
      <c r="AJ2820" s="8"/>
      <c r="AK2820" s="4"/>
      <c r="AS2820" s="8"/>
      <c r="AT2820" s="4"/>
      <c r="BJ2820" s="1"/>
    </row>
    <row r="2821" spans="1:62" x14ac:dyDescent="0.3">
      <c r="A2821" s="33" t="s">
        <v>3474</v>
      </c>
      <c r="B2821" s="31">
        <v>13976</v>
      </c>
      <c r="C2821" s="1" t="s">
        <v>40</v>
      </c>
      <c r="D2821" s="1" t="s">
        <v>52</v>
      </c>
      <c r="E2821" s="1" t="s">
        <v>878</v>
      </c>
      <c r="F2821" s="1" t="s">
        <v>879</v>
      </c>
      <c r="G2821" s="1" t="s">
        <v>880</v>
      </c>
      <c r="H2821" s="1">
        <v>1</v>
      </c>
      <c r="I2821" s="1" t="s">
        <v>32</v>
      </c>
      <c r="J2821" s="4">
        <v>4756</v>
      </c>
      <c r="K2821" s="4">
        <v>2138</v>
      </c>
      <c r="L2821" s="4">
        <v>868</v>
      </c>
      <c r="AA2821" s="12" t="str">
        <f>_xlfn.XLOOKUP(HsgLista[[#This Row],[Lakó-népesség]],hsgméret[limit],hsgméret[név],,-1)</f>
        <v>kicsi</v>
      </c>
      <c r="AB2821" s="12" t="str">
        <f>IFERROR(_xlfn.XLOOKUP(HsgLista[[#This Row],[Vármegye]],Régiók[Vármegye],Régiók[Régió]),"")</f>
        <v>Észak-Magyarország</v>
      </c>
      <c r="AC2821" s="12" t="str">
        <f>IFERROR(_xlfn.XLOOKUP(HsgLista[[#This Row],[Vármegye]],Régiók[Vármegye],Régiók[NUTS2]),"")</f>
        <v>HU31</v>
      </c>
      <c r="AD2821" s="12" t="str" cm="1">
        <f t="array" ref="AD2821">_xlfn.XLOOKUP(HsgLista[[#This Row],[Helység jogállása]],_xlfn.ANCHORARRAY($AG$12),$AH$12:$AH$18)</f>
        <v>1 község</v>
      </c>
      <c r="AE2821" s="4">
        <f>HsgLista[[#This Row],[Lakó-népesség]]*HsgLista[[#This Row],[Lakó-népesség]]</f>
        <v>4571044</v>
      </c>
      <c r="AF2821" s="1"/>
      <c r="AG2821" s="4"/>
      <c r="AJ2821" s="8"/>
      <c r="AK2821" s="4"/>
      <c r="AS2821" s="8"/>
      <c r="AT2821" s="4"/>
      <c r="BJ2821" s="1"/>
    </row>
    <row r="2822" spans="1:62" x14ac:dyDescent="0.3">
      <c r="A2822" s="33" t="s">
        <v>2350</v>
      </c>
      <c r="B2822" s="31">
        <v>30623</v>
      </c>
      <c r="C2822" s="1" t="s">
        <v>27</v>
      </c>
      <c r="D2822" s="1" t="s">
        <v>140</v>
      </c>
      <c r="E2822" s="1" t="s">
        <v>3475</v>
      </c>
      <c r="F2822" s="1" t="s">
        <v>2349</v>
      </c>
      <c r="G2822" s="1" t="s">
        <v>2350</v>
      </c>
      <c r="H2822" s="1">
        <v>1</v>
      </c>
      <c r="I2822" s="1" t="s">
        <v>32</v>
      </c>
      <c r="J2822" s="4">
        <v>13327</v>
      </c>
      <c r="K2822" s="4">
        <v>11690</v>
      </c>
      <c r="L2822" s="4">
        <v>5588</v>
      </c>
      <c r="AA2822" s="12" t="str">
        <f>_xlfn.XLOOKUP(HsgLista[[#This Row],[Lakó-népesség]],hsgméret[limit],hsgméret[név],,-1)</f>
        <v>közép</v>
      </c>
      <c r="AB2822" s="12" t="str">
        <f>IFERROR(_xlfn.XLOOKUP(HsgLista[[#This Row],[Vármegye]],Régiók[Vármegye],Régiók[Régió]),"")</f>
        <v>Dél-Alföld</v>
      </c>
      <c r="AC2822" s="12" t="str">
        <f>IFERROR(_xlfn.XLOOKUP(HsgLista[[#This Row],[Vármegye]],Régiók[Vármegye],Régiók[NUTS2]),"")</f>
        <v>HU33</v>
      </c>
      <c r="AD2822" s="12" t="str" cm="1">
        <f t="array" ref="AD2822">_xlfn.XLOOKUP(HsgLista[[#This Row],[Helység jogállása]],_xlfn.ANCHORARRAY($AG$12),$AH$12:$AH$18)</f>
        <v>2 város</v>
      </c>
      <c r="AE2822" s="4">
        <f>HsgLista[[#This Row],[Lakó-népesség]]*HsgLista[[#This Row],[Lakó-népesség]]</f>
        <v>136656100</v>
      </c>
      <c r="AF2822" s="1"/>
      <c r="AG2822" s="4"/>
      <c r="AJ2822" s="8"/>
      <c r="AK2822" s="4"/>
      <c r="AS2822" s="8"/>
      <c r="AT2822" s="4"/>
      <c r="BJ2822" s="1"/>
    </row>
    <row r="2823" spans="1:62" x14ac:dyDescent="0.3">
      <c r="A2823" s="33" t="s">
        <v>632</v>
      </c>
      <c r="B2823" s="32">
        <v>4446</v>
      </c>
      <c r="C2823" s="1" t="s">
        <v>40</v>
      </c>
      <c r="D2823" s="1" t="s">
        <v>159</v>
      </c>
      <c r="E2823" s="1" t="s">
        <v>368</v>
      </c>
      <c r="F2823" s="1" t="s">
        <v>369</v>
      </c>
      <c r="G2823" s="1" t="s">
        <v>370</v>
      </c>
      <c r="H2823" s="1">
        <v>2</v>
      </c>
      <c r="I2823" s="1" t="s">
        <v>38</v>
      </c>
      <c r="J2823" s="4">
        <v>2386</v>
      </c>
      <c r="K2823" s="4">
        <v>851</v>
      </c>
      <c r="L2823" s="4">
        <v>374</v>
      </c>
      <c r="T2823" s="1">
        <v>1</v>
      </c>
      <c r="AA2823" s="12" t="str">
        <f>_xlfn.XLOOKUP(HsgLista[[#This Row],[Lakó-népesség]],hsgméret[limit],hsgméret[név],,-1)</f>
        <v>apró</v>
      </c>
      <c r="AB2823" s="12" t="str">
        <f>IFERROR(_xlfn.XLOOKUP(HsgLista[[#This Row],[Vármegye]],Régiók[Vármegye],Régiók[Régió]),"")</f>
        <v>Észak-Alföld</v>
      </c>
      <c r="AC2823" s="12" t="str">
        <f>IFERROR(_xlfn.XLOOKUP(HsgLista[[#This Row],[Vármegye]],Régiók[Vármegye],Régiók[NUTS2]),"")</f>
        <v>HU32</v>
      </c>
      <c r="AD2823" s="12" t="str" cm="1">
        <f t="array" ref="AD2823">_xlfn.XLOOKUP(HsgLista[[#This Row],[Helység jogállása]],_xlfn.ANCHORARRAY($AG$12),$AH$12:$AH$18)</f>
        <v>1 község</v>
      </c>
      <c r="AE2823" s="4">
        <f>HsgLista[[#This Row],[Lakó-népesség]]*HsgLista[[#This Row],[Lakó-népesség]]</f>
        <v>724201</v>
      </c>
      <c r="AF2823" s="1"/>
      <c r="AG2823" s="4"/>
      <c r="AJ2823" s="8"/>
      <c r="AK2823" s="4"/>
      <c r="AS2823" s="8"/>
      <c r="AT2823" s="4"/>
      <c r="BJ2823" s="1"/>
    </row>
    <row r="2824" spans="1:62" x14ac:dyDescent="0.3">
      <c r="A2824" s="33" t="s">
        <v>3476</v>
      </c>
      <c r="B2824" s="31">
        <v>13888</v>
      </c>
      <c r="C2824" s="1" t="s">
        <v>40</v>
      </c>
      <c r="D2824" s="1" t="s">
        <v>52</v>
      </c>
      <c r="E2824" s="1" t="s">
        <v>380</v>
      </c>
      <c r="F2824" s="1" t="s">
        <v>381</v>
      </c>
      <c r="G2824" s="1" t="s">
        <v>382</v>
      </c>
      <c r="H2824" s="1">
        <v>1</v>
      </c>
      <c r="I2824" s="1" t="s">
        <v>32</v>
      </c>
      <c r="J2824" s="4">
        <v>4618</v>
      </c>
      <c r="K2824" s="4">
        <v>2442</v>
      </c>
      <c r="L2824" s="4">
        <v>1028</v>
      </c>
      <c r="T2824" s="1">
        <v>1</v>
      </c>
      <c r="AA2824" s="12" t="str">
        <f>_xlfn.XLOOKUP(HsgLista[[#This Row],[Lakó-népesség]],hsgméret[limit],hsgméret[név],,-1)</f>
        <v>kicsi</v>
      </c>
      <c r="AB2824" s="12" t="str">
        <f>IFERROR(_xlfn.XLOOKUP(HsgLista[[#This Row],[Vármegye]],Régiók[Vármegye],Régiók[Régió]),"")</f>
        <v>Észak-Magyarország</v>
      </c>
      <c r="AC2824" s="12" t="str">
        <f>IFERROR(_xlfn.XLOOKUP(HsgLista[[#This Row],[Vármegye]],Régiók[Vármegye],Régiók[NUTS2]),"")</f>
        <v>HU31</v>
      </c>
      <c r="AD2824" s="12" t="str" cm="1">
        <f t="array" ref="AD2824">_xlfn.XLOOKUP(HsgLista[[#This Row],[Helység jogállása]],_xlfn.ANCHORARRAY($AG$12),$AH$12:$AH$18)</f>
        <v>1 község</v>
      </c>
      <c r="AE2824" s="4">
        <f>HsgLista[[#This Row],[Lakó-népesség]]*HsgLista[[#This Row],[Lakó-népesség]]</f>
        <v>5963364</v>
      </c>
      <c r="AF2824" s="1"/>
      <c r="AG2824" s="4"/>
      <c r="AJ2824" s="8"/>
      <c r="AK2824" s="4"/>
      <c r="AS2824" s="8"/>
      <c r="AT2824" s="4"/>
      <c r="BJ2824" s="1"/>
    </row>
    <row r="2825" spans="1:62" x14ac:dyDescent="0.3">
      <c r="A2825" s="33" t="s">
        <v>2550</v>
      </c>
      <c r="B2825" s="32">
        <v>8794</v>
      </c>
      <c r="C2825" s="1" t="s">
        <v>40</v>
      </c>
      <c r="D2825" s="1" t="s">
        <v>159</v>
      </c>
      <c r="E2825" s="1" t="s">
        <v>950</v>
      </c>
      <c r="F2825" s="1" t="s">
        <v>951</v>
      </c>
      <c r="G2825" s="1" t="s">
        <v>952</v>
      </c>
      <c r="H2825" s="1">
        <v>2</v>
      </c>
      <c r="I2825" s="1" t="s">
        <v>38</v>
      </c>
      <c r="J2825" s="4">
        <v>1669</v>
      </c>
      <c r="K2825" s="4">
        <v>720</v>
      </c>
      <c r="L2825" s="4">
        <v>297</v>
      </c>
      <c r="T2825" s="1">
        <v>1</v>
      </c>
      <c r="AA2825" s="12" t="str">
        <f>_xlfn.XLOOKUP(HsgLista[[#This Row],[Lakó-népesség]],hsgméret[limit],hsgméret[név],,-1)</f>
        <v>apró</v>
      </c>
      <c r="AB2825" s="12" t="str">
        <f>IFERROR(_xlfn.XLOOKUP(HsgLista[[#This Row],[Vármegye]],Régiók[Vármegye],Régiók[Régió]),"")</f>
        <v>Észak-Alföld</v>
      </c>
      <c r="AC2825" s="12" t="str">
        <f>IFERROR(_xlfn.XLOOKUP(HsgLista[[#This Row],[Vármegye]],Régiók[Vármegye],Régiók[NUTS2]),"")</f>
        <v>HU32</v>
      </c>
      <c r="AD2825" s="12" t="str" cm="1">
        <f t="array" ref="AD2825">_xlfn.XLOOKUP(HsgLista[[#This Row],[Helység jogállása]],_xlfn.ANCHORARRAY($AG$12),$AH$12:$AH$18)</f>
        <v>1 község</v>
      </c>
      <c r="AE2825" s="4">
        <f>HsgLista[[#This Row],[Lakó-népesség]]*HsgLista[[#This Row],[Lakó-népesség]]</f>
        <v>518400</v>
      </c>
      <c r="AF2825" s="1"/>
      <c r="AG2825" s="4"/>
      <c r="AJ2825" s="8"/>
      <c r="AK2825" s="4"/>
      <c r="AS2825" s="8"/>
      <c r="AT2825" s="4"/>
      <c r="BJ2825" s="1"/>
    </row>
    <row r="2826" spans="1:62" x14ac:dyDescent="0.3">
      <c r="A2826" s="33" t="s">
        <v>2664</v>
      </c>
      <c r="B2826" s="31">
        <v>30386</v>
      </c>
      <c r="C2826" s="1" t="s">
        <v>40</v>
      </c>
      <c r="D2826" s="1" t="s">
        <v>34</v>
      </c>
      <c r="E2826" s="1" t="s">
        <v>1088</v>
      </c>
      <c r="F2826" s="1" t="s">
        <v>1089</v>
      </c>
      <c r="G2826" s="1" t="s">
        <v>1090</v>
      </c>
      <c r="H2826" s="1">
        <v>2</v>
      </c>
      <c r="I2826" s="1" t="s">
        <v>38</v>
      </c>
      <c r="J2826" s="4">
        <v>2837</v>
      </c>
      <c r="K2826" s="4">
        <v>1239</v>
      </c>
      <c r="L2826" s="4">
        <v>689</v>
      </c>
      <c r="AA2826" s="12" t="str">
        <f>_xlfn.XLOOKUP(HsgLista[[#This Row],[Lakó-népesség]],hsgméret[limit],hsgméret[név],,-1)</f>
        <v>apró</v>
      </c>
      <c r="AB2826" s="12" t="str">
        <f>IFERROR(_xlfn.XLOOKUP(HsgLista[[#This Row],[Vármegye]],Régiók[Vármegye],Régiók[Régió]),"")</f>
        <v>Észak-Alföld</v>
      </c>
      <c r="AC2826" s="12" t="str">
        <f>IFERROR(_xlfn.XLOOKUP(HsgLista[[#This Row],[Vármegye]],Régiók[Vármegye],Régiók[NUTS2]),"")</f>
        <v>HU32</v>
      </c>
      <c r="AD2826" s="12" t="str" cm="1">
        <f t="array" ref="AD2826">_xlfn.XLOOKUP(HsgLista[[#This Row],[Helység jogállása]],_xlfn.ANCHORARRAY($AG$12),$AH$12:$AH$18)</f>
        <v>1 község</v>
      </c>
      <c r="AE2826" s="4">
        <f>HsgLista[[#This Row],[Lakó-népesség]]*HsgLista[[#This Row],[Lakó-népesség]]</f>
        <v>1535121</v>
      </c>
      <c r="AF2826" s="1"/>
      <c r="AG2826" s="4"/>
      <c r="AJ2826" s="8"/>
      <c r="AK2826" s="4"/>
      <c r="AS2826" s="8"/>
      <c r="AT2826" s="4"/>
      <c r="BJ2826" s="1"/>
    </row>
    <row r="2827" spans="1:62" x14ac:dyDescent="0.3">
      <c r="A2827" s="33" t="s">
        <v>3477</v>
      </c>
      <c r="B2827" s="31">
        <v>19381</v>
      </c>
      <c r="C2827" s="1" t="s">
        <v>40</v>
      </c>
      <c r="D2827" s="1" t="s">
        <v>52</v>
      </c>
      <c r="E2827" s="1" t="s">
        <v>883</v>
      </c>
      <c r="F2827" s="1" t="s">
        <v>884</v>
      </c>
      <c r="G2827" s="1" t="s">
        <v>885</v>
      </c>
      <c r="H2827" s="1">
        <v>5</v>
      </c>
      <c r="I2827" s="1" t="s">
        <v>885</v>
      </c>
      <c r="J2827" s="4">
        <v>2219</v>
      </c>
      <c r="K2827" s="4">
        <v>575</v>
      </c>
      <c r="L2827" s="4">
        <v>313</v>
      </c>
      <c r="AA2827" s="12" t="str">
        <f>_xlfn.XLOOKUP(HsgLista[[#This Row],[Lakó-népesség]],hsgméret[limit],hsgméret[név],,-1)</f>
        <v>apró</v>
      </c>
      <c r="AB2827" s="12" t="str">
        <f>IFERROR(_xlfn.XLOOKUP(HsgLista[[#This Row],[Vármegye]],Régiók[Vármegye],Régiók[Régió]),"")</f>
        <v>Észak-Magyarország</v>
      </c>
      <c r="AC2827" s="12" t="str">
        <f>IFERROR(_xlfn.XLOOKUP(HsgLista[[#This Row],[Vármegye]],Régiók[Vármegye],Régiók[NUTS2]),"")</f>
        <v>HU31</v>
      </c>
      <c r="AD2827" s="12" t="str" cm="1">
        <f t="array" ref="AD2827">_xlfn.XLOOKUP(HsgLista[[#This Row],[Helység jogállása]],_xlfn.ANCHORARRAY($AG$12),$AH$12:$AH$18)</f>
        <v>1 község</v>
      </c>
      <c r="AE2827" s="4">
        <f>HsgLista[[#This Row],[Lakó-népesség]]*HsgLista[[#This Row],[Lakó-népesség]]</f>
        <v>330625</v>
      </c>
      <c r="AF2827" s="1"/>
      <c r="AG2827" s="4"/>
      <c r="AJ2827" s="8"/>
      <c r="AK2827" s="4"/>
      <c r="AS2827" s="8"/>
      <c r="AT2827" s="4"/>
      <c r="BJ2827" s="1"/>
    </row>
    <row r="2828" spans="1:62" x14ac:dyDescent="0.3">
      <c r="A2828" s="33" t="s">
        <v>3353</v>
      </c>
      <c r="B2828" s="31">
        <v>23524</v>
      </c>
      <c r="C2828" s="1" t="s">
        <v>27</v>
      </c>
      <c r="D2828" s="1" t="s">
        <v>159</v>
      </c>
      <c r="E2828" s="1" t="s">
        <v>3351</v>
      </c>
      <c r="F2828" s="1" t="s">
        <v>3352</v>
      </c>
      <c r="G2828" s="1" t="s">
        <v>3352</v>
      </c>
      <c r="H2828" s="1">
        <v>2</v>
      </c>
      <c r="I2828" s="1" t="s">
        <v>38</v>
      </c>
      <c r="J2828" s="4">
        <v>5866</v>
      </c>
      <c r="K2828" s="4">
        <v>5347</v>
      </c>
      <c r="L2828" s="4">
        <v>2216</v>
      </c>
      <c r="T2828" s="1">
        <v>1</v>
      </c>
      <c r="AA2828" s="12" t="str">
        <f>_xlfn.XLOOKUP(HsgLista[[#This Row],[Lakó-népesség]],hsgméret[limit],hsgméret[név],,-1)</f>
        <v>kicsi</v>
      </c>
      <c r="AB2828" s="12" t="str">
        <f>IFERROR(_xlfn.XLOOKUP(HsgLista[[#This Row],[Vármegye]],Régiók[Vármegye],Régiók[Régió]),"")</f>
        <v>Észak-Alföld</v>
      </c>
      <c r="AC2828" s="12" t="str">
        <f>IFERROR(_xlfn.XLOOKUP(HsgLista[[#This Row],[Vármegye]],Régiók[Vármegye],Régiók[NUTS2]),"")</f>
        <v>HU32</v>
      </c>
      <c r="AD2828" s="12" t="str" cm="1">
        <f t="array" ref="AD2828">_xlfn.XLOOKUP(HsgLista[[#This Row],[Helység jogállása]],_xlfn.ANCHORARRAY($AG$12),$AH$12:$AH$18)</f>
        <v>2 város</v>
      </c>
      <c r="AE2828" s="4">
        <f>HsgLista[[#This Row],[Lakó-népesség]]*HsgLista[[#This Row],[Lakó-népesség]]</f>
        <v>28590409</v>
      </c>
      <c r="AF2828" s="1"/>
      <c r="AG2828" s="4"/>
      <c r="AJ2828" s="8"/>
      <c r="AK2828" s="4"/>
      <c r="AS2828" s="8"/>
      <c r="AT2828" s="4"/>
      <c r="BJ2828" s="1"/>
    </row>
    <row r="2829" spans="1:62" x14ac:dyDescent="0.3">
      <c r="A2829" s="33" t="s">
        <v>3478</v>
      </c>
      <c r="B2829" s="31">
        <v>28398</v>
      </c>
      <c r="C2829" s="1" t="s">
        <v>196</v>
      </c>
      <c r="D2829" s="1" t="s">
        <v>52</v>
      </c>
      <c r="E2829" s="1" t="s">
        <v>239</v>
      </c>
      <c r="F2829" s="1" t="s">
        <v>240</v>
      </c>
      <c r="G2829" s="1" t="s">
        <v>241</v>
      </c>
      <c r="H2829" s="1">
        <v>1</v>
      </c>
      <c r="I2829" s="1" t="s">
        <v>32</v>
      </c>
      <c r="J2829" s="4">
        <v>4488</v>
      </c>
      <c r="K2829" s="4">
        <v>4679</v>
      </c>
      <c r="L2829" s="4">
        <v>1797</v>
      </c>
      <c r="T2829" s="1">
        <v>1</v>
      </c>
      <c r="AA2829" s="12" t="str">
        <f>_xlfn.XLOOKUP(HsgLista[[#This Row],[Lakó-népesség]],hsgméret[limit],hsgméret[név],,-1)</f>
        <v>kicsi</v>
      </c>
      <c r="AB2829" s="12" t="str">
        <f>IFERROR(_xlfn.XLOOKUP(HsgLista[[#This Row],[Vármegye]],Régiók[Vármegye],Régiók[Régió]),"")</f>
        <v>Észak-Magyarország</v>
      </c>
      <c r="AC2829" s="12" t="str">
        <f>IFERROR(_xlfn.XLOOKUP(HsgLista[[#This Row],[Vármegye]],Régiók[Vármegye],Régiók[NUTS2]),"")</f>
        <v>HU31</v>
      </c>
      <c r="AD2829" s="12" t="str" cm="1">
        <f t="array" ref="AD2829">_xlfn.XLOOKUP(HsgLista[[#This Row],[Helység jogállása]],_xlfn.ANCHORARRAY($AG$12),$AH$12:$AH$18)</f>
        <v>1 község</v>
      </c>
      <c r="AE2829" s="4">
        <f>HsgLista[[#This Row],[Lakó-népesség]]*HsgLista[[#This Row],[Lakó-népesség]]</f>
        <v>21893041</v>
      </c>
      <c r="AF2829" s="1"/>
      <c r="AG2829" s="4"/>
      <c r="AJ2829" s="8"/>
      <c r="AK2829" s="4"/>
      <c r="AS2829" s="8"/>
      <c r="AT2829" s="4"/>
      <c r="BJ2829" s="1"/>
    </row>
    <row r="2830" spans="1:62" x14ac:dyDescent="0.3">
      <c r="A2830" s="33" t="s">
        <v>3479</v>
      </c>
      <c r="B2830" s="31">
        <v>11907</v>
      </c>
      <c r="C2830" s="1" t="s">
        <v>40</v>
      </c>
      <c r="D2830" s="1" t="s">
        <v>159</v>
      </c>
      <c r="E2830" s="1" t="s">
        <v>750</v>
      </c>
      <c r="F2830" s="1" t="s">
        <v>751</v>
      </c>
      <c r="G2830" s="1" t="s">
        <v>752</v>
      </c>
      <c r="H2830" s="1">
        <v>5</v>
      </c>
      <c r="I2830" s="1" t="s">
        <v>753</v>
      </c>
      <c r="J2830" s="4">
        <v>1025</v>
      </c>
      <c r="K2830" s="4">
        <v>618</v>
      </c>
      <c r="L2830" s="4">
        <v>249</v>
      </c>
      <c r="AA2830" s="12" t="str">
        <f>_xlfn.XLOOKUP(HsgLista[[#This Row],[Lakó-népesség]],hsgméret[limit],hsgméret[név],,-1)</f>
        <v>apró</v>
      </c>
      <c r="AB2830" s="12" t="str">
        <f>IFERROR(_xlfn.XLOOKUP(HsgLista[[#This Row],[Vármegye]],Régiók[Vármegye],Régiók[Régió]),"")</f>
        <v>Észak-Alföld</v>
      </c>
      <c r="AC2830" s="12" t="str">
        <f>IFERROR(_xlfn.XLOOKUP(HsgLista[[#This Row],[Vármegye]],Régiók[Vármegye],Régiók[NUTS2]),"")</f>
        <v>HU32</v>
      </c>
      <c r="AD2830" s="12" t="str" cm="1">
        <f t="array" ref="AD2830">_xlfn.XLOOKUP(HsgLista[[#This Row],[Helység jogállása]],_xlfn.ANCHORARRAY($AG$12),$AH$12:$AH$18)</f>
        <v>1 község</v>
      </c>
      <c r="AE2830" s="4">
        <f>HsgLista[[#This Row],[Lakó-népesség]]*HsgLista[[#This Row],[Lakó-népesség]]</f>
        <v>381924</v>
      </c>
      <c r="AF2830" s="1"/>
      <c r="AG2830" s="4"/>
      <c r="AJ2830" s="8"/>
      <c r="AK2830" s="4"/>
      <c r="AS2830" s="8"/>
      <c r="AT2830" s="4"/>
      <c r="BJ2830" s="1"/>
    </row>
    <row r="2831" spans="1:62" x14ac:dyDescent="0.3">
      <c r="A2831" s="33" t="s">
        <v>3451</v>
      </c>
      <c r="B2831" s="31">
        <v>27252</v>
      </c>
      <c r="C2831" s="1" t="s">
        <v>40</v>
      </c>
      <c r="D2831" s="1" t="s">
        <v>159</v>
      </c>
      <c r="E2831" s="1" t="s">
        <v>341</v>
      </c>
      <c r="F2831" s="1" t="s">
        <v>342</v>
      </c>
      <c r="G2831" s="1" t="s">
        <v>343</v>
      </c>
      <c r="H2831" s="1">
        <v>2</v>
      </c>
      <c r="I2831" s="1" t="s">
        <v>38</v>
      </c>
      <c r="J2831" s="4">
        <v>2705</v>
      </c>
      <c r="K2831" s="4">
        <v>1728</v>
      </c>
      <c r="L2831" s="4">
        <v>672</v>
      </c>
      <c r="R2831" s="1">
        <v>1</v>
      </c>
      <c r="AA2831" s="12" t="str">
        <f>_xlfn.XLOOKUP(HsgLista[[#This Row],[Lakó-népesség]],hsgméret[limit],hsgméret[név],,-1)</f>
        <v>apró</v>
      </c>
      <c r="AB2831" s="12" t="str">
        <f>IFERROR(_xlfn.XLOOKUP(HsgLista[[#This Row],[Vármegye]],Régiók[Vármegye],Régiók[Régió]),"")</f>
        <v>Észak-Alföld</v>
      </c>
      <c r="AC2831" s="12" t="str">
        <f>IFERROR(_xlfn.XLOOKUP(HsgLista[[#This Row],[Vármegye]],Régiók[Vármegye],Régiók[NUTS2]),"")</f>
        <v>HU32</v>
      </c>
      <c r="AD2831" s="12" t="str" cm="1">
        <f t="array" ref="AD2831">_xlfn.XLOOKUP(HsgLista[[#This Row],[Helység jogállása]],_xlfn.ANCHORARRAY($AG$12),$AH$12:$AH$18)</f>
        <v>1 község</v>
      </c>
      <c r="AE2831" s="4">
        <f>HsgLista[[#This Row],[Lakó-népesség]]*HsgLista[[#This Row],[Lakó-népesség]]</f>
        <v>2985984</v>
      </c>
      <c r="AF2831" s="1"/>
      <c r="AG2831" s="4"/>
      <c r="AJ2831" s="8"/>
      <c r="AK2831" s="4"/>
      <c r="AS2831" s="8"/>
      <c r="AT2831" s="4"/>
      <c r="BJ2831" s="1"/>
    </row>
    <row r="2832" spans="1:62" x14ac:dyDescent="0.3">
      <c r="A2832" s="33" t="s">
        <v>3480</v>
      </c>
      <c r="B2832" s="32">
        <v>7083</v>
      </c>
      <c r="C2832" s="1" t="s">
        <v>40</v>
      </c>
      <c r="D2832" s="1" t="s">
        <v>47</v>
      </c>
      <c r="E2832" s="1" t="s">
        <v>416</v>
      </c>
      <c r="F2832" s="1" t="s">
        <v>417</v>
      </c>
      <c r="G2832" s="1" t="s">
        <v>47</v>
      </c>
      <c r="H2832" s="1">
        <v>1</v>
      </c>
      <c r="I2832" s="1" t="s">
        <v>32</v>
      </c>
      <c r="J2832" s="4">
        <v>6814</v>
      </c>
      <c r="K2832" s="4">
        <v>2252</v>
      </c>
      <c r="L2832" s="4">
        <v>995</v>
      </c>
      <c r="T2832" s="1">
        <v>1</v>
      </c>
      <c r="AA2832" s="12" t="str">
        <f>_xlfn.XLOOKUP(HsgLista[[#This Row],[Lakó-népesség]],hsgméret[limit],hsgméret[név],,-1)</f>
        <v>kicsi</v>
      </c>
      <c r="AB2832" s="12" t="str">
        <f>IFERROR(_xlfn.XLOOKUP(HsgLista[[#This Row],[Vármegye]],Régiók[Vármegye],Régiók[Régió]),"")</f>
        <v>Észak-Magyarország</v>
      </c>
      <c r="AC2832" s="12" t="str">
        <f>IFERROR(_xlfn.XLOOKUP(HsgLista[[#This Row],[Vármegye]],Régiók[Vármegye],Régiók[NUTS2]),"")</f>
        <v>HU31</v>
      </c>
      <c r="AD2832" s="12" t="str" cm="1">
        <f t="array" ref="AD2832">_xlfn.XLOOKUP(HsgLista[[#This Row],[Helység jogállása]],_xlfn.ANCHORARRAY($AG$12),$AH$12:$AH$18)</f>
        <v>1 község</v>
      </c>
      <c r="AE2832" s="4">
        <f>HsgLista[[#This Row],[Lakó-népesség]]*HsgLista[[#This Row],[Lakó-népesség]]</f>
        <v>5071504</v>
      </c>
      <c r="AF2832" s="1"/>
      <c r="AG2832" s="4"/>
      <c r="AJ2832" s="8"/>
      <c r="AK2832" s="4"/>
      <c r="AS2832" s="8"/>
      <c r="AT2832" s="4"/>
      <c r="BJ2832" s="1"/>
    </row>
    <row r="2833" spans="1:62" x14ac:dyDescent="0.3">
      <c r="A2833" s="33" t="s">
        <v>3481</v>
      </c>
      <c r="B2833" s="31">
        <v>15787</v>
      </c>
      <c r="C2833" s="1" t="s">
        <v>40</v>
      </c>
      <c r="D2833" s="1" t="s">
        <v>34</v>
      </c>
      <c r="E2833" s="1" t="s">
        <v>2633</v>
      </c>
      <c r="F2833" s="1" t="s">
        <v>2634</v>
      </c>
      <c r="G2833" s="1" t="s">
        <v>2635</v>
      </c>
      <c r="H2833" s="1">
        <v>5</v>
      </c>
      <c r="I2833" s="1" t="s">
        <v>3482</v>
      </c>
      <c r="J2833" s="4">
        <v>3710</v>
      </c>
      <c r="K2833" s="4">
        <v>1241</v>
      </c>
      <c r="L2833" s="4">
        <v>687</v>
      </c>
      <c r="T2833" s="1">
        <v>1</v>
      </c>
      <c r="AA2833" s="12" t="str">
        <f>_xlfn.XLOOKUP(HsgLista[[#This Row],[Lakó-népesség]],hsgméret[limit],hsgméret[név],,-1)</f>
        <v>apró</v>
      </c>
      <c r="AB2833" s="12" t="str">
        <f>IFERROR(_xlfn.XLOOKUP(HsgLista[[#This Row],[Vármegye]],Régiók[Vármegye],Régiók[Régió]),"")</f>
        <v>Észak-Alföld</v>
      </c>
      <c r="AC2833" s="12" t="str">
        <f>IFERROR(_xlfn.XLOOKUP(HsgLista[[#This Row],[Vármegye]],Régiók[Vármegye],Régiók[NUTS2]),"")</f>
        <v>HU32</v>
      </c>
      <c r="AD2833" s="12" t="str" cm="1">
        <f t="array" ref="AD2833">_xlfn.XLOOKUP(HsgLista[[#This Row],[Helység jogállása]],_xlfn.ANCHORARRAY($AG$12),$AH$12:$AH$18)</f>
        <v>1 község</v>
      </c>
      <c r="AE2833" s="4">
        <f>HsgLista[[#This Row],[Lakó-népesség]]*HsgLista[[#This Row],[Lakó-népesség]]</f>
        <v>1540081</v>
      </c>
      <c r="AF2833" s="1"/>
      <c r="AG2833" s="4"/>
      <c r="AJ2833" s="8"/>
      <c r="AK2833" s="4"/>
      <c r="AS2833" s="8"/>
      <c r="AT2833" s="4"/>
      <c r="BJ2833" s="1"/>
    </row>
    <row r="2834" spans="1:62" x14ac:dyDescent="0.3">
      <c r="A2834" s="33" t="s">
        <v>1831</v>
      </c>
      <c r="B2834" s="32">
        <v>8633</v>
      </c>
      <c r="C2834" s="1" t="s">
        <v>40</v>
      </c>
      <c r="D2834" s="1" t="s">
        <v>52</v>
      </c>
      <c r="E2834" s="1" t="s">
        <v>1682</v>
      </c>
      <c r="F2834" s="1" t="s">
        <v>1683</v>
      </c>
      <c r="G2834" s="1" t="s">
        <v>1684</v>
      </c>
      <c r="H2834" s="1">
        <v>2</v>
      </c>
      <c r="I2834" s="1" t="s">
        <v>38</v>
      </c>
      <c r="J2834" s="4">
        <v>1349</v>
      </c>
      <c r="K2834" s="4">
        <v>1426</v>
      </c>
      <c r="L2834" s="4">
        <v>618</v>
      </c>
      <c r="T2834" s="1">
        <v>1</v>
      </c>
      <c r="AA2834" s="12" t="str">
        <f>_xlfn.XLOOKUP(HsgLista[[#This Row],[Lakó-népesség]],hsgméret[limit],hsgméret[név],,-1)</f>
        <v>apró</v>
      </c>
      <c r="AB2834" s="12" t="str">
        <f>IFERROR(_xlfn.XLOOKUP(HsgLista[[#This Row],[Vármegye]],Régiók[Vármegye],Régiók[Régió]),"")</f>
        <v>Észak-Magyarország</v>
      </c>
      <c r="AC2834" s="12" t="str">
        <f>IFERROR(_xlfn.XLOOKUP(HsgLista[[#This Row],[Vármegye]],Régiók[Vármegye],Régiók[NUTS2]),"")</f>
        <v>HU31</v>
      </c>
      <c r="AD2834" s="12" t="str" cm="1">
        <f t="array" ref="AD2834">_xlfn.XLOOKUP(HsgLista[[#This Row],[Helység jogállása]],_xlfn.ANCHORARRAY($AG$12),$AH$12:$AH$18)</f>
        <v>1 község</v>
      </c>
      <c r="AE2834" s="4">
        <f>HsgLista[[#This Row],[Lakó-népesség]]*HsgLista[[#This Row],[Lakó-népesség]]</f>
        <v>2033476</v>
      </c>
      <c r="AF2834" s="1"/>
      <c r="AG2834" s="4"/>
      <c r="AJ2834" s="8"/>
      <c r="AK2834" s="4"/>
      <c r="AS2834" s="8"/>
      <c r="AT2834" s="4"/>
      <c r="BJ2834" s="1"/>
    </row>
    <row r="2835" spans="1:62" x14ac:dyDescent="0.3">
      <c r="A2835" s="33" t="s">
        <v>3483</v>
      </c>
      <c r="B2835" s="32">
        <v>3373</v>
      </c>
      <c r="C2835" s="1" t="s">
        <v>40</v>
      </c>
      <c r="D2835" s="1" t="s">
        <v>34</v>
      </c>
      <c r="E2835" s="1" t="s">
        <v>1511</v>
      </c>
      <c r="F2835" s="1" t="s">
        <v>1512</v>
      </c>
      <c r="G2835" s="1" t="s">
        <v>1513</v>
      </c>
      <c r="H2835" s="1">
        <v>1</v>
      </c>
      <c r="I2835" s="1" t="s">
        <v>32</v>
      </c>
      <c r="J2835" s="4">
        <v>3745</v>
      </c>
      <c r="K2835" s="4">
        <v>2000</v>
      </c>
      <c r="L2835" s="4">
        <v>845</v>
      </c>
      <c r="T2835" s="1">
        <v>1</v>
      </c>
      <c r="AA2835" s="12" t="str">
        <f>_xlfn.XLOOKUP(HsgLista[[#This Row],[Lakó-népesség]],hsgméret[limit],hsgméret[név],,-1)</f>
        <v>kicsi</v>
      </c>
      <c r="AB2835" s="12" t="str">
        <f>IFERROR(_xlfn.XLOOKUP(HsgLista[[#This Row],[Vármegye]],Régiók[Vármegye],Régiók[Régió]),"")</f>
        <v>Észak-Alföld</v>
      </c>
      <c r="AC2835" s="12" t="str">
        <f>IFERROR(_xlfn.XLOOKUP(HsgLista[[#This Row],[Vármegye]],Régiók[Vármegye],Régiók[NUTS2]),"")</f>
        <v>HU32</v>
      </c>
      <c r="AD2835" s="12" t="str" cm="1">
        <f t="array" ref="AD2835">_xlfn.XLOOKUP(HsgLista[[#This Row],[Helység jogállása]],_xlfn.ANCHORARRAY($AG$12),$AH$12:$AH$18)</f>
        <v>1 község</v>
      </c>
      <c r="AE2835" s="4">
        <f>HsgLista[[#This Row],[Lakó-népesség]]*HsgLista[[#This Row],[Lakó-népesség]]</f>
        <v>4000000</v>
      </c>
      <c r="AF2835" s="1"/>
      <c r="AG2835" s="4"/>
      <c r="AJ2835" s="8"/>
      <c r="AK2835" s="4"/>
      <c r="AS2835" s="8"/>
      <c r="AT2835" s="4"/>
      <c r="BJ2835" s="1"/>
    </row>
    <row r="2836" spans="1:62" x14ac:dyDescent="0.3">
      <c r="A2836" s="33" t="s">
        <v>3484</v>
      </c>
      <c r="B2836" s="31">
        <v>10205</v>
      </c>
      <c r="C2836" s="1" t="s">
        <v>40</v>
      </c>
      <c r="D2836" s="1" t="s">
        <v>159</v>
      </c>
      <c r="E2836" s="1" t="s">
        <v>781</v>
      </c>
      <c r="F2836" s="1" t="s">
        <v>782</v>
      </c>
      <c r="G2836" s="1" t="s">
        <v>783</v>
      </c>
      <c r="H2836" s="1">
        <v>5</v>
      </c>
      <c r="I2836" s="1" t="s">
        <v>809</v>
      </c>
      <c r="J2836" s="4">
        <v>923</v>
      </c>
      <c r="K2836" s="4">
        <v>529</v>
      </c>
      <c r="L2836" s="4">
        <v>173</v>
      </c>
      <c r="T2836" s="1">
        <v>1</v>
      </c>
      <c r="AA2836" s="12" t="str">
        <f>_xlfn.XLOOKUP(HsgLista[[#This Row],[Lakó-népesség]],hsgméret[limit],hsgméret[név],,-1)</f>
        <v>apró</v>
      </c>
      <c r="AB2836" s="12" t="str">
        <f>IFERROR(_xlfn.XLOOKUP(HsgLista[[#This Row],[Vármegye]],Régiók[Vármegye],Régiók[Régió]),"")</f>
        <v>Észak-Alföld</v>
      </c>
      <c r="AC2836" s="12" t="str">
        <f>IFERROR(_xlfn.XLOOKUP(HsgLista[[#This Row],[Vármegye]],Régiók[Vármegye],Régiók[NUTS2]),"")</f>
        <v>HU32</v>
      </c>
      <c r="AD2836" s="12" t="str" cm="1">
        <f t="array" ref="AD2836">_xlfn.XLOOKUP(HsgLista[[#This Row],[Helység jogállása]],_xlfn.ANCHORARRAY($AG$12),$AH$12:$AH$18)</f>
        <v>1 község</v>
      </c>
      <c r="AE2836" s="4">
        <f>HsgLista[[#This Row],[Lakó-népesség]]*HsgLista[[#This Row],[Lakó-népesség]]</f>
        <v>279841</v>
      </c>
      <c r="AF2836" s="1"/>
      <c r="AG2836" s="4"/>
      <c r="AJ2836" s="8"/>
      <c r="AK2836" s="4"/>
      <c r="AS2836" s="8"/>
      <c r="AT2836" s="4"/>
      <c r="BJ2836" s="1"/>
    </row>
    <row r="2837" spans="1:62" x14ac:dyDescent="0.3">
      <c r="A2837" s="33" t="s">
        <v>3469</v>
      </c>
      <c r="B2837" s="31">
        <v>20181</v>
      </c>
      <c r="C2837" s="1" t="s">
        <v>40</v>
      </c>
      <c r="D2837" s="1" t="s">
        <v>34</v>
      </c>
      <c r="E2837" s="1" t="s">
        <v>35</v>
      </c>
      <c r="F2837" s="1" t="s">
        <v>36</v>
      </c>
      <c r="G2837" s="1" t="s">
        <v>37</v>
      </c>
      <c r="H2837" s="1">
        <v>2</v>
      </c>
      <c r="I2837" s="1" t="s">
        <v>38</v>
      </c>
      <c r="J2837" s="4">
        <v>5249</v>
      </c>
      <c r="K2837" s="4">
        <v>1544</v>
      </c>
      <c r="L2837" s="4">
        <v>863</v>
      </c>
      <c r="T2837" s="1">
        <v>1</v>
      </c>
      <c r="AA2837" s="12" t="str">
        <f>_xlfn.XLOOKUP(HsgLista[[#This Row],[Lakó-népesség]],hsgméret[limit],hsgméret[név],,-1)</f>
        <v>apró</v>
      </c>
      <c r="AB2837" s="12" t="str">
        <f>IFERROR(_xlfn.XLOOKUP(HsgLista[[#This Row],[Vármegye]],Régiók[Vármegye],Régiók[Régió]),"")</f>
        <v>Észak-Alföld</v>
      </c>
      <c r="AC2837" s="12" t="str">
        <f>IFERROR(_xlfn.XLOOKUP(HsgLista[[#This Row],[Vármegye]],Régiók[Vármegye],Régiók[NUTS2]),"")</f>
        <v>HU32</v>
      </c>
      <c r="AD2837" s="12" t="str" cm="1">
        <f t="array" ref="AD2837">_xlfn.XLOOKUP(HsgLista[[#This Row],[Helység jogállása]],_xlfn.ANCHORARRAY($AG$12),$AH$12:$AH$18)</f>
        <v>1 község</v>
      </c>
      <c r="AE2837" s="4">
        <f>HsgLista[[#This Row],[Lakó-népesség]]*HsgLista[[#This Row],[Lakó-népesség]]</f>
        <v>2383936</v>
      </c>
      <c r="AF2837" s="1"/>
      <c r="AG2837" s="4"/>
      <c r="AJ2837" s="8"/>
      <c r="AK2837" s="4"/>
      <c r="AS2837" s="8"/>
      <c r="AT2837" s="4"/>
      <c r="BJ2837" s="1"/>
    </row>
    <row r="2838" spans="1:62" x14ac:dyDescent="0.3">
      <c r="A2838" s="33" t="s">
        <v>3279</v>
      </c>
      <c r="B2838" s="31">
        <v>21494</v>
      </c>
      <c r="C2838" s="1" t="s">
        <v>40</v>
      </c>
      <c r="D2838" s="1" t="s">
        <v>34</v>
      </c>
      <c r="E2838" s="1" t="s">
        <v>1088</v>
      </c>
      <c r="F2838" s="1" t="s">
        <v>1089</v>
      </c>
      <c r="G2838" s="1" t="s">
        <v>1090</v>
      </c>
      <c r="H2838" s="1">
        <v>2</v>
      </c>
      <c r="I2838" s="1" t="s">
        <v>38</v>
      </c>
      <c r="J2838" s="4">
        <v>2879</v>
      </c>
      <c r="K2838" s="4">
        <v>985</v>
      </c>
      <c r="L2838" s="4">
        <v>566</v>
      </c>
      <c r="AA2838" s="12" t="str">
        <f>_xlfn.XLOOKUP(HsgLista[[#This Row],[Lakó-népesség]],hsgméret[limit],hsgméret[név],,-1)</f>
        <v>apró</v>
      </c>
      <c r="AB2838" s="12" t="str">
        <f>IFERROR(_xlfn.XLOOKUP(HsgLista[[#This Row],[Vármegye]],Régiók[Vármegye],Régiók[Régió]),"")</f>
        <v>Észak-Alföld</v>
      </c>
      <c r="AC2838" s="12" t="str">
        <f>IFERROR(_xlfn.XLOOKUP(HsgLista[[#This Row],[Vármegye]],Régiók[Vármegye],Régiók[NUTS2]),"")</f>
        <v>HU32</v>
      </c>
      <c r="AD2838" s="12" t="str" cm="1">
        <f t="array" ref="AD2838">_xlfn.XLOOKUP(HsgLista[[#This Row],[Helység jogállása]],_xlfn.ANCHORARRAY($AG$12),$AH$12:$AH$18)</f>
        <v>1 község</v>
      </c>
      <c r="AE2838" s="4">
        <f>HsgLista[[#This Row],[Lakó-népesség]]*HsgLista[[#This Row],[Lakó-népesség]]</f>
        <v>970225</v>
      </c>
      <c r="AF2838" s="1"/>
      <c r="AG2838" s="4"/>
      <c r="AJ2838" s="8"/>
      <c r="AK2838" s="4"/>
      <c r="AS2838" s="8"/>
      <c r="AT2838" s="4"/>
      <c r="BJ2838" s="1"/>
    </row>
    <row r="2839" spans="1:62" x14ac:dyDescent="0.3">
      <c r="A2839" s="33" t="s">
        <v>3485</v>
      </c>
      <c r="B2839" s="31">
        <v>17695</v>
      </c>
      <c r="C2839" s="1" t="s">
        <v>40</v>
      </c>
      <c r="D2839" s="1" t="s">
        <v>34</v>
      </c>
      <c r="E2839" s="1" t="s">
        <v>803</v>
      </c>
      <c r="F2839" s="1" t="s">
        <v>804</v>
      </c>
      <c r="G2839" s="1" t="s">
        <v>805</v>
      </c>
      <c r="H2839" s="1">
        <v>5</v>
      </c>
      <c r="I2839" s="1" t="s">
        <v>2312</v>
      </c>
      <c r="J2839" s="4">
        <v>9177</v>
      </c>
      <c r="K2839" s="4">
        <v>1366</v>
      </c>
      <c r="L2839" s="4">
        <v>747</v>
      </c>
      <c r="AA2839" s="12" t="str">
        <f>_xlfn.XLOOKUP(HsgLista[[#This Row],[Lakó-népesség]],hsgméret[limit],hsgméret[név],,-1)</f>
        <v>apró</v>
      </c>
      <c r="AB2839" s="12" t="str">
        <f>IFERROR(_xlfn.XLOOKUP(HsgLista[[#This Row],[Vármegye]],Régiók[Vármegye],Régiók[Régió]),"")</f>
        <v>Észak-Alföld</v>
      </c>
      <c r="AC2839" s="12" t="str">
        <f>IFERROR(_xlfn.XLOOKUP(HsgLista[[#This Row],[Vármegye]],Régiók[Vármegye],Régiók[NUTS2]),"")</f>
        <v>HU32</v>
      </c>
      <c r="AD2839" s="12" t="str" cm="1">
        <f t="array" ref="AD2839">_xlfn.XLOOKUP(HsgLista[[#This Row],[Helység jogállása]],_xlfn.ANCHORARRAY($AG$12),$AH$12:$AH$18)</f>
        <v>1 község</v>
      </c>
      <c r="AE2839" s="4">
        <f>HsgLista[[#This Row],[Lakó-népesség]]*HsgLista[[#This Row],[Lakó-népesség]]</f>
        <v>1865956</v>
      </c>
      <c r="AF2839" s="1"/>
      <c r="AG2839" s="4"/>
      <c r="AJ2839" s="8"/>
      <c r="AK2839" s="4"/>
      <c r="AS2839" s="8"/>
      <c r="AT2839" s="4"/>
      <c r="BJ2839" s="1"/>
    </row>
    <row r="2840" spans="1:62" x14ac:dyDescent="0.3">
      <c r="A2840" s="33" t="s">
        <v>3486</v>
      </c>
      <c r="B2840" s="31">
        <v>13541</v>
      </c>
      <c r="C2840" s="1" t="s">
        <v>40</v>
      </c>
      <c r="D2840" s="1" t="s">
        <v>159</v>
      </c>
      <c r="E2840" s="1" t="s">
        <v>368</v>
      </c>
      <c r="F2840" s="1" t="s">
        <v>369</v>
      </c>
      <c r="G2840" s="1" t="s">
        <v>370</v>
      </c>
      <c r="H2840" s="1">
        <v>5</v>
      </c>
      <c r="I2840" s="1" t="s">
        <v>1132</v>
      </c>
      <c r="J2840" s="4">
        <v>1496</v>
      </c>
      <c r="K2840" s="4">
        <v>836</v>
      </c>
      <c r="L2840" s="4">
        <v>348</v>
      </c>
      <c r="AA2840" s="12" t="str">
        <f>_xlfn.XLOOKUP(HsgLista[[#This Row],[Lakó-népesség]],hsgméret[limit],hsgméret[név],,-1)</f>
        <v>apró</v>
      </c>
      <c r="AB2840" s="12" t="str">
        <f>IFERROR(_xlfn.XLOOKUP(HsgLista[[#This Row],[Vármegye]],Régiók[Vármegye],Régiók[Régió]),"")</f>
        <v>Észak-Alföld</v>
      </c>
      <c r="AC2840" s="12" t="str">
        <f>IFERROR(_xlfn.XLOOKUP(HsgLista[[#This Row],[Vármegye]],Régiók[Vármegye],Régiók[NUTS2]),"")</f>
        <v>HU32</v>
      </c>
      <c r="AD2840" s="12" t="str" cm="1">
        <f t="array" ref="AD2840">_xlfn.XLOOKUP(HsgLista[[#This Row],[Helység jogállása]],_xlfn.ANCHORARRAY($AG$12),$AH$12:$AH$18)</f>
        <v>1 község</v>
      </c>
      <c r="AE2840" s="4">
        <f>HsgLista[[#This Row],[Lakó-népesség]]*HsgLista[[#This Row],[Lakó-népesség]]</f>
        <v>698896</v>
      </c>
      <c r="AF2840" s="1"/>
      <c r="AG2840" s="4"/>
      <c r="AJ2840" s="8"/>
      <c r="AK2840" s="4"/>
      <c r="AS2840" s="8"/>
      <c r="AT2840" s="4"/>
      <c r="BJ2840" s="1"/>
    </row>
    <row r="2841" spans="1:62" x14ac:dyDescent="0.3">
      <c r="A2841" s="33" t="s">
        <v>3482</v>
      </c>
      <c r="B2841" s="31">
        <v>22789</v>
      </c>
      <c r="C2841" s="1" t="s">
        <v>40</v>
      </c>
      <c r="D2841" s="1" t="s">
        <v>34</v>
      </c>
      <c r="E2841" s="1" t="s">
        <v>2633</v>
      </c>
      <c r="F2841" s="1" t="s">
        <v>2634</v>
      </c>
      <c r="G2841" s="1" t="s">
        <v>2635</v>
      </c>
      <c r="H2841" s="1">
        <v>2</v>
      </c>
      <c r="I2841" s="1" t="s">
        <v>38</v>
      </c>
      <c r="J2841" s="4">
        <v>6561</v>
      </c>
      <c r="K2841" s="4">
        <v>1825</v>
      </c>
      <c r="L2841" s="4">
        <v>979</v>
      </c>
      <c r="T2841" s="1">
        <v>1</v>
      </c>
      <c r="AA2841" s="12" t="str">
        <f>_xlfn.XLOOKUP(HsgLista[[#This Row],[Lakó-népesség]],hsgméret[limit],hsgméret[név],,-1)</f>
        <v>apró</v>
      </c>
      <c r="AB2841" s="12" t="str">
        <f>IFERROR(_xlfn.XLOOKUP(HsgLista[[#This Row],[Vármegye]],Régiók[Vármegye],Régiók[Régió]),"")</f>
        <v>Észak-Alföld</v>
      </c>
      <c r="AC2841" s="12" t="str">
        <f>IFERROR(_xlfn.XLOOKUP(HsgLista[[#This Row],[Vármegye]],Régiók[Vármegye],Régiók[NUTS2]),"")</f>
        <v>HU32</v>
      </c>
      <c r="AD2841" s="12" t="str" cm="1">
        <f t="array" ref="AD2841">_xlfn.XLOOKUP(HsgLista[[#This Row],[Helység jogállása]],_xlfn.ANCHORARRAY($AG$12),$AH$12:$AH$18)</f>
        <v>1 község</v>
      </c>
      <c r="AE2841" s="4">
        <f>HsgLista[[#This Row],[Lakó-népesség]]*HsgLista[[#This Row],[Lakó-népesség]]</f>
        <v>3330625</v>
      </c>
      <c r="AF2841" s="1"/>
      <c r="AG2841" s="4"/>
      <c r="AJ2841" s="8"/>
      <c r="AK2841" s="4"/>
      <c r="AS2841" s="8"/>
      <c r="AT2841" s="4"/>
      <c r="BJ2841" s="1"/>
    </row>
    <row r="2842" spans="1:62" x14ac:dyDescent="0.3">
      <c r="A2842" s="33" t="s">
        <v>3487</v>
      </c>
      <c r="B2842" s="31">
        <v>27544</v>
      </c>
      <c r="C2842" s="1" t="s">
        <v>40</v>
      </c>
      <c r="D2842" s="1" t="s">
        <v>159</v>
      </c>
      <c r="E2842" s="1" t="s">
        <v>750</v>
      </c>
      <c r="F2842" s="1" t="s">
        <v>751</v>
      </c>
      <c r="G2842" s="1" t="s">
        <v>752</v>
      </c>
      <c r="H2842" s="1">
        <v>5</v>
      </c>
      <c r="I2842" s="1" t="s">
        <v>3455</v>
      </c>
      <c r="J2842" s="4">
        <v>1446</v>
      </c>
      <c r="K2842" s="4">
        <v>1080</v>
      </c>
      <c r="L2842" s="4">
        <v>404</v>
      </c>
      <c r="AA2842" s="12" t="str">
        <f>_xlfn.XLOOKUP(HsgLista[[#This Row],[Lakó-népesség]],hsgméret[limit],hsgméret[név],,-1)</f>
        <v>apró</v>
      </c>
      <c r="AB2842" s="12" t="str">
        <f>IFERROR(_xlfn.XLOOKUP(HsgLista[[#This Row],[Vármegye]],Régiók[Vármegye],Régiók[Régió]),"")</f>
        <v>Észak-Alföld</v>
      </c>
      <c r="AC2842" s="12" t="str">
        <f>IFERROR(_xlfn.XLOOKUP(HsgLista[[#This Row],[Vármegye]],Régiók[Vármegye],Régiók[NUTS2]),"")</f>
        <v>HU32</v>
      </c>
      <c r="AD2842" s="12" t="str" cm="1">
        <f t="array" ref="AD2842">_xlfn.XLOOKUP(HsgLista[[#This Row],[Helység jogállása]],_xlfn.ANCHORARRAY($AG$12),$AH$12:$AH$18)</f>
        <v>1 község</v>
      </c>
      <c r="AE2842" s="4">
        <f>HsgLista[[#This Row],[Lakó-népesség]]*HsgLista[[#This Row],[Lakó-népesség]]</f>
        <v>1166400</v>
      </c>
      <c r="AF2842" s="1"/>
      <c r="AG2842" s="4"/>
      <c r="AJ2842" s="8"/>
      <c r="AK2842" s="4"/>
      <c r="AS2842" s="8"/>
      <c r="AT2842" s="4"/>
      <c r="BJ2842" s="1"/>
    </row>
    <row r="2843" spans="1:62" x14ac:dyDescent="0.3">
      <c r="A2843" s="33" t="s">
        <v>3488</v>
      </c>
      <c r="B2843" s="31">
        <v>16966</v>
      </c>
      <c r="C2843" s="1" t="s">
        <v>40</v>
      </c>
      <c r="D2843" s="1" t="s">
        <v>197</v>
      </c>
      <c r="E2843" s="1" t="s">
        <v>198</v>
      </c>
      <c r="F2843" s="1" t="s">
        <v>199</v>
      </c>
      <c r="G2843" s="1" t="s">
        <v>200</v>
      </c>
      <c r="H2843" s="1">
        <v>5</v>
      </c>
      <c r="I2843" s="1" t="s">
        <v>1562</v>
      </c>
      <c r="J2843" s="4">
        <v>2688</v>
      </c>
      <c r="K2843" s="4">
        <v>1649</v>
      </c>
      <c r="L2843" s="4">
        <v>648</v>
      </c>
      <c r="T2843" s="1">
        <v>1</v>
      </c>
      <c r="AA2843" s="12" t="str">
        <f>_xlfn.XLOOKUP(HsgLista[[#This Row],[Lakó-népesség]],hsgméret[limit],hsgméret[név],,-1)</f>
        <v>apró</v>
      </c>
      <c r="AB2843" s="12" t="str">
        <f>IFERROR(_xlfn.XLOOKUP(HsgLista[[#This Row],[Vármegye]],Régiók[Vármegye],Régiók[Régió]),"")</f>
        <v>Dél-Alföld</v>
      </c>
      <c r="AC2843" s="12" t="str">
        <f>IFERROR(_xlfn.XLOOKUP(HsgLista[[#This Row],[Vármegye]],Régiók[Vármegye],Régiók[NUTS2]),"")</f>
        <v>HU33</v>
      </c>
      <c r="AD2843" s="12" t="str" cm="1">
        <f t="array" ref="AD2843">_xlfn.XLOOKUP(HsgLista[[#This Row],[Helység jogállása]],_xlfn.ANCHORARRAY($AG$12),$AH$12:$AH$18)</f>
        <v>1 község</v>
      </c>
      <c r="AE2843" s="4">
        <f>HsgLista[[#This Row],[Lakó-népesség]]*HsgLista[[#This Row],[Lakó-népesség]]</f>
        <v>2719201</v>
      </c>
      <c r="AF2843" s="1"/>
      <c r="AG2843" s="4"/>
      <c r="AJ2843" s="8"/>
      <c r="AK2843" s="4"/>
      <c r="AS2843" s="8"/>
      <c r="AT2843" s="4"/>
      <c r="BJ2843" s="1"/>
    </row>
    <row r="2844" spans="1:62" x14ac:dyDescent="0.3">
      <c r="A2844" s="33" t="s">
        <v>3489</v>
      </c>
      <c r="B2844" s="32">
        <v>7852</v>
      </c>
      <c r="C2844" s="1" t="s">
        <v>40</v>
      </c>
      <c r="D2844" s="1" t="s">
        <v>34</v>
      </c>
      <c r="E2844" s="1" t="s">
        <v>2633</v>
      </c>
      <c r="F2844" s="1" t="s">
        <v>2634</v>
      </c>
      <c r="G2844" s="1" t="s">
        <v>2635</v>
      </c>
      <c r="H2844" s="1">
        <v>5</v>
      </c>
      <c r="I2844" s="1" t="s">
        <v>2635</v>
      </c>
      <c r="J2844" s="4">
        <v>4779</v>
      </c>
      <c r="K2844" s="4">
        <v>1172</v>
      </c>
      <c r="L2844" s="4">
        <v>685</v>
      </c>
      <c r="O2844" s="1">
        <v>1</v>
      </c>
      <c r="T2844" s="1">
        <v>1</v>
      </c>
      <c r="AA2844" s="12" t="str">
        <f>_xlfn.XLOOKUP(HsgLista[[#This Row],[Lakó-népesség]],hsgméret[limit],hsgméret[név],,-1)</f>
        <v>apró</v>
      </c>
      <c r="AB2844" s="12" t="str">
        <f>IFERROR(_xlfn.XLOOKUP(HsgLista[[#This Row],[Vármegye]],Régiók[Vármegye],Régiók[Régió]),"")</f>
        <v>Észak-Alföld</v>
      </c>
      <c r="AC2844" s="12" t="str">
        <f>IFERROR(_xlfn.XLOOKUP(HsgLista[[#This Row],[Vármegye]],Régiók[Vármegye],Régiók[NUTS2]),"")</f>
        <v>HU32</v>
      </c>
      <c r="AD2844" s="12" t="str" cm="1">
        <f t="array" ref="AD2844">_xlfn.XLOOKUP(HsgLista[[#This Row],[Helység jogállása]],_xlfn.ANCHORARRAY($AG$12),$AH$12:$AH$18)</f>
        <v>1 község</v>
      </c>
      <c r="AE2844" s="4">
        <f>HsgLista[[#This Row],[Lakó-népesség]]*HsgLista[[#This Row],[Lakó-népesség]]</f>
        <v>1373584</v>
      </c>
      <c r="AF2844" s="1"/>
      <c r="AG2844" s="4"/>
      <c r="AJ2844" s="8"/>
      <c r="AK2844" s="4"/>
      <c r="AS2844" s="8"/>
      <c r="AT2844" s="4"/>
      <c r="BJ2844" s="1"/>
    </row>
    <row r="2845" spans="1:62" x14ac:dyDescent="0.3">
      <c r="A2845" s="33" t="s">
        <v>3490</v>
      </c>
      <c r="B2845" s="31">
        <v>30298</v>
      </c>
      <c r="C2845" s="1" t="s">
        <v>40</v>
      </c>
      <c r="D2845" s="1" t="s">
        <v>52</v>
      </c>
      <c r="E2845" s="1" t="s">
        <v>883</v>
      </c>
      <c r="F2845" s="1" t="s">
        <v>884</v>
      </c>
      <c r="G2845" s="1" t="s">
        <v>885</v>
      </c>
      <c r="H2845" s="1">
        <v>5</v>
      </c>
      <c r="I2845" s="1" t="s">
        <v>3401</v>
      </c>
      <c r="J2845" s="4">
        <v>893</v>
      </c>
      <c r="K2845" s="4">
        <v>205</v>
      </c>
      <c r="L2845" s="4">
        <v>164</v>
      </c>
      <c r="AA2845" s="12" t="str">
        <f>_xlfn.XLOOKUP(HsgLista[[#This Row],[Lakó-népesség]],hsgméret[limit],hsgméret[név],,-1)</f>
        <v>mikro</v>
      </c>
      <c r="AB2845" s="12" t="str">
        <f>IFERROR(_xlfn.XLOOKUP(HsgLista[[#This Row],[Vármegye]],Régiók[Vármegye],Régiók[Régió]),"")</f>
        <v>Észak-Magyarország</v>
      </c>
      <c r="AC2845" s="12" t="str">
        <f>IFERROR(_xlfn.XLOOKUP(HsgLista[[#This Row],[Vármegye]],Régiók[Vármegye],Régiók[NUTS2]),"")</f>
        <v>HU31</v>
      </c>
      <c r="AD2845" s="12" t="str" cm="1">
        <f t="array" ref="AD2845">_xlfn.XLOOKUP(HsgLista[[#This Row],[Helység jogállása]],_xlfn.ANCHORARRAY($AG$12),$AH$12:$AH$18)</f>
        <v>1 község</v>
      </c>
      <c r="AE2845" s="4">
        <f>HsgLista[[#This Row],[Lakó-népesség]]*HsgLista[[#This Row],[Lakó-népesség]]</f>
        <v>42025</v>
      </c>
      <c r="AF2845" s="1"/>
      <c r="AG2845" s="4"/>
      <c r="AJ2845" s="8"/>
      <c r="AK2845" s="4"/>
      <c r="AS2845" s="8"/>
      <c r="AT2845" s="4"/>
      <c r="BJ2845" s="1"/>
    </row>
    <row r="2846" spans="1:62" x14ac:dyDescent="0.3">
      <c r="A2846" s="33" t="s">
        <v>1656</v>
      </c>
      <c r="B2846" s="31">
        <v>30377</v>
      </c>
      <c r="C2846" s="1" t="s">
        <v>40</v>
      </c>
      <c r="D2846" s="1" t="s">
        <v>52</v>
      </c>
      <c r="E2846" s="1" t="s">
        <v>380</v>
      </c>
      <c r="F2846" s="1" t="s">
        <v>381</v>
      </c>
      <c r="G2846" s="1" t="s">
        <v>382</v>
      </c>
      <c r="H2846" s="1">
        <v>2</v>
      </c>
      <c r="I2846" s="1" t="s">
        <v>38</v>
      </c>
      <c r="J2846" s="4">
        <v>4039</v>
      </c>
      <c r="K2846" s="4">
        <v>1361</v>
      </c>
      <c r="L2846" s="4">
        <v>482</v>
      </c>
      <c r="AA2846" s="12" t="str">
        <f>_xlfn.XLOOKUP(HsgLista[[#This Row],[Lakó-népesség]],hsgméret[limit],hsgméret[név],,-1)</f>
        <v>apró</v>
      </c>
      <c r="AB2846" s="12" t="str">
        <f>IFERROR(_xlfn.XLOOKUP(HsgLista[[#This Row],[Vármegye]],Régiók[Vármegye],Régiók[Régió]),"")</f>
        <v>Észak-Magyarország</v>
      </c>
      <c r="AC2846" s="12" t="str">
        <f>IFERROR(_xlfn.XLOOKUP(HsgLista[[#This Row],[Vármegye]],Régiók[Vármegye],Régiók[NUTS2]),"")</f>
        <v>HU31</v>
      </c>
      <c r="AD2846" s="12" t="str" cm="1">
        <f t="array" ref="AD2846">_xlfn.XLOOKUP(HsgLista[[#This Row],[Helység jogállása]],_xlfn.ANCHORARRAY($AG$12),$AH$12:$AH$18)</f>
        <v>1 község</v>
      </c>
      <c r="AE2846" s="4">
        <f>HsgLista[[#This Row],[Lakó-népesség]]*HsgLista[[#This Row],[Lakó-népesség]]</f>
        <v>1852321</v>
      </c>
      <c r="AF2846" s="1"/>
      <c r="AG2846" s="4"/>
      <c r="AJ2846" s="8"/>
      <c r="AK2846" s="4"/>
      <c r="AS2846" s="8"/>
      <c r="AT2846" s="4"/>
      <c r="BJ2846" s="1"/>
    </row>
    <row r="2847" spans="1:62" x14ac:dyDescent="0.3">
      <c r="A2847" s="33" t="s">
        <v>3491</v>
      </c>
      <c r="B2847" s="31">
        <v>14447</v>
      </c>
      <c r="C2847" s="1" t="s">
        <v>40</v>
      </c>
      <c r="D2847" s="1" t="s">
        <v>159</v>
      </c>
      <c r="E2847" s="1" t="s">
        <v>604</v>
      </c>
      <c r="F2847" s="1" t="s">
        <v>605</v>
      </c>
      <c r="G2847" s="1" t="s">
        <v>606</v>
      </c>
      <c r="H2847" s="1">
        <v>5</v>
      </c>
      <c r="I2847" s="1" t="s">
        <v>1052</v>
      </c>
      <c r="J2847" s="4">
        <v>3378</v>
      </c>
      <c r="K2847" s="4">
        <v>1239</v>
      </c>
      <c r="L2847" s="4">
        <v>520</v>
      </c>
      <c r="AA2847" s="12" t="str">
        <f>_xlfn.XLOOKUP(HsgLista[[#This Row],[Lakó-népesség]],hsgméret[limit],hsgméret[név],,-1)</f>
        <v>apró</v>
      </c>
      <c r="AB2847" s="12" t="str">
        <f>IFERROR(_xlfn.XLOOKUP(HsgLista[[#This Row],[Vármegye]],Régiók[Vármegye],Régiók[Régió]),"")</f>
        <v>Észak-Alföld</v>
      </c>
      <c r="AC2847" s="12" t="str">
        <f>IFERROR(_xlfn.XLOOKUP(HsgLista[[#This Row],[Vármegye]],Régiók[Vármegye],Régiók[NUTS2]),"")</f>
        <v>HU32</v>
      </c>
      <c r="AD2847" s="12" t="str" cm="1">
        <f t="array" ref="AD2847">_xlfn.XLOOKUP(HsgLista[[#This Row],[Helység jogállása]],_xlfn.ANCHORARRAY($AG$12),$AH$12:$AH$18)</f>
        <v>1 község</v>
      </c>
      <c r="AE2847" s="4">
        <f>HsgLista[[#This Row],[Lakó-népesség]]*HsgLista[[#This Row],[Lakó-népesség]]</f>
        <v>1535121</v>
      </c>
      <c r="AF2847" s="1"/>
      <c r="AG2847" s="4"/>
      <c r="AJ2847" s="8"/>
      <c r="AK2847" s="4"/>
      <c r="AS2847" s="8"/>
      <c r="AT2847" s="4"/>
      <c r="BJ2847" s="1"/>
    </row>
    <row r="2848" spans="1:62" x14ac:dyDescent="0.3">
      <c r="A2848" s="33" t="s">
        <v>2323</v>
      </c>
      <c r="B2848" s="32">
        <v>9627</v>
      </c>
      <c r="C2848" s="1" t="s">
        <v>40</v>
      </c>
      <c r="D2848" s="1" t="s">
        <v>34</v>
      </c>
      <c r="E2848" s="1" t="s">
        <v>1511</v>
      </c>
      <c r="F2848" s="1" t="s">
        <v>1512</v>
      </c>
      <c r="G2848" s="1" t="s">
        <v>1513</v>
      </c>
      <c r="H2848" s="1">
        <v>2</v>
      </c>
      <c r="I2848" s="1" t="s">
        <v>38</v>
      </c>
      <c r="J2848" s="4">
        <v>2355</v>
      </c>
      <c r="K2848" s="4">
        <v>1485</v>
      </c>
      <c r="L2848" s="4">
        <v>655</v>
      </c>
      <c r="AA2848" s="12" t="str">
        <f>_xlfn.XLOOKUP(HsgLista[[#This Row],[Lakó-népesség]],hsgméret[limit],hsgméret[név],,-1)</f>
        <v>apró</v>
      </c>
      <c r="AB2848" s="12" t="str">
        <f>IFERROR(_xlfn.XLOOKUP(HsgLista[[#This Row],[Vármegye]],Régiók[Vármegye],Régiók[Régió]),"")</f>
        <v>Észak-Alföld</v>
      </c>
      <c r="AC2848" s="12" t="str">
        <f>IFERROR(_xlfn.XLOOKUP(HsgLista[[#This Row],[Vármegye]],Régiók[Vármegye],Régiók[NUTS2]),"")</f>
        <v>HU32</v>
      </c>
      <c r="AD2848" s="12" t="str" cm="1">
        <f t="array" ref="AD2848">_xlfn.XLOOKUP(HsgLista[[#This Row],[Helység jogállása]],_xlfn.ANCHORARRAY($AG$12),$AH$12:$AH$18)</f>
        <v>1 község</v>
      </c>
      <c r="AE2848" s="4">
        <f>HsgLista[[#This Row],[Lakó-népesség]]*HsgLista[[#This Row],[Lakó-népesség]]</f>
        <v>2205225</v>
      </c>
      <c r="AF2848" s="1"/>
      <c r="AG2848" s="4"/>
      <c r="AJ2848" s="8"/>
      <c r="AK2848" s="4"/>
      <c r="AS2848" s="8"/>
      <c r="AT2848" s="4"/>
      <c r="BJ2848" s="1"/>
    </row>
    <row r="2849" spans="1:62" x14ac:dyDescent="0.3">
      <c r="A2849" s="33" t="s">
        <v>3492</v>
      </c>
      <c r="B2849" s="31">
        <v>14094</v>
      </c>
      <c r="C2849" s="1" t="s">
        <v>40</v>
      </c>
      <c r="D2849" s="1" t="s">
        <v>140</v>
      </c>
      <c r="E2849" s="1" t="s">
        <v>2348</v>
      </c>
      <c r="F2849" s="1" t="s">
        <v>2349</v>
      </c>
      <c r="G2849" s="1" t="s">
        <v>2350</v>
      </c>
      <c r="H2849" s="1">
        <v>5</v>
      </c>
      <c r="I2849" s="1" t="s">
        <v>3305</v>
      </c>
      <c r="J2849" s="4">
        <v>2504</v>
      </c>
      <c r="K2849" s="4">
        <v>888</v>
      </c>
      <c r="L2849" s="4">
        <v>416</v>
      </c>
      <c r="AA2849" s="12" t="str">
        <f>_xlfn.XLOOKUP(HsgLista[[#This Row],[Lakó-népesség]],hsgméret[limit],hsgméret[név],,-1)</f>
        <v>apró</v>
      </c>
      <c r="AB2849" s="12" t="str">
        <f>IFERROR(_xlfn.XLOOKUP(HsgLista[[#This Row],[Vármegye]],Régiók[Vármegye],Régiók[Régió]),"")</f>
        <v>Dél-Alföld</v>
      </c>
      <c r="AC2849" s="12" t="str">
        <f>IFERROR(_xlfn.XLOOKUP(HsgLista[[#This Row],[Vármegye]],Régiók[Vármegye],Régiók[NUTS2]),"")</f>
        <v>HU33</v>
      </c>
      <c r="AD2849" s="12" t="str" cm="1">
        <f t="array" ref="AD2849">_xlfn.XLOOKUP(HsgLista[[#This Row],[Helység jogállása]],_xlfn.ANCHORARRAY($AG$12),$AH$12:$AH$18)</f>
        <v>1 község</v>
      </c>
      <c r="AE2849" s="4">
        <f>HsgLista[[#This Row],[Lakó-népesség]]*HsgLista[[#This Row],[Lakó-népesség]]</f>
        <v>788544</v>
      </c>
      <c r="AF2849" s="1"/>
      <c r="AG2849" s="4"/>
      <c r="AJ2849" s="8"/>
      <c r="AK2849" s="4"/>
      <c r="AS2849" s="8"/>
      <c r="AT2849" s="4"/>
      <c r="BJ2849" s="1"/>
    </row>
    <row r="2850" spans="1:62" x14ac:dyDescent="0.3">
      <c r="A2850" s="33" t="s">
        <v>1684</v>
      </c>
      <c r="B2850" s="31">
        <v>28352</v>
      </c>
      <c r="C2850" s="1" t="s">
        <v>27</v>
      </c>
      <c r="D2850" s="1" t="s">
        <v>52</v>
      </c>
      <c r="E2850" s="1" t="s">
        <v>3493</v>
      </c>
      <c r="F2850" s="1" t="s">
        <v>1683</v>
      </c>
      <c r="G2850" s="1" t="s">
        <v>1684</v>
      </c>
      <c r="H2850" s="1">
        <v>1</v>
      </c>
      <c r="I2850" s="1" t="s">
        <v>32</v>
      </c>
      <c r="J2850" s="4">
        <v>4604</v>
      </c>
      <c r="K2850" s="4">
        <v>14700</v>
      </c>
      <c r="L2850" s="4">
        <v>7489</v>
      </c>
      <c r="T2850" s="1">
        <v>1</v>
      </c>
      <c r="V2850" s="1">
        <v>1</v>
      </c>
      <c r="AA2850" s="12" t="str">
        <f>_xlfn.XLOOKUP(HsgLista[[#This Row],[Lakó-népesség]],hsgméret[limit],hsgméret[név],,-1)</f>
        <v>közép</v>
      </c>
      <c r="AB2850" s="12" t="str">
        <f>IFERROR(_xlfn.XLOOKUP(HsgLista[[#This Row],[Vármegye]],Régiók[Vármegye],Régiók[Régió]),"")</f>
        <v>Észak-Magyarország</v>
      </c>
      <c r="AC2850" s="12" t="str">
        <f>IFERROR(_xlfn.XLOOKUP(HsgLista[[#This Row],[Vármegye]],Régiók[Vármegye],Régiók[NUTS2]),"")</f>
        <v>HU31</v>
      </c>
      <c r="AD2850" s="12" t="str" cm="1">
        <f t="array" ref="AD2850">_xlfn.XLOOKUP(HsgLista[[#This Row],[Helység jogállása]],_xlfn.ANCHORARRAY($AG$12),$AH$12:$AH$18)</f>
        <v>2 város</v>
      </c>
      <c r="AE2850" s="4">
        <f>HsgLista[[#This Row],[Lakó-népesség]]*HsgLista[[#This Row],[Lakó-népesség]]</f>
        <v>216090000</v>
      </c>
      <c r="AF2850" s="1"/>
      <c r="AG2850" s="4"/>
      <c r="AJ2850" s="8"/>
      <c r="AK2850" s="4"/>
      <c r="AS2850" s="8"/>
      <c r="AT2850" s="4"/>
      <c r="BJ2850" s="1"/>
    </row>
    <row r="2851" spans="1:62" x14ac:dyDescent="0.3">
      <c r="A2851" s="33" t="s">
        <v>3494</v>
      </c>
      <c r="B2851" s="31">
        <v>10977</v>
      </c>
      <c r="C2851" s="1" t="s">
        <v>40</v>
      </c>
      <c r="D2851" s="1" t="s">
        <v>52</v>
      </c>
      <c r="E2851" s="1" t="s">
        <v>895</v>
      </c>
      <c r="F2851" s="1" t="s">
        <v>896</v>
      </c>
      <c r="G2851" s="1" t="s">
        <v>897</v>
      </c>
      <c r="H2851" s="1">
        <v>5</v>
      </c>
      <c r="I2851" s="1" t="s">
        <v>897</v>
      </c>
      <c r="J2851" s="4">
        <v>1154</v>
      </c>
      <c r="K2851" s="4">
        <v>290</v>
      </c>
      <c r="L2851" s="4">
        <v>179</v>
      </c>
      <c r="AA2851" s="12" t="str">
        <f>_xlfn.XLOOKUP(HsgLista[[#This Row],[Lakó-népesség]],hsgméret[limit],hsgméret[név],,-1)</f>
        <v>mikro</v>
      </c>
      <c r="AB2851" s="12" t="str">
        <f>IFERROR(_xlfn.XLOOKUP(HsgLista[[#This Row],[Vármegye]],Régiók[Vármegye],Régiók[Régió]),"")</f>
        <v>Észak-Magyarország</v>
      </c>
      <c r="AC2851" s="12" t="str">
        <f>IFERROR(_xlfn.XLOOKUP(HsgLista[[#This Row],[Vármegye]],Régiók[Vármegye],Régiók[NUTS2]),"")</f>
        <v>HU31</v>
      </c>
      <c r="AD2851" s="12" t="str" cm="1">
        <f t="array" ref="AD2851">_xlfn.XLOOKUP(HsgLista[[#This Row],[Helység jogállása]],_xlfn.ANCHORARRAY($AG$12),$AH$12:$AH$18)</f>
        <v>1 község</v>
      </c>
      <c r="AE2851" s="4">
        <f>HsgLista[[#This Row],[Lakó-népesség]]*HsgLista[[#This Row],[Lakó-népesség]]</f>
        <v>84100</v>
      </c>
      <c r="AF2851" s="1"/>
      <c r="AG2851" s="4"/>
      <c r="AJ2851" s="8"/>
      <c r="AK2851" s="4"/>
      <c r="AS2851" s="8"/>
      <c r="AT2851" s="4"/>
      <c r="BJ2851" s="1"/>
    </row>
    <row r="2852" spans="1:62" x14ac:dyDescent="0.3">
      <c r="A2852" s="33" t="s">
        <v>3495</v>
      </c>
      <c r="B2852" s="31">
        <v>31866</v>
      </c>
      <c r="C2852" s="1" t="s">
        <v>40</v>
      </c>
      <c r="D2852" s="1" t="s">
        <v>34</v>
      </c>
      <c r="E2852" s="1" t="s">
        <v>803</v>
      </c>
      <c r="F2852" s="1" t="s">
        <v>804</v>
      </c>
      <c r="G2852" s="1" t="s">
        <v>805</v>
      </c>
      <c r="H2852" s="1">
        <v>5</v>
      </c>
      <c r="I2852" s="1" t="s">
        <v>3472</v>
      </c>
      <c r="J2852" s="4">
        <v>3562</v>
      </c>
      <c r="K2852" s="4">
        <v>1503</v>
      </c>
      <c r="L2852" s="4">
        <v>723</v>
      </c>
      <c r="AA2852" s="12" t="str">
        <f>_xlfn.XLOOKUP(HsgLista[[#This Row],[Lakó-népesség]],hsgméret[limit],hsgméret[név],,-1)</f>
        <v>apró</v>
      </c>
      <c r="AB2852" s="12" t="str">
        <f>IFERROR(_xlfn.XLOOKUP(HsgLista[[#This Row],[Vármegye]],Régiók[Vármegye],Régiók[Régió]),"")</f>
        <v>Észak-Alföld</v>
      </c>
      <c r="AC2852" s="12" t="str">
        <f>IFERROR(_xlfn.XLOOKUP(HsgLista[[#This Row],[Vármegye]],Régiók[Vármegye],Régiók[NUTS2]),"")</f>
        <v>HU32</v>
      </c>
      <c r="AD2852" s="12" t="str" cm="1">
        <f t="array" ref="AD2852">_xlfn.XLOOKUP(HsgLista[[#This Row],[Helység jogállása]],_xlfn.ANCHORARRAY($AG$12),$AH$12:$AH$18)</f>
        <v>1 község</v>
      </c>
      <c r="AE2852" s="4">
        <f>HsgLista[[#This Row],[Lakó-népesség]]*HsgLista[[#This Row],[Lakó-népesség]]</f>
        <v>2259009</v>
      </c>
      <c r="AF2852" s="1"/>
      <c r="AG2852" s="4"/>
      <c r="AJ2852" s="8"/>
      <c r="AK2852" s="4"/>
      <c r="AS2852" s="8"/>
      <c r="AT2852" s="4"/>
      <c r="BJ2852" s="1"/>
    </row>
    <row r="2853" spans="1:62" x14ac:dyDescent="0.3">
      <c r="A2853" s="33" t="s">
        <v>3352</v>
      </c>
      <c r="B2853" s="32">
        <v>7597</v>
      </c>
      <c r="C2853" s="1" t="s">
        <v>27</v>
      </c>
      <c r="D2853" s="1" t="s">
        <v>159</v>
      </c>
      <c r="E2853" s="1" t="s">
        <v>3496</v>
      </c>
      <c r="F2853" s="1" t="s">
        <v>3352</v>
      </c>
      <c r="G2853" s="1" t="s">
        <v>3352</v>
      </c>
      <c r="H2853" s="1">
        <v>1</v>
      </c>
      <c r="I2853" s="1" t="s">
        <v>32</v>
      </c>
      <c r="J2853" s="4">
        <v>12855</v>
      </c>
      <c r="K2853" s="4">
        <v>12276</v>
      </c>
      <c r="L2853" s="4">
        <v>4499</v>
      </c>
      <c r="T2853" s="1">
        <v>1</v>
      </c>
      <c r="V2853" s="1">
        <v>1</v>
      </c>
      <c r="AA2853" s="12" t="str">
        <f>_xlfn.XLOOKUP(HsgLista[[#This Row],[Lakó-népesség]],hsgméret[limit],hsgméret[név],,-1)</f>
        <v>közép</v>
      </c>
      <c r="AB2853" s="12" t="str">
        <f>IFERROR(_xlfn.XLOOKUP(HsgLista[[#This Row],[Vármegye]],Régiók[Vármegye],Régiók[Régió]),"")</f>
        <v>Észak-Alföld</v>
      </c>
      <c r="AC2853" s="12" t="str">
        <f>IFERROR(_xlfn.XLOOKUP(HsgLista[[#This Row],[Vármegye]],Régiók[Vármegye],Régiók[NUTS2]),"")</f>
        <v>HU32</v>
      </c>
      <c r="AD2853" s="12" t="str" cm="1">
        <f t="array" ref="AD2853">_xlfn.XLOOKUP(HsgLista[[#This Row],[Helység jogállása]],_xlfn.ANCHORARRAY($AG$12),$AH$12:$AH$18)</f>
        <v>2 város</v>
      </c>
      <c r="AE2853" s="4">
        <f>HsgLista[[#This Row],[Lakó-népesség]]*HsgLista[[#This Row],[Lakó-népesség]]</f>
        <v>150700176</v>
      </c>
      <c r="AF2853" s="1"/>
      <c r="AG2853" s="4"/>
      <c r="AJ2853" s="8"/>
      <c r="AK2853" s="4"/>
      <c r="AS2853" s="8"/>
      <c r="AT2853" s="4"/>
      <c r="BJ2853" s="1"/>
    </row>
    <row r="2854" spans="1:62" x14ac:dyDescent="0.3">
      <c r="A2854" s="33" t="s">
        <v>3497</v>
      </c>
      <c r="B2854" s="31">
        <v>33747</v>
      </c>
      <c r="C2854" s="1" t="s">
        <v>40</v>
      </c>
      <c r="D2854" s="1" t="s">
        <v>159</v>
      </c>
      <c r="E2854" s="1" t="s">
        <v>368</v>
      </c>
      <c r="F2854" s="1" t="s">
        <v>369</v>
      </c>
      <c r="G2854" s="1" t="s">
        <v>370</v>
      </c>
      <c r="H2854" s="1">
        <v>5</v>
      </c>
      <c r="I2854" s="1" t="s">
        <v>1132</v>
      </c>
      <c r="J2854" s="4">
        <v>1075</v>
      </c>
      <c r="K2854" s="4">
        <v>526</v>
      </c>
      <c r="L2854" s="4">
        <v>185</v>
      </c>
      <c r="T2854" s="1">
        <v>1</v>
      </c>
      <c r="AA2854" s="12" t="str">
        <f>_xlfn.XLOOKUP(HsgLista[[#This Row],[Lakó-népesség]],hsgméret[limit],hsgméret[név],,-1)</f>
        <v>apró</v>
      </c>
      <c r="AB2854" s="12" t="str">
        <f>IFERROR(_xlfn.XLOOKUP(HsgLista[[#This Row],[Vármegye]],Régiók[Vármegye],Régiók[Régió]),"")</f>
        <v>Észak-Alföld</v>
      </c>
      <c r="AC2854" s="12" t="str">
        <f>IFERROR(_xlfn.XLOOKUP(HsgLista[[#This Row],[Vármegye]],Régiók[Vármegye],Régiók[NUTS2]),"")</f>
        <v>HU32</v>
      </c>
      <c r="AD2854" s="12" t="str" cm="1">
        <f t="array" ref="AD2854">_xlfn.XLOOKUP(HsgLista[[#This Row],[Helység jogállása]],_xlfn.ANCHORARRAY($AG$12),$AH$12:$AH$18)</f>
        <v>1 község</v>
      </c>
      <c r="AE2854" s="4">
        <f>HsgLista[[#This Row],[Lakó-népesség]]*HsgLista[[#This Row],[Lakó-népesség]]</f>
        <v>276676</v>
      </c>
      <c r="AF2854" s="1"/>
      <c r="AG2854" s="4"/>
      <c r="AJ2854" s="8"/>
      <c r="AK2854" s="4"/>
      <c r="AS2854" s="8"/>
      <c r="AT2854" s="4"/>
      <c r="BJ2854" s="1"/>
    </row>
    <row r="2855" spans="1:62" x14ac:dyDescent="0.3">
      <c r="A2855" s="33" t="s">
        <v>3498</v>
      </c>
      <c r="B2855" s="31">
        <v>27261</v>
      </c>
      <c r="C2855" s="1" t="s">
        <v>40</v>
      </c>
      <c r="D2855" s="1" t="s">
        <v>159</v>
      </c>
      <c r="E2855" s="1" t="s">
        <v>950</v>
      </c>
      <c r="F2855" s="1" t="s">
        <v>951</v>
      </c>
      <c r="G2855" s="1" t="s">
        <v>952</v>
      </c>
      <c r="H2855" s="1">
        <v>5</v>
      </c>
      <c r="I2855" s="1" t="s">
        <v>1136</v>
      </c>
      <c r="J2855" s="4">
        <v>1823</v>
      </c>
      <c r="K2855" s="4">
        <v>592</v>
      </c>
      <c r="L2855" s="4">
        <v>228</v>
      </c>
      <c r="T2855" s="1">
        <v>1</v>
      </c>
      <c r="AA2855" s="12" t="str">
        <f>_xlfn.XLOOKUP(HsgLista[[#This Row],[Lakó-népesség]],hsgméret[limit],hsgméret[név],,-1)</f>
        <v>apró</v>
      </c>
      <c r="AB2855" s="12" t="str">
        <f>IFERROR(_xlfn.XLOOKUP(HsgLista[[#This Row],[Vármegye]],Régiók[Vármegye],Régiók[Régió]),"")</f>
        <v>Észak-Alföld</v>
      </c>
      <c r="AC2855" s="12" t="str">
        <f>IFERROR(_xlfn.XLOOKUP(HsgLista[[#This Row],[Vármegye]],Régiók[Vármegye],Régiók[NUTS2]),"")</f>
        <v>HU32</v>
      </c>
      <c r="AD2855" s="12" t="str" cm="1">
        <f t="array" ref="AD2855">_xlfn.XLOOKUP(HsgLista[[#This Row],[Helység jogállása]],_xlfn.ANCHORARRAY($AG$12),$AH$12:$AH$18)</f>
        <v>1 község</v>
      </c>
      <c r="AE2855" s="4">
        <f>HsgLista[[#This Row],[Lakó-népesség]]*HsgLista[[#This Row],[Lakó-népesség]]</f>
        <v>350464</v>
      </c>
      <c r="AF2855" s="1"/>
      <c r="AG2855" s="4"/>
      <c r="AJ2855" s="8"/>
      <c r="AK2855" s="4"/>
      <c r="AS2855" s="8"/>
      <c r="AT2855" s="4"/>
      <c r="BJ2855" s="1"/>
    </row>
    <row r="2856" spans="1:62" x14ac:dyDescent="0.3">
      <c r="A2856" s="33" t="s">
        <v>3499</v>
      </c>
      <c r="B2856" s="31">
        <v>20260</v>
      </c>
      <c r="C2856" s="1" t="s">
        <v>40</v>
      </c>
      <c r="D2856" s="1" t="s">
        <v>159</v>
      </c>
      <c r="E2856" s="1" t="s">
        <v>950</v>
      </c>
      <c r="F2856" s="1" t="s">
        <v>951</v>
      </c>
      <c r="G2856" s="1" t="s">
        <v>952</v>
      </c>
      <c r="H2856" s="1">
        <v>5</v>
      </c>
      <c r="I2856" s="1" t="s">
        <v>2145</v>
      </c>
      <c r="J2856" s="4">
        <v>480</v>
      </c>
      <c r="K2856" s="4">
        <v>166</v>
      </c>
      <c r="L2856" s="4">
        <v>86</v>
      </c>
      <c r="AA2856" s="12" t="str">
        <f>_xlfn.XLOOKUP(HsgLista[[#This Row],[Lakó-népesség]],hsgméret[limit],hsgméret[név],,-1)</f>
        <v>mikro</v>
      </c>
      <c r="AB2856" s="12" t="str">
        <f>IFERROR(_xlfn.XLOOKUP(HsgLista[[#This Row],[Vármegye]],Régiók[Vármegye],Régiók[Régió]),"")</f>
        <v>Észak-Alföld</v>
      </c>
      <c r="AC2856" s="12" t="str">
        <f>IFERROR(_xlfn.XLOOKUP(HsgLista[[#This Row],[Vármegye]],Régiók[Vármegye],Régiók[NUTS2]),"")</f>
        <v>HU32</v>
      </c>
      <c r="AD2856" s="12" t="str" cm="1">
        <f t="array" ref="AD2856">_xlfn.XLOOKUP(HsgLista[[#This Row],[Helység jogállása]],_xlfn.ANCHORARRAY($AG$12),$AH$12:$AH$18)</f>
        <v>1 község</v>
      </c>
      <c r="AE2856" s="4">
        <f>HsgLista[[#This Row],[Lakó-népesség]]*HsgLista[[#This Row],[Lakó-népesség]]</f>
        <v>27556</v>
      </c>
      <c r="AF2856" s="1"/>
      <c r="AG2856" s="4"/>
      <c r="AJ2856" s="8"/>
      <c r="AK2856" s="4"/>
      <c r="AS2856" s="8"/>
      <c r="AT2856" s="4"/>
      <c r="BJ2856" s="1"/>
    </row>
    <row r="2857" spans="1:62" x14ac:dyDescent="0.3">
      <c r="A2857" s="33" t="s">
        <v>3500</v>
      </c>
      <c r="B2857" s="31">
        <v>21467</v>
      </c>
      <c r="C2857" s="1" t="s">
        <v>40</v>
      </c>
      <c r="D2857" s="1" t="s">
        <v>75</v>
      </c>
      <c r="E2857" s="1" t="s">
        <v>1504</v>
      </c>
      <c r="F2857" s="1" t="s">
        <v>1505</v>
      </c>
      <c r="G2857" s="1" t="s">
        <v>1506</v>
      </c>
      <c r="H2857" s="1">
        <v>1</v>
      </c>
      <c r="I2857" s="1" t="s">
        <v>32</v>
      </c>
      <c r="J2857" s="4">
        <v>3940</v>
      </c>
      <c r="K2857" s="4">
        <v>4002</v>
      </c>
      <c r="L2857" s="4">
        <v>1639</v>
      </c>
      <c r="AA2857" s="12" t="str">
        <f>_xlfn.XLOOKUP(HsgLista[[#This Row],[Lakó-népesség]],hsgméret[limit],hsgméret[név],,-1)</f>
        <v>kicsi</v>
      </c>
      <c r="AB2857" s="12" t="str">
        <f>IFERROR(_xlfn.XLOOKUP(HsgLista[[#This Row],[Vármegye]],Régiók[Vármegye],Régiók[Régió]),"")</f>
        <v>Pest</v>
      </c>
      <c r="AC2857" s="12" t="str">
        <f>IFERROR(_xlfn.XLOOKUP(HsgLista[[#This Row],[Vármegye]],Régiók[Vármegye],Régiók[NUTS2]),"")</f>
        <v>HU12</v>
      </c>
      <c r="AD2857" s="12" t="str" cm="1">
        <f t="array" ref="AD2857">_xlfn.XLOOKUP(HsgLista[[#This Row],[Helység jogállása]],_xlfn.ANCHORARRAY($AG$12),$AH$12:$AH$18)</f>
        <v>1 község</v>
      </c>
      <c r="AE2857" s="4">
        <f>HsgLista[[#This Row],[Lakó-népesség]]*HsgLista[[#This Row],[Lakó-népesség]]</f>
        <v>16016004</v>
      </c>
      <c r="AF2857" s="1"/>
      <c r="AG2857" s="4"/>
      <c r="AJ2857" s="8"/>
      <c r="AK2857" s="4"/>
      <c r="AS2857" s="8"/>
      <c r="AT2857" s="4"/>
      <c r="BJ2857" s="1"/>
    </row>
    <row r="2858" spans="1:62" x14ac:dyDescent="0.3">
      <c r="A2858" s="33" t="s">
        <v>3501</v>
      </c>
      <c r="B2858" s="32">
        <v>9964</v>
      </c>
      <c r="C2858" s="1" t="s">
        <v>40</v>
      </c>
      <c r="D2858" s="1" t="s">
        <v>47</v>
      </c>
      <c r="E2858" s="1" t="s">
        <v>191</v>
      </c>
      <c r="F2858" s="1" t="s">
        <v>192</v>
      </c>
      <c r="G2858" s="1" t="s">
        <v>193</v>
      </c>
      <c r="H2858" s="1">
        <v>5</v>
      </c>
      <c r="I2858" s="1" t="s">
        <v>194</v>
      </c>
      <c r="J2858" s="4">
        <v>1448</v>
      </c>
      <c r="K2858" s="4">
        <v>545</v>
      </c>
      <c r="L2858" s="4">
        <v>264</v>
      </c>
      <c r="T2858" s="1">
        <v>1</v>
      </c>
      <c r="AA2858" s="12" t="str">
        <f>_xlfn.XLOOKUP(HsgLista[[#This Row],[Lakó-népesség]],hsgméret[limit],hsgméret[név],,-1)</f>
        <v>apró</v>
      </c>
      <c r="AB2858" s="12" t="str">
        <f>IFERROR(_xlfn.XLOOKUP(HsgLista[[#This Row],[Vármegye]],Régiók[Vármegye],Régiók[Régió]),"")</f>
        <v>Észak-Magyarország</v>
      </c>
      <c r="AC2858" s="12" t="str">
        <f>IFERROR(_xlfn.XLOOKUP(HsgLista[[#This Row],[Vármegye]],Régiók[Vármegye],Régiók[NUTS2]),"")</f>
        <v>HU31</v>
      </c>
      <c r="AD2858" s="12" t="str" cm="1">
        <f t="array" ref="AD2858">_xlfn.XLOOKUP(HsgLista[[#This Row],[Helység jogállása]],_xlfn.ANCHORARRAY($AG$12),$AH$12:$AH$18)</f>
        <v>1 község</v>
      </c>
      <c r="AE2858" s="4">
        <f>HsgLista[[#This Row],[Lakó-népesség]]*HsgLista[[#This Row],[Lakó-népesség]]</f>
        <v>297025</v>
      </c>
      <c r="AF2858" s="1"/>
      <c r="AG2858" s="4"/>
      <c r="AJ2858" s="8"/>
      <c r="AK2858" s="4"/>
      <c r="AS2858" s="8"/>
      <c r="AT2858" s="4"/>
      <c r="BJ2858" s="1"/>
    </row>
    <row r="2859" spans="1:62" x14ac:dyDescent="0.3">
      <c r="A2859" s="33" t="s">
        <v>3502</v>
      </c>
      <c r="B2859" s="32">
        <v>5342</v>
      </c>
      <c r="C2859" s="1" t="s">
        <v>40</v>
      </c>
      <c r="D2859" s="1" t="s">
        <v>202</v>
      </c>
      <c r="E2859" s="1" t="s">
        <v>203</v>
      </c>
      <c r="F2859" s="1" t="s">
        <v>204</v>
      </c>
      <c r="G2859" s="1" t="s">
        <v>205</v>
      </c>
      <c r="H2859" s="1">
        <v>5</v>
      </c>
      <c r="I2859" s="1" t="s">
        <v>531</v>
      </c>
      <c r="J2859" s="4">
        <v>1532</v>
      </c>
      <c r="K2859" s="4">
        <v>643</v>
      </c>
      <c r="L2859" s="4">
        <v>286</v>
      </c>
      <c r="AA2859" s="12" t="str">
        <f>_xlfn.XLOOKUP(HsgLista[[#This Row],[Lakó-népesség]],hsgméret[limit],hsgméret[név],,-1)</f>
        <v>apró</v>
      </c>
      <c r="AB2859" s="12" t="str">
        <f>IFERROR(_xlfn.XLOOKUP(HsgLista[[#This Row],[Vármegye]],Régiók[Vármegye],Régiók[Régió]),"")</f>
        <v>Nyugat-Dunántúl</v>
      </c>
      <c r="AC2859" s="12" t="str">
        <f>IFERROR(_xlfn.XLOOKUP(HsgLista[[#This Row],[Vármegye]],Régiók[Vármegye],Régiók[NUTS2]),"")</f>
        <v>HU22</v>
      </c>
      <c r="AD2859" s="12" t="str" cm="1">
        <f t="array" ref="AD2859">_xlfn.XLOOKUP(HsgLista[[#This Row],[Helység jogállása]],_xlfn.ANCHORARRAY($AG$12),$AH$12:$AH$18)</f>
        <v>1 község</v>
      </c>
      <c r="AE2859" s="4">
        <f>HsgLista[[#This Row],[Lakó-népesség]]*HsgLista[[#This Row],[Lakó-népesség]]</f>
        <v>413449</v>
      </c>
      <c r="AF2859" s="1"/>
      <c r="AG2859" s="4"/>
      <c r="AJ2859" s="8"/>
      <c r="AK2859" s="4"/>
      <c r="AS2859" s="8"/>
      <c r="AT2859" s="4"/>
      <c r="BJ2859" s="1"/>
    </row>
    <row r="2860" spans="1:62" x14ac:dyDescent="0.3">
      <c r="A2860" s="33" t="s">
        <v>3503</v>
      </c>
      <c r="B2860" s="32">
        <v>4048</v>
      </c>
      <c r="C2860" s="1" t="s">
        <v>40</v>
      </c>
      <c r="D2860" s="1" t="s">
        <v>41</v>
      </c>
      <c r="E2860" s="1" t="s">
        <v>841</v>
      </c>
      <c r="F2860" s="1" t="s">
        <v>842</v>
      </c>
      <c r="G2860" s="1" t="s">
        <v>843</v>
      </c>
      <c r="H2860" s="1">
        <v>5</v>
      </c>
      <c r="I2860" s="1" t="s">
        <v>844</v>
      </c>
      <c r="J2860" s="4">
        <v>434</v>
      </c>
      <c r="K2860" s="4">
        <v>90</v>
      </c>
      <c r="L2860" s="4">
        <v>58</v>
      </c>
      <c r="AA2860" s="12" t="str">
        <f>_xlfn.XLOOKUP(HsgLista[[#This Row],[Lakó-népesség]],hsgméret[limit],hsgméret[név],,-1)</f>
        <v>mikro</v>
      </c>
      <c r="AB2860" s="12" t="str">
        <f>IFERROR(_xlfn.XLOOKUP(HsgLista[[#This Row],[Vármegye]],Régiók[Vármegye],Régiók[Régió]),"")</f>
        <v>Dél-Dunántúl</v>
      </c>
      <c r="AC2860" s="12" t="str">
        <f>IFERROR(_xlfn.XLOOKUP(HsgLista[[#This Row],[Vármegye]],Régiók[Vármegye],Régiók[NUTS2]),"")</f>
        <v>HU23</v>
      </c>
      <c r="AD2860" s="12" t="str" cm="1">
        <f t="array" ref="AD2860">_xlfn.XLOOKUP(HsgLista[[#This Row],[Helység jogállása]],_xlfn.ANCHORARRAY($AG$12),$AH$12:$AH$18)</f>
        <v>1 község</v>
      </c>
      <c r="AE2860" s="4">
        <f>HsgLista[[#This Row],[Lakó-népesség]]*HsgLista[[#This Row],[Lakó-népesség]]</f>
        <v>8100</v>
      </c>
      <c r="AF2860" s="1"/>
      <c r="AG2860" s="4"/>
      <c r="AJ2860" s="8"/>
      <c r="AK2860" s="4"/>
      <c r="AS2860" s="8"/>
      <c r="AT2860" s="4"/>
      <c r="BJ2860" s="1"/>
    </row>
    <row r="2861" spans="1:62" x14ac:dyDescent="0.3">
      <c r="A2861" s="33" t="s">
        <v>885</v>
      </c>
      <c r="B2861" s="31">
        <v>18306</v>
      </c>
      <c r="C2861" s="1" t="s">
        <v>27</v>
      </c>
      <c r="D2861" s="1" t="s">
        <v>52</v>
      </c>
      <c r="E2861" s="1" t="s">
        <v>3504</v>
      </c>
      <c r="F2861" s="1" t="s">
        <v>884</v>
      </c>
      <c r="G2861" s="1" t="s">
        <v>885</v>
      </c>
      <c r="H2861" s="1">
        <v>2</v>
      </c>
      <c r="I2861" s="1" t="s">
        <v>38</v>
      </c>
      <c r="J2861" s="4">
        <v>2820</v>
      </c>
      <c r="K2861" s="4">
        <v>3743</v>
      </c>
      <c r="L2861" s="4">
        <v>1701</v>
      </c>
      <c r="AA2861" s="12" t="str">
        <f>_xlfn.XLOOKUP(HsgLista[[#This Row],[Lakó-népesség]],hsgméret[limit],hsgméret[név],,-1)</f>
        <v>kicsi</v>
      </c>
      <c r="AB2861" s="12" t="str">
        <f>IFERROR(_xlfn.XLOOKUP(HsgLista[[#This Row],[Vármegye]],Régiók[Vármegye],Régiók[Régió]),"")</f>
        <v>Észak-Magyarország</v>
      </c>
      <c r="AC2861" s="12" t="str">
        <f>IFERROR(_xlfn.XLOOKUP(HsgLista[[#This Row],[Vármegye]],Régiók[Vármegye],Régiók[NUTS2]),"")</f>
        <v>HU31</v>
      </c>
      <c r="AD2861" s="12" t="str" cm="1">
        <f t="array" ref="AD2861">_xlfn.XLOOKUP(HsgLista[[#This Row],[Helység jogállása]],_xlfn.ANCHORARRAY($AG$12),$AH$12:$AH$18)</f>
        <v>2 város</v>
      </c>
      <c r="AE2861" s="4">
        <f>HsgLista[[#This Row],[Lakó-népesség]]*HsgLista[[#This Row],[Lakó-népesség]]</f>
        <v>14010049</v>
      </c>
      <c r="AF2861" s="1"/>
      <c r="AG2861" s="4"/>
      <c r="AJ2861" s="8"/>
      <c r="AK2861" s="4"/>
      <c r="AS2861" s="8"/>
      <c r="AT2861" s="4"/>
      <c r="BJ2861" s="1"/>
    </row>
    <row r="2862" spans="1:62" x14ac:dyDescent="0.3">
      <c r="A2862" s="33" t="s">
        <v>3505</v>
      </c>
      <c r="B2862" s="31">
        <v>14155</v>
      </c>
      <c r="C2862" s="1" t="s">
        <v>196</v>
      </c>
      <c r="D2862" s="1" t="s">
        <v>86</v>
      </c>
      <c r="E2862" s="1" t="s">
        <v>334</v>
      </c>
      <c r="F2862" s="1" t="s">
        <v>335</v>
      </c>
      <c r="G2862" s="1" t="s">
        <v>336</v>
      </c>
      <c r="H2862" s="1">
        <v>1</v>
      </c>
      <c r="I2862" s="1" t="s">
        <v>32</v>
      </c>
      <c r="J2862" s="4">
        <v>1491</v>
      </c>
      <c r="K2862" s="4">
        <v>4269</v>
      </c>
      <c r="L2862" s="4">
        <v>1640</v>
      </c>
      <c r="T2862" s="1">
        <v>1</v>
      </c>
      <c r="AA2862" s="12" t="str">
        <f>_xlfn.XLOOKUP(HsgLista[[#This Row],[Lakó-népesség]],hsgméret[limit],hsgméret[név],,-1)</f>
        <v>kicsi</v>
      </c>
      <c r="AB2862" s="12" t="str">
        <f>IFERROR(_xlfn.XLOOKUP(HsgLista[[#This Row],[Vármegye]],Régiók[Vármegye],Régiók[Régió]),"")</f>
        <v>Közép-Dunántúl</v>
      </c>
      <c r="AC2862" s="12" t="str">
        <f>IFERROR(_xlfn.XLOOKUP(HsgLista[[#This Row],[Vármegye]],Régiók[Vármegye],Régiók[NUTS2]),"")</f>
        <v>HU21</v>
      </c>
      <c r="AD2862" s="12" t="str" cm="1">
        <f t="array" ref="AD2862">_xlfn.XLOOKUP(HsgLista[[#This Row],[Helység jogállása]],_xlfn.ANCHORARRAY($AG$12),$AH$12:$AH$18)</f>
        <v>1 község</v>
      </c>
      <c r="AE2862" s="4">
        <f>HsgLista[[#This Row],[Lakó-népesség]]*HsgLista[[#This Row],[Lakó-népesség]]</f>
        <v>18224361</v>
      </c>
      <c r="AF2862" s="1"/>
      <c r="AG2862" s="4"/>
      <c r="AJ2862" s="8"/>
      <c r="AK2862" s="4"/>
      <c r="AS2862" s="8"/>
      <c r="AT2862" s="4"/>
      <c r="BJ2862" s="1"/>
    </row>
    <row r="2863" spans="1:62" x14ac:dyDescent="0.3">
      <c r="A2863" s="33" t="s">
        <v>3506</v>
      </c>
      <c r="B2863" s="31">
        <v>34023</v>
      </c>
      <c r="C2863" s="1" t="s">
        <v>40</v>
      </c>
      <c r="D2863" s="1" t="s">
        <v>86</v>
      </c>
      <c r="E2863" s="1" t="s">
        <v>334</v>
      </c>
      <c r="F2863" s="1" t="s">
        <v>335</v>
      </c>
      <c r="G2863" s="1" t="s">
        <v>336</v>
      </c>
      <c r="H2863" s="1">
        <v>1</v>
      </c>
      <c r="I2863" s="1" t="s">
        <v>32</v>
      </c>
      <c r="J2863" s="4">
        <v>527</v>
      </c>
      <c r="K2863" s="4">
        <v>3026</v>
      </c>
      <c r="L2863" s="4">
        <v>1050</v>
      </c>
      <c r="T2863" s="1">
        <v>1</v>
      </c>
      <c r="AA2863" s="12" t="str">
        <f>_xlfn.XLOOKUP(HsgLista[[#This Row],[Lakó-népesség]],hsgméret[limit],hsgméret[név],,-1)</f>
        <v>kicsi</v>
      </c>
      <c r="AB2863" s="12" t="str">
        <f>IFERROR(_xlfn.XLOOKUP(HsgLista[[#This Row],[Vármegye]],Régiók[Vármegye],Régiók[Régió]),"")</f>
        <v>Közép-Dunántúl</v>
      </c>
      <c r="AC2863" s="12" t="str">
        <f>IFERROR(_xlfn.XLOOKUP(HsgLista[[#This Row],[Vármegye]],Régiók[Vármegye],Régiók[NUTS2]),"")</f>
        <v>HU21</v>
      </c>
      <c r="AD2863" s="12" t="str" cm="1">
        <f t="array" ref="AD2863">_xlfn.XLOOKUP(HsgLista[[#This Row],[Helység jogállása]],_xlfn.ANCHORARRAY($AG$12),$AH$12:$AH$18)</f>
        <v>1 község</v>
      </c>
      <c r="AE2863" s="4">
        <f>HsgLista[[#This Row],[Lakó-népesség]]*HsgLista[[#This Row],[Lakó-népesség]]</f>
        <v>9156676</v>
      </c>
      <c r="AF2863" s="1"/>
      <c r="AG2863" s="4"/>
      <c r="AJ2863" s="8"/>
      <c r="AK2863" s="4"/>
      <c r="AS2863" s="8"/>
      <c r="AT2863" s="4"/>
      <c r="BJ2863" s="1"/>
    </row>
    <row r="2864" spans="1:62" x14ac:dyDescent="0.3">
      <c r="A2864" s="33" t="s">
        <v>3507</v>
      </c>
      <c r="B2864" s="32">
        <v>9229</v>
      </c>
      <c r="C2864" s="1" t="s">
        <v>40</v>
      </c>
      <c r="D2864" s="1" t="s">
        <v>95</v>
      </c>
      <c r="E2864" s="1" t="s">
        <v>850</v>
      </c>
      <c r="F2864" s="1" t="s">
        <v>851</v>
      </c>
      <c r="G2864" s="1" t="s">
        <v>852</v>
      </c>
      <c r="H2864" s="1">
        <v>5</v>
      </c>
      <c r="I2864" s="1" t="s">
        <v>2096</v>
      </c>
      <c r="J2864" s="4">
        <v>640</v>
      </c>
      <c r="K2864" s="4">
        <v>389</v>
      </c>
      <c r="L2864" s="4">
        <v>169</v>
      </c>
      <c r="AA2864" s="12" t="str">
        <f>_xlfn.XLOOKUP(HsgLista[[#This Row],[Lakó-népesség]],hsgméret[limit],hsgméret[név],,-1)</f>
        <v>mikro</v>
      </c>
      <c r="AB2864" s="12" t="str">
        <f>IFERROR(_xlfn.XLOOKUP(HsgLista[[#This Row],[Vármegye]],Régiók[Vármegye],Régiók[Régió]),"")</f>
        <v>Nyugat-Dunántúl</v>
      </c>
      <c r="AC2864" s="12" t="str">
        <f>IFERROR(_xlfn.XLOOKUP(HsgLista[[#This Row],[Vármegye]],Régiók[Vármegye],Régiók[NUTS2]),"")</f>
        <v>HU22</v>
      </c>
      <c r="AD2864" s="12" t="str" cm="1">
        <f t="array" ref="AD2864">_xlfn.XLOOKUP(HsgLista[[#This Row],[Helység jogállása]],_xlfn.ANCHORARRAY($AG$12),$AH$12:$AH$18)</f>
        <v>1 község</v>
      </c>
      <c r="AE2864" s="4">
        <f>HsgLista[[#This Row],[Lakó-népesség]]*HsgLista[[#This Row],[Lakó-népesség]]</f>
        <v>151321</v>
      </c>
      <c r="AF2864" s="1"/>
      <c r="AG2864" s="4"/>
      <c r="AJ2864" s="8"/>
      <c r="AK2864" s="4"/>
      <c r="AS2864" s="8"/>
      <c r="AT2864" s="4"/>
      <c r="BJ2864" s="1"/>
    </row>
    <row r="2865" spans="1:62" x14ac:dyDescent="0.3">
      <c r="A2865" s="33" t="s">
        <v>1462</v>
      </c>
      <c r="B2865" s="31">
        <v>28051</v>
      </c>
      <c r="C2865" s="1" t="s">
        <v>40</v>
      </c>
      <c r="D2865" s="1" t="s">
        <v>52</v>
      </c>
      <c r="E2865" s="1" t="s">
        <v>888</v>
      </c>
      <c r="F2865" s="1" t="s">
        <v>889</v>
      </c>
      <c r="G2865" s="1" t="s">
        <v>890</v>
      </c>
      <c r="H2865" s="1">
        <v>2</v>
      </c>
      <c r="I2865" s="1" t="s">
        <v>38</v>
      </c>
      <c r="J2865" s="4">
        <v>1648</v>
      </c>
      <c r="K2865" s="4">
        <v>1454</v>
      </c>
      <c r="L2865" s="4">
        <v>741</v>
      </c>
      <c r="T2865" s="1">
        <v>1</v>
      </c>
      <c r="V2865" s="1">
        <v>1</v>
      </c>
      <c r="AA2865" s="12" t="str">
        <f>_xlfn.XLOOKUP(HsgLista[[#This Row],[Lakó-népesség]],hsgméret[limit],hsgméret[név],,-1)</f>
        <v>apró</v>
      </c>
      <c r="AB2865" s="12" t="str">
        <f>IFERROR(_xlfn.XLOOKUP(HsgLista[[#This Row],[Vármegye]],Régiók[Vármegye],Régiók[Régió]),"")</f>
        <v>Észak-Magyarország</v>
      </c>
      <c r="AC2865" s="12" t="str">
        <f>IFERROR(_xlfn.XLOOKUP(HsgLista[[#This Row],[Vármegye]],Régiók[Vármegye],Régiók[NUTS2]),"")</f>
        <v>HU31</v>
      </c>
      <c r="AD2865" s="12" t="str" cm="1">
        <f t="array" ref="AD2865">_xlfn.XLOOKUP(HsgLista[[#This Row],[Helység jogállása]],_xlfn.ANCHORARRAY($AG$12),$AH$12:$AH$18)</f>
        <v>1 község</v>
      </c>
      <c r="AE2865" s="4">
        <f>HsgLista[[#This Row],[Lakó-népesség]]*HsgLista[[#This Row],[Lakó-népesség]]</f>
        <v>2114116</v>
      </c>
      <c r="AF2865" s="1"/>
      <c r="AG2865" s="4"/>
      <c r="AJ2865" s="8"/>
      <c r="AK2865" s="4"/>
      <c r="AS2865" s="8"/>
      <c r="AT2865" s="4"/>
      <c r="BJ2865" s="1"/>
    </row>
    <row r="2866" spans="1:62" x14ac:dyDescent="0.3">
      <c r="A2866" s="33" t="s">
        <v>3508</v>
      </c>
      <c r="B2866" s="31">
        <v>25876</v>
      </c>
      <c r="C2866" s="1" t="s">
        <v>40</v>
      </c>
      <c r="D2866" s="1" t="s">
        <v>224</v>
      </c>
      <c r="E2866" s="1" t="s">
        <v>394</v>
      </c>
      <c r="F2866" s="1" t="s">
        <v>395</v>
      </c>
      <c r="G2866" s="1" t="s">
        <v>396</v>
      </c>
      <c r="H2866" s="1">
        <v>5</v>
      </c>
      <c r="I2866" s="1" t="s">
        <v>397</v>
      </c>
      <c r="J2866" s="4">
        <v>1491</v>
      </c>
      <c r="K2866" s="4">
        <v>303</v>
      </c>
      <c r="L2866" s="4">
        <v>99</v>
      </c>
      <c r="T2866" s="1">
        <v>1</v>
      </c>
      <c r="AA2866" s="12" t="str">
        <f>_xlfn.XLOOKUP(HsgLista[[#This Row],[Lakó-népesség]],hsgméret[limit],hsgméret[név],,-1)</f>
        <v>mikro</v>
      </c>
      <c r="AB2866" s="12" t="str">
        <f>IFERROR(_xlfn.XLOOKUP(HsgLista[[#This Row],[Vármegye]],Régiók[Vármegye],Régiók[Régió]),"")</f>
        <v>Észak-Alföld</v>
      </c>
      <c r="AC2866" s="12" t="str">
        <f>IFERROR(_xlfn.XLOOKUP(HsgLista[[#This Row],[Vármegye]],Régiók[Vármegye],Régiók[NUTS2]),"")</f>
        <v>HU32</v>
      </c>
      <c r="AD2866" s="12" t="str" cm="1">
        <f t="array" ref="AD2866">_xlfn.XLOOKUP(HsgLista[[#This Row],[Helység jogállása]],_xlfn.ANCHORARRAY($AG$12),$AH$12:$AH$18)</f>
        <v>1 község</v>
      </c>
      <c r="AE2866" s="4">
        <f>HsgLista[[#This Row],[Lakó-népesség]]*HsgLista[[#This Row],[Lakó-népesség]]</f>
        <v>91809</v>
      </c>
      <c r="AF2866" s="1"/>
      <c r="AG2866" s="4"/>
      <c r="AJ2866" s="8"/>
      <c r="AK2866" s="4"/>
      <c r="AS2866" s="8"/>
      <c r="AT2866" s="4"/>
      <c r="BJ2866" s="1"/>
    </row>
    <row r="2867" spans="1:62" x14ac:dyDescent="0.3">
      <c r="A2867" s="33" t="s">
        <v>3509</v>
      </c>
      <c r="B2867" s="32">
        <v>6381</v>
      </c>
      <c r="C2867" s="1" t="s">
        <v>40</v>
      </c>
      <c r="D2867" s="1" t="s">
        <v>272</v>
      </c>
      <c r="E2867" s="1" t="s">
        <v>273</v>
      </c>
      <c r="F2867" s="1" t="s">
        <v>274</v>
      </c>
      <c r="G2867" s="1" t="s">
        <v>275</v>
      </c>
      <c r="H2867" s="1">
        <v>5</v>
      </c>
      <c r="I2867" s="1" t="s">
        <v>619</v>
      </c>
      <c r="J2867" s="4">
        <v>1214</v>
      </c>
      <c r="K2867" s="4">
        <v>678</v>
      </c>
      <c r="L2867" s="4">
        <v>343</v>
      </c>
      <c r="AA2867" s="12" t="str">
        <f>_xlfn.XLOOKUP(HsgLista[[#This Row],[Lakó-népesség]],hsgméret[limit],hsgméret[név],,-1)</f>
        <v>apró</v>
      </c>
      <c r="AB2867" s="12" t="str">
        <f>IFERROR(_xlfn.XLOOKUP(HsgLista[[#This Row],[Vármegye]],Régiók[Vármegye],Régiók[Régió]),"")</f>
        <v>Észak-Magyarország</v>
      </c>
      <c r="AC2867" s="12" t="str">
        <f>IFERROR(_xlfn.XLOOKUP(HsgLista[[#This Row],[Vármegye]],Régiók[Vármegye],Régiók[NUTS2]),"")</f>
        <v>HU31</v>
      </c>
      <c r="AD2867" s="12" t="str" cm="1">
        <f t="array" ref="AD2867">_xlfn.XLOOKUP(HsgLista[[#This Row],[Helység jogállása]],_xlfn.ANCHORARRAY($AG$12),$AH$12:$AH$18)</f>
        <v>1 község</v>
      </c>
      <c r="AE2867" s="4">
        <f>HsgLista[[#This Row],[Lakó-népesség]]*HsgLista[[#This Row],[Lakó-népesség]]</f>
        <v>459684</v>
      </c>
      <c r="AF2867" s="1"/>
      <c r="AG2867" s="4"/>
      <c r="AJ2867" s="8"/>
      <c r="AK2867" s="4"/>
      <c r="AS2867" s="8"/>
      <c r="AT2867" s="4"/>
      <c r="BJ2867" s="1"/>
    </row>
    <row r="2868" spans="1:62" x14ac:dyDescent="0.3">
      <c r="A2868" s="33" t="s">
        <v>251</v>
      </c>
      <c r="B2868" s="31">
        <v>25274</v>
      </c>
      <c r="C2868" s="1" t="s">
        <v>27</v>
      </c>
      <c r="D2868" s="1" t="s">
        <v>251</v>
      </c>
      <c r="E2868" s="1" t="s">
        <v>3510</v>
      </c>
      <c r="F2868" s="1" t="s">
        <v>902</v>
      </c>
      <c r="G2868" s="1" t="s">
        <v>251</v>
      </c>
      <c r="H2868" s="1">
        <v>2</v>
      </c>
      <c r="I2868" s="1" t="s">
        <v>38</v>
      </c>
      <c r="J2868" s="4">
        <v>7107</v>
      </c>
      <c r="K2868" s="4">
        <v>10640</v>
      </c>
      <c r="L2868" s="4">
        <v>4575</v>
      </c>
      <c r="R2868" s="1">
        <v>1</v>
      </c>
      <c r="AA2868" s="12" t="str">
        <f>_xlfn.XLOOKUP(HsgLista[[#This Row],[Lakó-népesség]],hsgméret[limit],hsgméret[név],,-1)</f>
        <v>közép</v>
      </c>
      <c r="AB2868" s="12" t="str">
        <f>IFERROR(_xlfn.XLOOKUP(HsgLista[[#This Row],[Vármegye]],Régiók[Vármegye],Régiók[Régió]),"")</f>
        <v>Dél-Dunántúl</v>
      </c>
      <c r="AC2868" s="12" t="str">
        <f>IFERROR(_xlfn.XLOOKUP(HsgLista[[#This Row],[Vármegye]],Régiók[Vármegye],Régiók[NUTS2]),"")</f>
        <v>HU23</v>
      </c>
      <c r="AD2868" s="12" t="str" cm="1">
        <f t="array" ref="AD2868">_xlfn.XLOOKUP(HsgLista[[#This Row],[Helység jogállása]],_xlfn.ANCHORARRAY($AG$12),$AH$12:$AH$18)</f>
        <v>2 város</v>
      </c>
      <c r="AE2868" s="4">
        <f>HsgLista[[#This Row],[Lakó-népesség]]*HsgLista[[#This Row],[Lakó-népesség]]</f>
        <v>113209600</v>
      </c>
      <c r="AF2868" s="1"/>
      <c r="AG2868" s="4"/>
      <c r="AJ2868" s="8"/>
      <c r="AK2868" s="4"/>
      <c r="AS2868" s="8"/>
      <c r="AT2868" s="4"/>
      <c r="BJ2868" s="1"/>
    </row>
    <row r="2869" spans="1:62" x14ac:dyDescent="0.3">
      <c r="A2869" s="33" t="s">
        <v>736</v>
      </c>
      <c r="B2869" s="31">
        <v>11031</v>
      </c>
      <c r="C2869" s="1" t="s">
        <v>40</v>
      </c>
      <c r="D2869" s="1" t="s">
        <v>251</v>
      </c>
      <c r="E2869" s="1" t="s">
        <v>734</v>
      </c>
      <c r="F2869" s="1" t="s">
        <v>735</v>
      </c>
      <c r="G2869" s="1" t="s">
        <v>735</v>
      </c>
      <c r="H2869" s="1">
        <v>2</v>
      </c>
      <c r="I2869" s="1" t="s">
        <v>38</v>
      </c>
      <c r="J2869" s="4">
        <v>2195</v>
      </c>
      <c r="K2869" s="4">
        <v>941</v>
      </c>
      <c r="L2869" s="4">
        <v>507</v>
      </c>
      <c r="T2869" s="1">
        <v>1</v>
      </c>
      <c r="AA2869" s="12" t="str">
        <f>_xlfn.XLOOKUP(HsgLista[[#This Row],[Lakó-népesség]],hsgméret[limit],hsgméret[név],,-1)</f>
        <v>apró</v>
      </c>
      <c r="AB2869" s="12" t="str">
        <f>IFERROR(_xlfn.XLOOKUP(HsgLista[[#This Row],[Vármegye]],Régiók[Vármegye],Régiók[Régió]),"")</f>
        <v>Dél-Dunántúl</v>
      </c>
      <c r="AC2869" s="12" t="str">
        <f>IFERROR(_xlfn.XLOOKUP(HsgLista[[#This Row],[Vármegye]],Régiók[Vármegye],Régiók[NUTS2]),"")</f>
        <v>HU23</v>
      </c>
      <c r="AD2869" s="12" t="str" cm="1">
        <f t="array" ref="AD2869">_xlfn.XLOOKUP(HsgLista[[#This Row],[Helység jogállása]],_xlfn.ANCHORARRAY($AG$12),$AH$12:$AH$18)</f>
        <v>1 község</v>
      </c>
      <c r="AE2869" s="4">
        <f>HsgLista[[#This Row],[Lakó-népesség]]*HsgLista[[#This Row],[Lakó-népesség]]</f>
        <v>885481</v>
      </c>
      <c r="AF2869" s="1"/>
      <c r="AG2869" s="4"/>
      <c r="AJ2869" s="8"/>
      <c r="AK2869" s="4"/>
      <c r="AS2869" s="8"/>
      <c r="AT2869" s="4"/>
      <c r="BJ2869" s="1"/>
    </row>
    <row r="2870" spans="1:62" x14ac:dyDescent="0.3">
      <c r="A2870" s="33" t="s">
        <v>3511</v>
      </c>
      <c r="B2870" s="32">
        <v>9557</v>
      </c>
      <c r="C2870" s="1" t="s">
        <v>40</v>
      </c>
      <c r="D2870" s="1" t="s">
        <v>34</v>
      </c>
      <c r="E2870" s="1" t="s">
        <v>35</v>
      </c>
      <c r="F2870" s="1" t="s">
        <v>36</v>
      </c>
      <c r="G2870" s="1" t="s">
        <v>37</v>
      </c>
      <c r="H2870" s="1">
        <v>5</v>
      </c>
      <c r="I2870" s="1" t="s">
        <v>33</v>
      </c>
      <c r="J2870" s="4">
        <v>1376</v>
      </c>
      <c r="K2870" s="4">
        <v>719</v>
      </c>
      <c r="L2870" s="4">
        <v>346</v>
      </c>
      <c r="AA2870" s="12" t="str">
        <f>_xlfn.XLOOKUP(HsgLista[[#This Row],[Lakó-népesség]],hsgméret[limit],hsgméret[név],,-1)</f>
        <v>apró</v>
      </c>
      <c r="AB2870" s="12" t="str">
        <f>IFERROR(_xlfn.XLOOKUP(HsgLista[[#This Row],[Vármegye]],Régiók[Vármegye],Régiók[Régió]),"")</f>
        <v>Észak-Alföld</v>
      </c>
      <c r="AC2870" s="12" t="str">
        <f>IFERROR(_xlfn.XLOOKUP(HsgLista[[#This Row],[Vármegye]],Régiók[Vármegye],Régiók[NUTS2]),"")</f>
        <v>HU32</v>
      </c>
      <c r="AD2870" s="12" t="str" cm="1">
        <f t="array" ref="AD2870">_xlfn.XLOOKUP(HsgLista[[#This Row],[Helység jogállása]],_xlfn.ANCHORARRAY($AG$12),$AH$12:$AH$18)</f>
        <v>1 község</v>
      </c>
      <c r="AE2870" s="4">
        <f>HsgLista[[#This Row],[Lakó-népesség]]*HsgLista[[#This Row],[Lakó-népesség]]</f>
        <v>516961</v>
      </c>
      <c r="AF2870" s="1"/>
      <c r="AG2870" s="4"/>
      <c r="AJ2870" s="8"/>
      <c r="AK2870" s="4"/>
      <c r="AS2870" s="8"/>
      <c r="AT2870" s="4"/>
      <c r="BJ2870" s="1"/>
    </row>
    <row r="2871" spans="1:62" x14ac:dyDescent="0.3">
      <c r="A2871" s="33" t="s">
        <v>3512</v>
      </c>
      <c r="B2871" s="31">
        <v>14890</v>
      </c>
      <c r="C2871" s="1" t="s">
        <v>40</v>
      </c>
      <c r="D2871" s="1" t="s">
        <v>52</v>
      </c>
      <c r="E2871" s="1" t="s">
        <v>71</v>
      </c>
      <c r="F2871" s="1" t="s">
        <v>72</v>
      </c>
      <c r="G2871" s="1" t="s">
        <v>73</v>
      </c>
      <c r="H2871" s="1">
        <v>5</v>
      </c>
      <c r="I2871" s="1" t="s">
        <v>944</v>
      </c>
      <c r="J2871" s="4">
        <v>1289</v>
      </c>
      <c r="K2871" s="4">
        <v>208</v>
      </c>
      <c r="L2871" s="4">
        <v>106</v>
      </c>
      <c r="T2871" s="1">
        <v>1</v>
      </c>
      <c r="AA2871" s="12" t="str">
        <f>_xlfn.XLOOKUP(HsgLista[[#This Row],[Lakó-népesség]],hsgméret[limit],hsgméret[név],,-1)</f>
        <v>mikro</v>
      </c>
      <c r="AB2871" s="12" t="str">
        <f>IFERROR(_xlfn.XLOOKUP(HsgLista[[#This Row],[Vármegye]],Régiók[Vármegye],Régiók[Régió]),"")</f>
        <v>Észak-Magyarország</v>
      </c>
      <c r="AC2871" s="12" t="str">
        <f>IFERROR(_xlfn.XLOOKUP(HsgLista[[#This Row],[Vármegye]],Régiók[Vármegye],Régiók[NUTS2]),"")</f>
        <v>HU31</v>
      </c>
      <c r="AD2871" s="12" t="str" cm="1">
        <f t="array" ref="AD2871">_xlfn.XLOOKUP(HsgLista[[#This Row],[Helység jogállása]],_xlfn.ANCHORARRAY($AG$12),$AH$12:$AH$18)</f>
        <v>1 község</v>
      </c>
      <c r="AE2871" s="4">
        <f>HsgLista[[#This Row],[Lakó-népesség]]*HsgLista[[#This Row],[Lakó-népesség]]</f>
        <v>43264</v>
      </c>
      <c r="AF2871" s="1"/>
      <c r="AG2871" s="4"/>
      <c r="AJ2871" s="8"/>
      <c r="AK2871" s="4"/>
      <c r="AS2871" s="8"/>
      <c r="AT2871" s="4"/>
      <c r="BJ2871" s="1"/>
    </row>
    <row r="2872" spans="1:62" x14ac:dyDescent="0.3">
      <c r="A2872" s="33" t="s">
        <v>3513</v>
      </c>
      <c r="B2872" s="31">
        <v>28486</v>
      </c>
      <c r="C2872" s="1" t="s">
        <v>27</v>
      </c>
      <c r="D2872" s="1" t="s">
        <v>140</v>
      </c>
      <c r="E2872" s="1" t="s">
        <v>600</v>
      </c>
      <c r="F2872" s="1" t="s">
        <v>601</v>
      </c>
      <c r="G2872" s="1" t="s">
        <v>602</v>
      </c>
      <c r="H2872" s="1">
        <v>1</v>
      </c>
      <c r="I2872" s="1" t="s">
        <v>32</v>
      </c>
      <c r="J2872" s="4">
        <v>8157</v>
      </c>
      <c r="K2872" s="4">
        <v>3932</v>
      </c>
      <c r="L2872" s="4">
        <v>1943</v>
      </c>
      <c r="AA2872" s="12" t="str">
        <f>_xlfn.XLOOKUP(HsgLista[[#This Row],[Lakó-népesség]],hsgméret[limit],hsgméret[név],,-1)</f>
        <v>kicsi</v>
      </c>
      <c r="AB2872" s="12" t="str">
        <f>IFERROR(_xlfn.XLOOKUP(HsgLista[[#This Row],[Vármegye]],Régiók[Vármegye],Régiók[Régió]),"")</f>
        <v>Dél-Alföld</v>
      </c>
      <c r="AC2872" s="12" t="str">
        <f>IFERROR(_xlfn.XLOOKUP(HsgLista[[#This Row],[Vármegye]],Régiók[Vármegye],Régiók[NUTS2]),"")</f>
        <v>HU33</v>
      </c>
      <c r="AD2872" s="12" t="str" cm="1">
        <f t="array" ref="AD2872">_xlfn.XLOOKUP(HsgLista[[#This Row],[Helység jogállása]],_xlfn.ANCHORARRAY($AG$12),$AH$12:$AH$18)</f>
        <v>2 város</v>
      </c>
      <c r="AE2872" s="4">
        <f>HsgLista[[#This Row],[Lakó-népesség]]*HsgLista[[#This Row],[Lakó-népesség]]</f>
        <v>15460624</v>
      </c>
      <c r="AF2872" s="1"/>
      <c r="AG2872" s="4"/>
      <c r="AJ2872" s="8"/>
      <c r="AK2872" s="4"/>
      <c r="AS2872" s="8"/>
      <c r="AT2872" s="4"/>
      <c r="BJ2872" s="1"/>
    </row>
    <row r="2873" spans="1:62" x14ac:dyDescent="0.3">
      <c r="A2873" s="33" t="s">
        <v>3514</v>
      </c>
      <c r="B2873" s="31">
        <v>12335</v>
      </c>
      <c r="C2873" s="1" t="s">
        <v>40</v>
      </c>
      <c r="D2873" s="1" t="s">
        <v>95</v>
      </c>
      <c r="E2873" s="1" t="s">
        <v>709</v>
      </c>
      <c r="F2873" s="1" t="s">
        <v>710</v>
      </c>
      <c r="G2873" s="1" t="s">
        <v>711</v>
      </c>
      <c r="H2873" s="1">
        <v>5</v>
      </c>
      <c r="I2873" s="1" t="s">
        <v>963</v>
      </c>
      <c r="J2873" s="4">
        <v>944</v>
      </c>
      <c r="K2873" s="4">
        <v>329</v>
      </c>
      <c r="L2873" s="4">
        <v>171</v>
      </c>
      <c r="AA2873" s="12" t="str">
        <f>_xlfn.XLOOKUP(HsgLista[[#This Row],[Lakó-népesség]],hsgméret[limit],hsgméret[név],,-1)</f>
        <v>mikro</v>
      </c>
      <c r="AB2873" s="12" t="str">
        <f>IFERROR(_xlfn.XLOOKUP(HsgLista[[#This Row],[Vármegye]],Régiók[Vármegye],Régiók[Régió]),"")</f>
        <v>Nyugat-Dunántúl</v>
      </c>
      <c r="AC2873" s="12" t="str">
        <f>IFERROR(_xlfn.XLOOKUP(HsgLista[[#This Row],[Vármegye]],Régiók[Vármegye],Régiók[NUTS2]),"")</f>
        <v>HU22</v>
      </c>
      <c r="AD2873" s="12" t="str" cm="1">
        <f t="array" ref="AD2873">_xlfn.XLOOKUP(HsgLista[[#This Row],[Helység jogállása]],_xlfn.ANCHORARRAY($AG$12),$AH$12:$AH$18)</f>
        <v>1 község</v>
      </c>
      <c r="AE2873" s="4">
        <f>HsgLista[[#This Row],[Lakó-népesség]]*HsgLista[[#This Row],[Lakó-népesség]]</f>
        <v>108241</v>
      </c>
      <c r="AF2873" s="1"/>
      <c r="AG2873" s="4"/>
      <c r="AJ2873" s="8"/>
      <c r="AK2873" s="4"/>
      <c r="AS2873" s="8"/>
      <c r="AT2873" s="4"/>
      <c r="BJ2873" s="1"/>
    </row>
    <row r="2874" spans="1:62" x14ac:dyDescent="0.3">
      <c r="A2874" s="33" t="s">
        <v>3515</v>
      </c>
      <c r="B2874" s="31">
        <v>21005</v>
      </c>
      <c r="C2874" s="1" t="s">
        <v>40</v>
      </c>
      <c r="D2874" s="1" t="s">
        <v>28</v>
      </c>
      <c r="E2874" s="1" t="s">
        <v>635</v>
      </c>
      <c r="F2874" s="1" t="s">
        <v>636</v>
      </c>
      <c r="G2874" s="1" t="s">
        <v>637</v>
      </c>
      <c r="H2874" s="1">
        <v>1</v>
      </c>
      <c r="I2874" s="1" t="s">
        <v>32</v>
      </c>
      <c r="J2874" s="4">
        <v>1676</v>
      </c>
      <c r="K2874" s="4">
        <v>2312</v>
      </c>
      <c r="L2874" s="4">
        <v>760</v>
      </c>
      <c r="AA2874" s="12" t="str">
        <f>_xlfn.XLOOKUP(HsgLista[[#This Row],[Lakó-népesség]],hsgméret[limit],hsgméret[név],,-1)</f>
        <v>kicsi</v>
      </c>
      <c r="AB2874" s="12" t="str">
        <f>IFERROR(_xlfn.XLOOKUP(HsgLista[[#This Row],[Vármegye]],Régiók[Vármegye],Régiók[Régió]),"")</f>
        <v>Közép-Dunántúl</v>
      </c>
      <c r="AC2874" s="12" t="str">
        <f>IFERROR(_xlfn.XLOOKUP(HsgLista[[#This Row],[Vármegye]],Régiók[Vármegye],Régiók[NUTS2]),"")</f>
        <v>HU21</v>
      </c>
      <c r="AD2874" s="12" t="str" cm="1">
        <f t="array" ref="AD2874">_xlfn.XLOOKUP(HsgLista[[#This Row],[Helység jogállása]],_xlfn.ANCHORARRAY($AG$12),$AH$12:$AH$18)</f>
        <v>1 község</v>
      </c>
      <c r="AE2874" s="4">
        <f>HsgLista[[#This Row],[Lakó-népesség]]*HsgLista[[#This Row],[Lakó-népesség]]</f>
        <v>5345344</v>
      </c>
      <c r="AF2874" s="1"/>
      <c r="AG2874" s="4"/>
      <c r="AJ2874" s="8"/>
      <c r="AK2874" s="4"/>
      <c r="AS2874" s="8"/>
      <c r="AT2874" s="4"/>
      <c r="BJ2874" s="1"/>
    </row>
    <row r="2875" spans="1:62" x14ac:dyDescent="0.3">
      <c r="A2875" s="33" t="s">
        <v>3516</v>
      </c>
      <c r="B2875" s="32">
        <v>4969</v>
      </c>
      <c r="C2875" s="1" t="s">
        <v>40</v>
      </c>
      <c r="D2875" s="1" t="s">
        <v>202</v>
      </c>
      <c r="E2875" s="1" t="s">
        <v>284</v>
      </c>
      <c r="F2875" s="1" t="s">
        <v>285</v>
      </c>
      <c r="G2875" s="1" t="s">
        <v>285</v>
      </c>
      <c r="H2875" s="1">
        <v>5</v>
      </c>
      <c r="I2875" s="1" t="s">
        <v>1314</v>
      </c>
      <c r="J2875" s="4">
        <v>1886</v>
      </c>
      <c r="K2875" s="4">
        <v>333</v>
      </c>
      <c r="L2875" s="4">
        <v>180</v>
      </c>
      <c r="AA2875" s="12" t="str">
        <f>_xlfn.XLOOKUP(HsgLista[[#This Row],[Lakó-népesség]],hsgméret[limit],hsgméret[név],,-1)</f>
        <v>mikro</v>
      </c>
      <c r="AB2875" s="12" t="str">
        <f>IFERROR(_xlfn.XLOOKUP(HsgLista[[#This Row],[Vármegye]],Régiók[Vármegye],Régiók[Régió]),"")</f>
        <v>Nyugat-Dunántúl</v>
      </c>
      <c r="AC2875" s="12" t="str">
        <f>IFERROR(_xlfn.XLOOKUP(HsgLista[[#This Row],[Vármegye]],Régiók[Vármegye],Régiók[NUTS2]),"")</f>
        <v>HU22</v>
      </c>
      <c r="AD2875" s="12" t="str" cm="1">
        <f t="array" ref="AD2875">_xlfn.XLOOKUP(HsgLista[[#This Row],[Helység jogállása]],_xlfn.ANCHORARRAY($AG$12),$AH$12:$AH$18)</f>
        <v>1 község</v>
      </c>
      <c r="AE2875" s="4">
        <f>HsgLista[[#This Row],[Lakó-népesség]]*HsgLista[[#This Row],[Lakó-népesség]]</f>
        <v>110889</v>
      </c>
      <c r="AF2875" s="1"/>
      <c r="AG2875" s="4"/>
      <c r="AJ2875" s="8"/>
      <c r="AK2875" s="4"/>
      <c r="AS2875" s="8"/>
      <c r="AT2875" s="4"/>
      <c r="BJ2875" s="1"/>
    </row>
    <row r="2876" spans="1:62" x14ac:dyDescent="0.3">
      <c r="A2876" s="33" t="s">
        <v>3517</v>
      </c>
      <c r="B2876" s="31">
        <v>22424</v>
      </c>
      <c r="C2876" s="1" t="s">
        <v>40</v>
      </c>
      <c r="D2876" s="1" t="s">
        <v>41</v>
      </c>
      <c r="E2876" s="1" t="s">
        <v>135</v>
      </c>
      <c r="F2876" s="1" t="s">
        <v>136</v>
      </c>
      <c r="G2876" s="1" t="s">
        <v>137</v>
      </c>
      <c r="H2876" s="1">
        <v>5</v>
      </c>
      <c r="I2876" s="1" t="s">
        <v>484</v>
      </c>
      <c r="J2876" s="4">
        <v>2470</v>
      </c>
      <c r="K2876" s="4">
        <v>243</v>
      </c>
      <c r="L2876" s="4">
        <v>125</v>
      </c>
      <c r="R2876" s="1">
        <v>1</v>
      </c>
      <c r="T2876" s="1">
        <v>1</v>
      </c>
      <c r="AA2876" s="12" t="str">
        <f>_xlfn.XLOOKUP(HsgLista[[#This Row],[Lakó-népesség]],hsgméret[limit],hsgméret[név],,-1)</f>
        <v>mikro</v>
      </c>
      <c r="AB2876" s="12" t="str">
        <f>IFERROR(_xlfn.XLOOKUP(HsgLista[[#This Row],[Vármegye]],Régiók[Vármegye],Régiók[Régió]),"")</f>
        <v>Dél-Dunántúl</v>
      </c>
      <c r="AC2876" s="12" t="str">
        <f>IFERROR(_xlfn.XLOOKUP(HsgLista[[#This Row],[Vármegye]],Régiók[Vármegye],Régiók[NUTS2]),"")</f>
        <v>HU23</v>
      </c>
      <c r="AD2876" s="12" t="str" cm="1">
        <f t="array" ref="AD2876">_xlfn.XLOOKUP(HsgLista[[#This Row],[Helység jogállása]],_xlfn.ANCHORARRAY($AG$12),$AH$12:$AH$18)</f>
        <v>1 község</v>
      </c>
      <c r="AE2876" s="4">
        <f>HsgLista[[#This Row],[Lakó-népesség]]*HsgLista[[#This Row],[Lakó-népesség]]</f>
        <v>59049</v>
      </c>
      <c r="AF2876" s="1"/>
      <c r="AG2876" s="4"/>
      <c r="AJ2876" s="8"/>
      <c r="AK2876" s="4"/>
      <c r="AS2876" s="8"/>
      <c r="AT2876" s="4"/>
      <c r="BJ2876" s="1"/>
    </row>
    <row r="2877" spans="1:62" x14ac:dyDescent="0.3">
      <c r="A2877" s="33" t="s">
        <v>3518</v>
      </c>
      <c r="B2877" s="31">
        <v>34087</v>
      </c>
      <c r="C2877" s="1" t="s">
        <v>40</v>
      </c>
      <c r="D2877" s="1" t="s">
        <v>95</v>
      </c>
      <c r="E2877" s="1" t="s">
        <v>958</v>
      </c>
      <c r="F2877" s="1" t="s">
        <v>959</v>
      </c>
      <c r="G2877" s="1" t="s">
        <v>960</v>
      </c>
      <c r="H2877" s="1">
        <v>5</v>
      </c>
      <c r="I2877" s="1" t="s">
        <v>1174</v>
      </c>
      <c r="J2877" s="4">
        <v>753</v>
      </c>
      <c r="K2877" s="4">
        <v>303</v>
      </c>
      <c r="L2877" s="4">
        <v>128</v>
      </c>
      <c r="AA2877" s="12" t="str">
        <f>_xlfn.XLOOKUP(HsgLista[[#This Row],[Lakó-népesség]],hsgméret[limit],hsgméret[név],,-1)</f>
        <v>mikro</v>
      </c>
      <c r="AB2877" s="12" t="str">
        <f>IFERROR(_xlfn.XLOOKUP(HsgLista[[#This Row],[Vármegye]],Régiók[Vármegye],Régiók[Régió]),"")</f>
        <v>Nyugat-Dunántúl</v>
      </c>
      <c r="AC2877" s="12" t="str">
        <f>IFERROR(_xlfn.XLOOKUP(HsgLista[[#This Row],[Vármegye]],Régiók[Vármegye],Régiók[NUTS2]),"")</f>
        <v>HU22</v>
      </c>
      <c r="AD2877" s="12" t="str" cm="1">
        <f t="array" ref="AD2877">_xlfn.XLOOKUP(HsgLista[[#This Row],[Helység jogállása]],_xlfn.ANCHORARRAY($AG$12),$AH$12:$AH$18)</f>
        <v>1 község</v>
      </c>
      <c r="AE2877" s="4">
        <f>HsgLista[[#This Row],[Lakó-népesség]]*HsgLista[[#This Row],[Lakó-népesség]]</f>
        <v>91809</v>
      </c>
      <c r="AF2877" s="1"/>
      <c r="AG2877" s="4"/>
      <c r="AJ2877" s="8"/>
      <c r="AK2877" s="4"/>
      <c r="AS2877" s="8"/>
      <c r="AT2877" s="4"/>
      <c r="BJ2877" s="1"/>
    </row>
    <row r="2878" spans="1:62" x14ac:dyDescent="0.3">
      <c r="A2878" s="33" t="s">
        <v>3519</v>
      </c>
      <c r="B2878" s="31">
        <v>16902</v>
      </c>
      <c r="C2878" s="1" t="s">
        <v>40</v>
      </c>
      <c r="D2878" s="1" t="s">
        <v>52</v>
      </c>
      <c r="E2878" s="1" t="s">
        <v>71</v>
      </c>
      <c r="F2878" s="1" t="s">
        <v>72</v>
      </c>
      <c r="G2878" s="1" t="s">
        <v>73</v>
      </c>
      <c r="H2878" s="1">
        <v>5</v>
      </c>
      <c r="I2878" s="1" t="s">
        <v>893</v>
      </c>
      <c r="J2878" s="4">
        <v>819</v>
      </c>
      <c r="K2878" s="4">
        <v>23</v>
      </c>
      <c r="L2878" s="4">
        <v>39</v>
      </c>
      <c r="AA2878" s="12" t="str">
        <f>_xlfn.XLOOKUP(HsgLista[[#This Row],[Lakó-népesség]],hsgméret[limit],hsgméret[név],,-1)</f>
        <v>mikro</v>
      </c>
      <c r="AB2878" s="12" t="str">
        <f>IFERROR(_xlfn.XLOOKUP(HsgLista[[#This Row],[Vármegye]],Régiók[Vármegye],Régiók[Régió]),"")</f>
        <v>Észak-Magyarország</v>
      </c>
      <c r="AC2878" s="12" t="str">
        <f>IFERROR(_xlfn.XLOOKUP(HsgLista[[#This Row],[Vármegye]],Régiók[Vármegye],Régiók[NUTS2]),"")</f>
        <v>HU31</v>
      </c>
      <c r="AD2878" s="12" t="str" cm="1">
        <f t="array" ref="AD2878">_xlfn.XLOOKUP(HsgLista[[#This Row],[Helység jogállása]],_xlfn.ANCHORARRAY($AG$12),$AH$12:$AH$18)</f>
        <v>1 község</v>
      </c>
      <c r="AE2878" s="4">
        <f>HsgLista[[#This Row],[Lakó-népesség]]*HsgLista[[#This Row],[Lakó-népesség]]</f>
        <v>529</v>
      </c>
      <c r="AF2878" s="1"/>
      <c r="AG2878" s="4"/>
      <c r="AJ2878" s="8"/>
      <c r="AK2878" s="4"/>
      <c r="AS2878" s="8"/>
      <c r="AT2878" s="4"/>
      <c r="BJ2878" s="1"/>
    </row>
    <row r="2879" spans="1:62" x14ac:dyDescent="0.3">
      <c r="A2879" s="33" t="s">
        <v>3520</v>
      </c>
      <c r="B2879" s="31">
        <v>10375</v>
      </c>
      <c r="C2879" s="1" t="s">
        <v>40</v>
      </c>
      <c r="D2879" s="1" t="s">
        <v>52</v>
      </c>
      <c r="E2879" s="1" t="s">
        <v>71</v>
      </c>
      <c r="F2879" s="1" t="s">
        <v>72</v>
      </c>
      <c r="G2879" s="1" t="s">
        <v>73</v>
      </c>
      <c r="H2879" s="1">
        <v>5</v>
      </c>
      <c r="I2879" s="1" t="s">
        <v>701</v>
      </c>
      <c r="J2879" s="4">
        <v>402</v>
      </c>
      <c r="K2879" s="4">
        <v>20</v>
      </c>
      <c r="L2879" s="4">
        <v>35</v>
      </c>
      <c r="AA2879" s="12" t="str">
        <f>_xlfn.XLOOKUP(HsgLista[[#This Row],[Lakó-népesség]],hsgméret[limit],hsgméret[név],,-1)</f>
        <v>mikro</v>
      </c>
      <c r="AB2879" s="12" t="str">
        <f>IFERROR(_xlfn.XLOOKUP(HsgLista[[#This Row],[Vármegye]],Régiók[Vármegye],Régiók[Régió]),"")</f>
        <v>Észak-Magyarország</v>
      </c>
      <c r="AC2879" s="12" t="str">
        <f>IFERROR(_xlfn.XLOOKUP(HsgLista[[#This Row],[Vármegye]],Régiók[Vármegye],Régiók[NUTS2]),"")</f>
        <v>HU31</v>
      </c>
      <c r="AD2879" s="12" t="str" cm="1">
        <f t="array" ref="AD2879">_xlfn.XLOOKUP(HsgLista[[#This Row],[Helység jogállása]],_xlfn.ANCHORARRAY($AG$12),$AH$12:$AH$18)</f>
        <v>1 község</v>
      </c>
      <c r="AE2879" s="4">
        <f>HsgLista[[#This Row],[Lakó-népesség]]*HsgLista[[#This Row],[Lakó-népesség]]</f>
        <v>400</v>
      </c>
      <c r="AF2879" s="1"/>
      <c r="AG2879" s="4"/>
      <c r="AJ2879" s="8"/>
      <c r="AK2879" s="4"/>
      <c r="AS2879" s="8"/>
      <c r="AT2879" s="4"/>
      <c r="BJ2879" s="1"/>
    </row>
    <row r="2880" spans="1:62" x14ac:dyDescent="0.3">
      <c r="A2880" s="33" t="s">
        <v>3521</v>
      </c>
      <c r="B2880" s="31">
        <v>18801</v>
      </c>
      <c r="C2880" s="1" t="s">
        <v>40</v>
      </c>
      <c r="D2880" s="1" t="s">
        <v>52</v>
      </c>
      <c r="E2880" s="1" t="s">
        <v>71</v>
      </c>
      <c r="F2880" s="1" t="s">
        <v>72</v>
      </c>
      <c r="G2880" s="1" t="s">
        <v>73</v>
      </c>
      <c r="H2880" s="1">
        <v>5</v>
      </c>
      <c r="I2880" s="1" t="s">
        <v>701</v>
      </c>
      <c r="J2880" s="4">
        <v>783</v>
      </c>
      <c r="K2880" s="4">
        <v>795</v>
      </c>
      <c r="L2880" s="4">
        <v>124</v>
      </c>
      <c r="T2880" s="1">
        <v>1</v>
      </c>
      <c r="AA2880" s="12" t="str">
        <f>_xlfn.XLOOKUP(HsgLista[[#This Row],[Lakó-népesség]],hsgméret[limit],hsgméret[név],,-1)</f>
        <v>apró</v>
      </c>
      <c r="AB2880" s="12" t="str">
        <f>IFERROR(_xlfn.XLOOKUP(HsgLista[[#This Row],[Vármegye]],Régiók[Vármegye],Régiók[Régió]),"")</f>
        <v>Észak-Magyarország</v>
      </c>
      <c r="AC2880" s="12" t="str">
        <f>IFERROR(_xlfn.XLOOKUP(HsgLista[[#This Row],[Vármegye]],Régiók[Vármegye],Régiók[NUTS2]),"")</f>
        <v>HU31</v>
      </c>
      <c r="AD2880" s="12" t="str" cm="1">
        <f t="array" ref="AD2880">_xlfn.XLOOKUP(HsgLista[[#This Row],[Helység jogállása]],_xlfn.ANCHORARRAY($AG$12),$AH$12:$AH$18)</f>
        <v>1 község</v>
      </c>
      <c r="AE2880" s="4">
        <f>HsgLista[[#This Row],[Lakó-népesség]]*HsgLista[[#This Row],[Lakó-népesség]]</f>
        <v>632025</v>
      </c>
      <c r="AF2880" s="1"/>
      <c r="AG2880" s="4"/>
      <c r="AJ2880" s="8"/>
      <c r="AK2880" s="4"/>
      <c r="AS2880" s="8"/>
      <c r="AT2880" s="4"/>
      <c r="BJ2880" s="1"/>
    </row>
    <row r="2881" spans="1:62" x14ac:dyDescent="0.3">
      <c r="A2881" s="33" t="s">
        <v>3522</v>
      </c>
      <c r="B2881" s="31">
        <v>27836</v>
      </c>
      <c r="C2881" s="1" t="s">
        <v>40</v>
      </c>
      <c r="D2881" s="1" t="s">
        <v>52</v>
      </c>
      <c r="E2881" s="1" t="s">
        <v>71</v>
      </c>
      <c r="F2881" s="1" t="s">
        <v>72</v>
      </c>
      <c r="G2881" s="1" t="s">
        <v>73</v>
      </c>
      <c r="H2881" s="1">
        <v>5</v>
      </c>
      <c r="I2881" s="1" t="s">
        <v>701</v>
      </c>
      <c r="J2881" s="4">
        <v>1565</v>
      </c>
      <c r="K2881" s="4">
        <v>160</v>
      </c>
      <c r="L2881" s="4">
        <v>131</v>
      </c>
      <c r="AA2881" s="12" t="str">
        <f>_xlfn.XLOOKUP(HsgLista[[#This Row],[Lakó-népesség]],hsgméret[limit],hsgméret[név],,-1)</f>
        <v>mikro</v>
      </c>
      <c r="AB2881" s="12" t="str">
        <f>IFERROR(_xlfn.XLOOKUP(HsgLista[[#This Row],[Vármegye]],Régiók[Vármegye],Régiók[Régió]),"")</f>
        <v>Észak-Magyarország</v>
      </c>
      <c r="AC2881" s="12" t="str">
        <f>IFERROR(_xlfn.XLOOKUP(HsgLista[[#This Row],[Vármegye]],Régiók[Vármegye],Régiók[NUTS2]),"")</f>
        <v>HU31</v>
      </c>
      <c r="AD2881" s="12" t="str" cm="1">
        <f t="array" ref="AD2881">_xlfn.XLOOKUP(HsgLista[[#This Row],[Helység jogállása]],_xlfn.ANCHORARRAY($AG$12),$AH$12:$AH$18)</f>
        <v>1 község</v>
      </c>
      <c r="AE2881" s="4">
        <f>HsgLista[[#This Row],[Lakó-népesség]]*HsgLista[[#This Row],[Lakó-népesség]]</f>
        <v>25600</v>
      </c>
      <c r="AF2881" s="1"/>
      <c r="AG2881" s="4"/>
      <c r="AJ2881" s="8"/>
      <c r="AK2881" s="4"/>
      <c r="AS2881" s="8"/>
      <c r="AT2881" s="4"/>
      <c r="BJ2881" s="1"/>
    </row>
    <row r="2882" spans="1:62" x14ac:dyDescent="0.3">
      <c r="A2882" s="33" t="s">
        <v>3523</v>
      </c>
      <c r="B2882" s="31">
        <v>30517</v>
      </c>
      <c r="C2882" s="1" t="s">
        <v>40</v>
      </c>
      <c r="D2882" s="1" t="s">
        <v>52</v>
      </c>
      <c r="E2882" s="1" t="s">
        <v>71</v>
      </c>
      <c r="F2882" s="1" t="s">
        <v>72</v>
      </c>
      <c r="G2882" s="1" t="s">
        <v>73</v>
      </c>
      <c r="H2882" s="1">
        <v>5</v>
      </c>
      <c r="I2882" s="1" t="s">
        <v>701</v>
      </c>
      <c r="J2882" s="4">
        <v>2822</v>
      </c>
      <c r="K2882" s="4">
        <v>211</v>
      </c>
      <c r="L2882" s="4">
        <v>126</v>
      </c>
      <c r="AA2882" s="12" t="str">
        <f>_xlfn.XLOOKUP(HsgLista[[#This Row],[Lakó-népesség]],hsgméret[limit],hsgméret[név],,-1)</f>
        <v>mikro</v>
      </c>
      <c r="AB2882" s="12" t="str">
        <f>IFERROR(_xlfn.XLOOKUP(HsgLista[[#This Row],[Vármegye]],Régiók[Vármegye],Régiók[Régió]),"")</f>
        <v>Észak-Magyarország</v>
      </c>
      <c r="AC2882" s="12" t="str">
        <f>IFERROR(_xlfn.XLOOKUP(HsgLista[[#This Row],[Vármegye]],Régiók[Vármegye],Régiók[NUTS2]),"")</f>
        <v>HU31</v>
      </c>
      <c r="AD2882" s="12" t="str" cm="1">
        <f t="array" ref="AD2882">_xlfn.XLOOKUP(HsgLista[[#This Row],[Helység jogállása]],_xlfn.ANCHORARRAY($AG$12),$AH$12:$AH$18)</f>
        <v>1 község</v>
      </c>
      <c r="AE2882" s="4">
        <f>HsgLista[[#This Row],[Lakó-népesség]]*HsgLista[[#This Row],[Lakó-népesség]]</f>
        <v>44521</v>
      </c>
      <c r="AF2882" s="1"/>
      <c r="AG2882" s="4"/>
      <c r="AJ2882" s="8"/>
      <c r="AK2882" s="4"/>
      <c r="AS2882" s="8"/>
      <c r="AT2882" s="4"/>
      <c r="BJ2882" s="1"/>
    </row>
    <row r="2883" spans="1:62" x14ac:dyDescent="0.3">
      <c r="A2883" s="33" t="s">
        <v>3524</v>
      </c>
      <c r="B2883" s="31">
        <v>32638</v>
      </c>
      <c r="C2883" s="1" t="s">
        <v>40</v>
      </c>
      <c r="D2883" s="1" t="s">
        <v>202</v>
      </c>
      <c r="E2883" s="1" t="s">
        <v>284</v>
      </c>
      <c r="F2883" s="1" t="s">
        <v>285</v>
      </c>
      <c r="G2883" s="1" t="s">
        <v>285</v>
      </c>
      <c r="H2883" s="1">
        <v>5</v>
      </c>
      <c r="I2883" s="1" t="s">
        <v>1314</v>
      </c>
      <c r="J2883" s="4">
        <v>1856</v>
      </c>
      <c r="K2883" s="4">
        <v>474</v>
      </c>
      <c r="L2883" s="4">
        <v>302</v>
      </c>
      <c r="AA2883" s="12" t="str">
        <f>_xlfn.XLOOKUP(HsgLista[[#This Row],[Lakó-népesség]],hsgméret[limit],hsgméret[név],,-1)</f>
        <v>mikro</v>
      </c>
      <c r="AB2883" s="12" t="str">
        <f>IFERROR(_xlfn.XLOOKUP(HsgLista[[#This Row],[Vármegye]],Régiók[Vármegye],Régiók[Régió]),"")</f>
        <v>Nyugat-Dunántúl</v>
      </c>
      <c r="AC2883" s="12" t="str">
        <f>IFERROR(_xlfn.XLOOKUP(HsgLista[[#This Row],[Vármegye]],Régiók[Vármegye],Régiók[NUTS2]),"")</f>
        <v>HU22</v>
      </c>
      <c r="AD2883" s="12" t="str" cm="1">
        <f t="array" ref="AD2883">_xlfn.XLOOKUP(HsgLista[[#This Row],[Helység jogállása]],_xlfn.ANCHORARRAY($AG$12),$AH$12:$AH$18)</f>
        <v>1 község</v>
      </c>
      <c r="AE2883" s="4">
        <f>HsgLista[[#This Row],[Lakó-népesség]]*HsgLista[[#This Row],[Lakó-népesség]]</f>
        <v>224676</v>
      </c>
      <c r="AF2883" s="1"/>
      <c r="AG2883" s="4"/>
      <c r="AJ2883" s="8"/>
      <c r="AK2883" s="4"/>
      <c r="AS2883" s="8"/>
      <c r="AT2883" s="4"/>
      <c r="BJ2883" s="1"/>
    </row>
    <row r="2884" spans="1:62" x14ac:dyDescent="0.3">
      <c r="A2884" s="33" t="s">
        <v>3525</v>
      </c>
      <c r="B2884" s="31">
        <v>29054</v>
      </c>
      <c r="C2884" s="1" t="s">
        <v>40</v>
      </c>
      <c r="D2884" s="1" t="s">
        <v>52</v>
      </c>
      <c r="E2884" s="1" t="s">
        <v>53</v>
      </c>
      <c r="F2884" s="1" t="s">
        <v>54</v>
      </c>
      <c r="G2884" s="1" t="s">
        <v>55</v>
      </c>
      <c r="H2884" s="1">
        <v>5</v>
      </c>
      <c r="I2884" s="1" t="s">
        <v>1857</v>
      </c>
      <c r="J2884" s="4">
        <v>1406</v>
      </c>
      <c r="K2884" s="4">
        <v>511</v>
      </c>
      <c r="L2884" s="4">
        <v>257</v>
      </c>
      <c r="T2884" s="1">
        <v>1</v>
      </c>
      <c r="AA2884" s="12" t="str">
        <f>_xlfn.XLOOKUP(HsgLista[[#This Row],[Lakó-népesség]],hsgméret[limit],hsgméret[név],,-1)</f>
        <v>apró</v>
      </c>
      <c r="AB2884" s="12" t="str">
        <f>IFERROR(_xlfn.XLOOKUP(HsgLista[[#This Row],[Vármegye]],Régiók[Vármegye],Régiók[Régió]),"")</f>
        <v>Észak-Magyarország</v>
      </c>
      <c r="AC2884" s="12" t="str">
        <f>IFERROR(_xlfn.XLOOKUP(HsgLista[[#This Row],[Vármegye]],Régiók[Vármegye],Régiók[NUTS2]),"")</f>
        <v>HU31</v>
      </c>
      <c r="AD2884" s="12" t="str" cm="1">
        <f t="array" ref="AD2884">_xlfn.XLOOKUP(HsgLista[[#This Row],[Helység jogállása]],_xlfn.ANCHORARRAY($AG$12),$AH$12:$AH$18)</f>
        <v>1 község</v>
      </c>
      <c r="AE2884" s="4">
        <f>HsgLista[[#This Row],[Lakó-népesség]]*HsgLista[[#This Row],[Lakó-népesség]]</f>
        <v>261121</v>
      </c>
      <c r="AF2884" s="1"/>
      <c r="AG2884" s="4"/>
      <c r="AJ2884" s="8"/>
      <c r="AK2884" s="4"/>
      <c r="AS2884" s="8"/>
      <c r="AT2884" s="4"/>
      <c r="BJ2884" s="1"/>
    </row>
    <row r="2885" spans="1:62" x14ac:dyDescent="0.3">
      <c r="A2885" s="33" t="s">
        <v>1991</v>
      </c>
      <c r="B2885" s="31">
        <v>16957</v>
      </c>
      <c r="C2885" s="1" t="s">
        <v>40</v>
      </c>
      <c r="D2885" s="1" t="s">
        <v>159</v>
      </c>
      <c r="E2885" s="1" t="s">
        <v>160</v>
      </c>
      <c r="F2885" s="1" t="s">
        <v>161</v>
      </c>
      <c r="G2885" s="1" t="s">
        <v>162</v>
      </c>
      <c r="H2885" s="1">
        <v>2</v>
      </c>
      <c r="I2885" s="1" t="s">
        <v>38</v>
      </c>
      <c r="J2885" s="4">
        <v>4361</v>
      </c>
      <c r="K2885" s="4">
        <v>2228</v>
      </c>
      <c r="L2885" s="4">
        <v>944</v>
      </c>
      <c r="T2885" s="1">
        <v>1</v>
      </c>
      <c r="AA2885" s="12" t="str">
        <f>_xlfn.XLOOKUP(HsgLista[[#This Row],[Lakó-népesség]],hsgméret[limit],hsgméret[név],,-1)</f>
        <v>kicsi</v>
      </c>
      <c r="AB2885" s="12" t="str">
        <f>IFERROR(_xlfn.XLOOKUP(HsgLista[[#This Row],[Vármegye]],Régiók[Vármegye],Régiók[Régió]),"")</f>
        <v>Észak-Alföld</v>
      </c>
      <c r="AC2885" s="12" t="str">
        <f>IFERROR(_xlfn.XLOOKUP(HsgLista[[#This Row],[Vármegye]],Régiók[Vármegye],Régiók[NUTS2]),"")</f>
        <v>HU32</v>
      </c>
      <c r="AD2885" s="12" t="str" cm="1">
        <f t="array" ref="AD2885">_xlfn.XLOOKUP(HsgLista[[#This Row],[Helység jogállása]],_xlfn.ANCHORARRAY($AG$12),$AH$12:$AH$18)</f>
        <v>1 község</v>
      </c>
      <c r="AE2885" s="4">
        <f>HsgLista[[#This Row],[Lakó-népesség]]*HsgLista[[#This Row],[Lakó-népesség]]</f>
        <v>4963984</v>
      </c>
      <c r="AF2885" s="1"/>
      <c r="AG2885" s="4"/>
      <c r="AJ2885" s="8"/>
      <c r="AK2885" s="4"/>
      <c r="AS2885" s="8"/>
      <c r="AT2885" s="4"/>
      <c r="BJ2885" s="1"/>
    </row>
    <row r="2886" spans="1:62" x14ac:dyDescent="0.3">
      <c r="A2886" s="33" t="s">
        <v>1334</v>
      </c>
      <c r="B2886" s="31">
        <v>29878</v>
      </c>
      <c r="C2886" s="1" t="s">
        <v>40</v>
      </c>
      <c r="D2886" s="1" t="s">
        <v>95</v>
      </c>
      <c r="E2886" s="1" t="s">
        <v>96</v>
      </c>
      <c r="F2886" s="1" t="s">
        <v>97</v>
      </c>
      <c r="G2886" s="1" t="s">
        <v>98</v>
      </c>
      <c r="H2886" s="1">
        <v>2</v>
      </c>
      <c r="I2886" s="1" t="s">
        <v>38</v>
      </c>
      <c r="J2886" s="4">
        <v>1283</v>
      </c>
      <c r="K2886" s="4">
        <v>1950</v>
      </c>
      <c r="L2886" s="4">
        <v>728</v>
      </c>
      <c r="T2886" s="1">
        <v>1</v>
      </c>
      <c r="AA2886" s="12" t="str">
        <f>_xlfn.XLOOKUP(HsgLista[[#This Row],[Lakó-népesség]],hsgméret[limit],hsgméret[név],,-1)</f>
        <v>apró</v>
      </c>
      <c r="AB2886" s="12" t="str">
        <f>IFERROR(_xlfn.XLOOKUP(HsgLista[[#This Row],[Vármegye]],Régiók[Vármegye],Régiók[Régió]),"")</f>
        <v>Nyugat-Dunántúl</v>
      </c>
      <c r="AC2886" s="12" t="str">
        <f>IFERROR(_xlfn.XLOOKUP(HsgLista[[#This Row],[Vármegye]],Régiók[Vármegye],Régiók[NUTS2]),"")</f>
        <v>HU22</v>
      </c>
      <c r="AD2886" s="12" t="str" cm="1">
        <f t="array" ref="AD2886">_xlfn.XLOOKUP(HsgLista[[#This Row],[Helység jogállása]],_xlfn.ANCHORARRAY($AG$12),$AH$12:$AH$18)</f>
        <v>1 község</v>
      </c>
      <c r="AE2886" s="4">
        <f>HsgLista[[#This Row],[Lakó-népesség]]*HsgLista[[#This Row],[Lakó-népesség]]</f>
        <v>3802500</v>
      </c>
      <c r="AF2886" s="1"/>
      <c r="AG2886" s="4"/>
      <c r="AJ2886" s="8"/>
      <c r="AK2886" s="4"/>
      <c r="AS2886" s="8"/>
      <c r="AT2886" s="4"/>
      <c r="BJ2886" s="1"/>
    </row>
    <row r="2887" spans="1:62" x14ac:dyDescent="0.3">
      <c r="A2887" s="33" t="s">
        <v>3526</v>
      </c>
      <c r="B2887" s="31">
        <v>10153</v>
      </c>
      <c r="C2887" s="1" t="s">
        <v>40</v>
      </c>
      <c r="D2887" s="1" t="s">
        <v>112</v>
      </c>
      <c r="E2887" s="1" t="s">
        <v>324</v>
      </c>
      <c r="F2887" s="1" t="s">
        <v>325</v>
      </c>
      <c r="G2887" s="1" t="s">
        <v>326</v>
      </c>
      <c r="H2887" s="1">
        <v>5</v>
      </c>
      <c r="I2887" s="1" t="s">
        <v>326</v>
      </c>
      <c r="J2887" s="4">
        <v>1142</v>
      </c>
      <c r="K2887" s="4">
        <v>201</v>
      </c>
      <c r="L2887" s="4">
        <v>144</v>
      </c>
      <c r="AA2887" s="12" t="str">
        <f>_xlfn.XLOOKUP(HsgLista[[#This Row],[Lakó-népesség]],hsgméret[limit],hsgméret[név],,-1)</f>
        <v>mikro</v>
      </c>
      <c r="AB2887" s="12" t="str">
        <f>IFERROR(_xlfn.XLOOKUP(HsgLista[[#This Row],[Vármegye]],Régiók[Vármegye],Régiók[Régió]),"")</f>
        <v>Dél-Dunántúl</v>
      </c>
      <c r="AC2887" s="12" t="str">
        <f>IFERROR(_xlfn.XLOOKUP(HsgLista[[#This Row],[Vármegye]],Régiók[Vármegye],Régiók[NUTS2]),"")</f>
        <v>HU23</v>
      </c>
      <c r="AD2887" s="12" t="str" cm="1">
        <f t="array" ref="AD2887">_xlfn.XLOOKUP(HsgLista[[#This Row],[Helység jogállása]],_xlfn.ANCHORARRAY($AG$12),$AH$12:$AH$18)</f>
        <v>1 község</v>
      </c>
      <c r="AE2887" s="4">
        <f>HsgLista[[#This Row],[Lakó-népesség]]*HsgLista[[#This Row],[Lakó-népesség]]</f>
        <v>40401</v>
      </c>
      <c r="AF2887" s="1"/>
      <c r="AG2887" s="4"/>
      <c r="AJ2887" s="8"/>
      <c r="AK2887" s="4"/>
      <c r="AS2887" s="8"/>
      <c r="AT2887" s="4"/>
      <c r="BJ2887" s="1"/>
    </row>
    <row r="2888" spans="1:62" x14ac:dyDescent="0.3">
      <c r="A2888" s="33" t="s">
        <v>3527</v>
      </c>
      <c r="B2888" s="32">
        <v>7490</v>
      </c>
      <c r="C2888" s="1" t="s">
        <v>40</v>
      </c>
      <c r="D2888" s="1" t="s">
        <v>34</v>
      </c>
      <c r="E2888" s="1" t="s">
        <v>803</v>
      </c>
      <c r="F2888" s="1" t="s">
        <v>804</v>
      </c>
      <c r="G2888" s="1" t="s">
        <v>805</v>
      </c>
      <c r="H2888" s="1">
        <v>1</v>
      </c>
      <c r="I2888" s="1" t="s">
        <v>32</v>
      </c>
      <c r="J2888" s="4">
        <v>5917</v>
      </c>
      <c r="K2888" s="4">
        <v>4223</v>
      </c>
      <c r="L2888" s="4">
        <v>1819</v>
      </c>
      <c r="AA2888" s="12" t="str">
        <f>_xlfn.XLOOKUP(HsgLista[[#This Row],[Lakó-népesség]],hsgméret[limit],hsgméret[név],,-1)</f>
        <v>kicsi</v>
      </c>
      <c r="AB2888" s="12" t="str">
        <f>IFERROR(_xlfn.XLOOKUP(HsgLista[[#This Row],[Vármegye]],Régiók[Vármegye],Régiók[Régió]),"")</f>
        <v>Észak-Alföld</v>
      </c>
      <c r="AC2888" s="12" t="str">
        <f>IFERROR(_xlfn.XLOOKUP(HsgLista[[#This Row],[Vármegye]],Régiók[Vármegye],Régiók[NUTS2]),"")</f>
        <v>HU32</v>
      </c>
      <c r="AD2888" s="12" t="str" cm="1">
        <f t="array" ref="AD2888">_xlfn.XLOOKUP(HsgLista[[#This Row],[Helység jogállása]],_xlfn.ANCHORARRAY($AG$12),$AH$12:$AH$18)</f>
        <v>1 község</v>
      </c>
      <c r="AE2888" s="4">
        <f>HsgLista[[#This Row],[Lakó-népesség]]*HsgLista[[#This Row],[Lakó-népesség]]</f>
        <v>17833729</v>
      </c>
      <c r="AF2888" s="1"/>
      <c r="AG2888" s="4"/>
      <c r="AJ2888" s="8"/>
      <c r="AK2888" s="4"/>
      <c r="AS2888" s="8"/>
      <c r="AT2888" s="4"/>
      <c r="BJ2888" s="1"/>
    </row>
    <row r="2889" spans="1:62" x14ac:dyDescent="0.3">
      <c r="A2889" s="33" t="s">
        <v>3528</v>
      </c>
      <c r="B2889" s="31">
        <v>16434</v>
      </c>
      <c r="C2889" s="1" t="s">
        <v>27</v>
      </c>
      <c r="D2889" s="1" t="s">
        <v>216</v>
      </c>
      <c r="E2889" s="1" t="s">
        <v>723</v>
      </c>
      <c r="F2889" s="1" t="s">
        <v>724</v>
      </c>
      <c r="G2889" s="1" t="s">
        <v>725</v>
      </c>
      <c r="H2889" s="1">
        <v>1</v>
      </c>
      <c r="I2889" s="1" t="s">
        <v>32</v>
      </c>
      <c r="J2889" s="4">
        <v>12505</v>
      </c>
      <c r="K2889" s="4">
        <v>5238</v>
      </c>
      <c r="L2889" s="4">
        <v>2854</v>
      </c>
      <c r="T2889" s="1">
        <v>1</v>
      </c>
      <c r="X2889" s="1">
        <v>1</v>
      </c>
      <c r="AA2889" s="12" t="str">
        <f>_xlfn.XLOOKUP(HsgLista[[#This Row],[Lakó-népesség]],hsgméret[limit],hsgméret[név],,-1)</f>
        <v>kicsi</v>
      </c>
      <c r="AB2889" s="12" t="str">
        <f>IFERROR(_xlfn.XLOOKUP(HsgLista[[#This Row],[Vármegye]],Régiók[Vármegye],Régiók[Régió]),"")</f>
        <v>Dél-Alföld</v>
      </c>
      <c r="AC2889" s="12" t="str">
        <f>IFERROR(_xlfn.XLOOKUP(HsgLista[[#This Row],[Vármegye]],Régiók[Vármegye],Régiók[NUTS2]),"")</f>
        <v>HU33</v>
      </c>
      <c r="AD2889" s="12" t="str" cm="1">
        <f t="array" ref="AD2889">_xlfn.XLOOKUP(HsgLista[[#This Row],[Helység jogállása]],_xlfn.ANCHORARRAY($AG$12),$AH$12:$AH$18)</f>
        <v>2 város</v>
      </c>
      <c r="AE2889" s="4">
        <f>HsgLista[[#This Row],[Lakó-népesség]]*HsgLista[[#This Row],[Lakó-népesség]]</f>
        <v>27436644</v>
      </c>
      <c r="AF2889" s="1"/>
      <c r="AG2889" s="4"/>
      <c r="AJ2889" s="8"/>
      <c r="AK2889" s="4"/>
      <c r="AS2889" s="8"/>
      <c r="AT2889" s="4"/>
      <c r="BJ2889" s="1"/>
    </row>
    <row r="2890" spans="1:62" x14ac:dyDescent="0.3">
      <c r="A2890" s="33" t="s">
        <v>3529</v>
      </c>
      <c r="B2890" s="31">
        <v>26994</v>
      </c>
      <c r="C2890" s="1" t="s">
        <v>40</v>
      </c>
      <c r="D2890" s="1" t="s">
        <v>41</v>
      </c>
      <c r="E2890" s="1" t="s">
        <v>208</v>
      </c>
      <c r="F2890" s="1" t="s">
        <v>209</v>
      </c>
      <c r="G2890" s="1" t="s">
        <v>210</v>
      </c>
      <c r="H2890" s="1">
        <v>5</v>
      </c>
      <c r="I2890" s="1" t="s">
        <v>2223</v>
      </c>
      <c r="J2890" s="4">
        <v>750</v>
      </c>
      <c r="K2890" s="4">
        <v>136</v>
      </c>
      <c r="L2890" s="4">
        <v>67</v>
      </c>
      <c r="AA2890" s="12" t="str">
        <f>_xlfn.XLOOKUP(HsgLista[[#This Row],[Lakó-népesség]],hsgméret[limit],hsgméret[név],,-1)</f>
        <v>mikro</v>
      </c>
      <c r="AB2890" s="12" t="str">
        <f>IFERROR(_xlfn.XLOOKUP(HsgLista[[#This Row],[Vármegye]],Régiók[Vármegye],Régiók[Régió]),"")</f>
        <v>Dél-Dunántúl</v>
      </c>
      <c r="AC2890" s="12" t="str">
        <f>IFERROR(_xlfn.XLOOKUP(HsgLista[[#This Row],[Vármegye]],Régiók[Vármegye],Régiók[NUTS2]),"")</f>
        <v>HU23</v>
      </c>
      <c r="AD2890" s="12" t="str" cm="1">
        <f t="array" ref="AD2890">_xlfn.XLOOKUP(HsgLista[[#This Row],[Helység jogállása]],_xlfn.ANCHORARRAY($AG$12),$AH$12:$AH$18)</f>
        <v>1 község</v>
      </c>
      <c r="AE2890" s="4">
        <f>HsgLista[[#This Row],[Lakó-népesség]]*HsgLista[[#This Row],[Lakó-népesség]]</f>
        <v>18496</v>
      </c>
      <c r="AF2890" s="1"/>
      <c r="AG2890" s="4"/>
      <c r="AJ2890" s="8"/>
      <c r="AK2890" s="4"/>
      <c r="AS2890" s="8"/>
      <c r="AT2890" s="4"/>
      <c r="BJ2890" s="1"/>
    </row>
    <row r="2891" spans="1:62" x14ac:dyDescent="0.3">
      <c r="A2891" s="33" t="s">
        <v>3530</v>
      </c>
      <c r="B2891" s="31">
        <v>16382</v>
      </c>
      <c r="C2891" s="1" t="s">
        <v>40</v>
      </c>
      <c r="D2891" s="1" t="s">
        <v>202</v>
      </c>
      <c r="E2891" s="1" t="s">
        <v>621</v>
      </c>
      <c r="F2891" s="1" t="s">
        <v>622</v>
      </c>
      <c r="G2891" s="1" t="s">
        <v>623</v>
      </c>
      <c r="H2891" s="1">
        <v>5</v>
      </c>
      <c r="I2891" s="1" t="s">
        <v>3531</v>
      </c>
      <c r="J2891" s="4">
        <v>1017</v>
      </c>
      <c r="K2891" s="4">
        <v>695</v>
      </c>
      <c r="L2891" s="4">
        <v>312</v>
      </c>
      <c r="P2891" s="1">
        <v>1</v>
      </c>
      <c r="AA2891" s="12" t="str">
        <f>_xlfn.XLOOKUP(HsgLista[[#This Row],[Lakó-népesség]],hsgméret[limit],hsgméret[név],,-1)</f>
        <v>apró</v>
      </c>
      <c r="AB2891" s="12" t="str">
        <f>IFERROR(_xlfn.XLOOKUP(HsgLista[[#This Row],[Vármegye]],Régiók[Vármegye],Régiók[Régió]),"")</f>
        <v>Nyugat-Dunántúl</v>
      </c>
      <c r="AC2891" s="12" t="str">
        <f>IFERROR(_xlfn.XLOOKUP(HsgLista[[#This Row],[Vármegye]],Régiók[Vármegye],Régiók[NUTS2]),"")</f>
        <v>HU22</v>
      </c>
      <c r="AD2891" s="12" t="str" cm="1">
        <f t="array" ref="AD2891">_xlfn.XLOOKUP(HsgLista[[#This Row],[Helység jogállása]],_xlfn.ANCHORARRAY($AG$12),$AH$12:$AH$18)</f>
        <v>1 község</v>
      </c>
      <c r="AE2891" s="4">
        <f>HsgLista[[#This Row],[Lakó-népesség]]*HsgLista[[#This Row],[Lakó-népesség]]</f>
        <v>483025</v>
      </c>
      <c r="AF2891" s="1"/>
      <c r="AG2891" s="4"/>
      <c r="AJ2891" s="8"/>
      <c r="AK2891" s="4"/>
      <c r="AS2891" s="8"/>
      <c r="AT2891" s="4"/>
      <c r="BJ2891" s="1"/>
    </row>
    <row r="2892" spans="1:62" x14ac:dyDescent="0.3">
      <c r="A2892" s="33" t="s">
        <v>3531</v>
      </c>
      <c r="B2892" s="31">
        <v>25113</v>
      </c>
      <c r="C2892" s="1" t="s">
        <v>40</v>
      </c>
      <c r="D2892" s="1" t="s">
        <v>202</v>
      </c>
      <c r="E2892" s="1" t="s">
        <v>621</v>
      </c>
      <c r="F2892" s="1" t="s">
        <v>622</v>
      </c>
      <c r="G2892" s="1" t="s">
        <v>623</v>
      </c>
      <c r="H2892" s="1">
        <v>2</v>
      </c>
      <c r="I2892" s="1" t="s">
        <v>38</v>
      </c>
      <c r="J2892" s="4">
        <v>1229</v>
      </c>
      <c r="K2892" s="4">
        <v>1085</v>
      </c>
      <c r="L2892" s="4">
        <v>421</v>
      </c>
      <c r="P2892" s="1">
        <v>1</v>
      </c>
      <c r="AA2892" s="12" t="str">
        <f>_xlfn.XLOOKUP(HsgLista[[#This Row],[Lakó-népesség]],hsgméret[limit],hsgméret[név],,-1)</f>
        <v>apró</v>
      </c>
      <c r="AB2892" s="12" t="str">
        <f>IFERROR(_xlfn.XLOOKUP(HsgLista[[#This Row],[Vármegye]],Régiók[Vármegye],Régiók[Régió]),"")</f>
        <v>Nyugat-Dunántúl</v>
      </c>
      <c r="AC2892" s="12" t="str">
        <f>IFERROR(_xlfn.XLOOKUP(HsgLista[[#This Row],[Vármegye]],Régiók[Vármegye],Régiók[NUTS2]),"")</f>
        <v>HU22</v>
      </c>
      <c r="AD2892" s="12" t="str" cm="1">
        <f t="array" ref="AD2892">_xlfn.XLOOKUP(HsgLista[[#This Row],[Helység jogállása]],_xlfn.ANCHORARRAY($AG$12),$AH$12:$AH$18)</f>
        <v>1 község</v>
      </c>
      <c r="AE2892" s="4">
        <f>HsgLista[[#This Row],[Lakó-népesség]]*HsgLista[[#This Row],[Lakó-népesség]]</f>
        <v>1177225</v>
      </c>
      <c r="AF2892" s="1"/>
      <c r="AG2892" s="4"/>
      <c r="AJ2892" s="8"/>
      <c r="AK2892" s="4"/>
      <c r="AS2892" s="8"/>
      <c r="AT2892" s="4"/>
      <c r="BJ2892" s="1"/>
    </row>
    <row r="2893" spans="1:62" x14ac:dyDescent="0.3">
      <c r="A2893" s="33" t="s">
        <v>3532</v>
      </c>
      <c r="B2893" s="31">
        <v>16407</v>
      </c>
      <c r="C2893" s="1" t="s">
        <v>40</v>
      </c>
      <c r="D2893" s="1" t="s">
        <v>112</v>
      </c>
      <c r="E2893" s="1" t="s">
        <v>431</v>
      </c>
      <c r="F2893" s="1" t="s">
        <v>432</v>
      </c>
      <c r="G2893" s="1" t="s">
        <v>433</v>
      </c>
      <c r="H2893" s="1">
        <v>5</v>
      </c>
      <c r="I2893" s="1" t="s">
        <v>1263</v>
      </c>
      <c r="J2893" s="4">
        <v>1327</v>
      </c>
      <c r="K2893" s="4">
        <v>209</v>
      </c>
      <c r="L2893" s="4">
        <v>143</v>
      </c>
      <c r="P2893" s="1">
        <v>1</v>
      </c>
      <c r="AA2893" s="12" t="str">
        <f>_xlfn.XLOOKUP(HsgLista[[#This Row],[Lakó-népesség]],hsgméret[limit],hsgméret[név],,-1)</f>
        <v>mikro</v>
      </c>
      <c r="AB2893" s="12" t="str">
        <f>IFERROR(_xlfn.XLOOKUP(HsgLista[[#This Row],[Vármegye]],Régiók[Vármegye],Régiók[Régió]),"")</f>
        <v>Dél-Dunántúl</v>
      </c>
      <c r="AC2893" s="12" t="str">
        <f>IFERROR(_xlfn.XLOOKUP(HsgLista[[#This Row],[Vármegye]],Régiók[Vármegye],Régiók[NUTS2]),"")</f>
        <v>HU23</v>
      </c>
      <c r="AD2893" s="12" t="str" cm="1">
        <f t="array" ref="AD2893">_xlfn.XLOOKUP(HsgLista[[#This Row],[Helység jogállása]],_xlfn.ANCHORARRAY($AG$12),$AH$12:$AH$18)</f>
        <v>1 község</v>
      </c>
      <c r="AE2893" s="4">
        <f>HsgLista[[#This Row],[Lakó-népesség]]*HsgLista[[#This Row],[Lakó-népesség]]</f>
        <v>43681</v>
      </c>
      <c r="AF2893" s="1"/>
      <c r="AG2893" s="4"/>
      <c r="AJ2893" s="8"/>
      <c r="AK2893" s="4"/>
      <c r="AS2893" s="8"/>
      <c r="AT2893" s="4"/>
      <c r="BJ2893" s="1"/>
    </row>
    <row r="2894" spans="1:62" x14ac:dyDescent="0.3">
      <c r="A2894" s="33" t="s">
        <v>658</v>
      </c>
      <c r="B2894" s="32">
        <v>2714</v>
      </c>
      <c r="C2894" s="1" t="s">
        <v>40</v>
      </c>
      <c r="D2894" s="1" t="s">
        <v>80</v>
      </c>
      <c r="E2894" s="1" t="s">
        <v>611</v>
      </c>
      <c r="F2894" s="1" t="s">
        <v>612</v>
      </c>
      <c r="G2894" s="1" t="s">
        <v>80</v>
      </c>
      <c r="H2894" s="1">
        <v>2</v>
      </c>
      <c r="I2894" s="1" t="s">
        <v>38</v>
      </c>
      <c r="J2894" s="4">
        <v>4251</v>
      </c>
      <c r="K2894" s="4">
        <v>1379</v>
      </c>
      <c r="L2894" s="4">
        <v>484</v>
      </c>
      <c r="R2894" s="1">
        <v>1</v>
      </c>
      <c r="AA2894" s="12" t="str">
        <f>_xlfn.XLOOKUP(HsgLista[[#This Row],[Lakó-népesség]],hsgméret[limit],hsgméret[név],,-1)</f>
        <v>apró</v>
      </c>
      <c r="AB2894" s="12" t="str">
        <f>IFERROR(_xlfn.XLOOKUP(HsgLista[[#This Row],[Vármegye]],Régiók[Vármegye],Régiók[Régió]),"")</f>
        <v>Közép-Dunántúl</v>
      </c>
      <c r="AC2894" s="12" t="str">
        <f>IFERROR(_xlfn.XLOOKUP(HsgLista[[#This Row],[Vármegye]],Régiók[Vármegye],Régiók[NUTS2]),"")</f>
        <v>HU21</v>
      </c>
      <c r="AD2894" s="12" t="str" cm="1">
        <f t="array" ref="AD2894">_xlfn.XLOOKUP(HsgLista[[#This Row],[Helység jogállása]],_xlfn.ANCHORARRAY($AG$12),$AH$12:$AH$18)</f>
        <v>1 község</v>
      </c>
      <c r="AE2894" s="4">
        <f>HsgLista[[#This Row],[Lakó-népesség]]*HsgLista[[#This Row],[Lakó-népesség]]</f>
        <v>1901641</v>
      </c>
      <c r="AF2894" s="1"/>
      <c r="AG2894" s="4"/>
      <c r="AJ2894" s="8"/>
      <c r="AK2894" s="4"/>
      <c r="AS2894" s="8"/>
      <c r="AT2894" s="4"/>
      <c r="BJ2894" s="1"/>
    </row>
    <row r="2895" spans="1:62" x14ac:dyDescent="0.3">
      <c r="A2895" s="33" t="s">
        <v>3533</v>
      </c>
      <c r="B2895" s="31">
        <v>24527</v>
      </c>
      <c r="C2895" s="1" t="s">
        <v>40</v>
      </c>
      <c r="D2895" s="1" t="s">
        <v>75</v>
      </c>
      <c r="E2895" s="1" t="s">
        <v>818</v>
      </c>
      <c r="F2895" s="1" t="s">
        <v>819</v>
      </c>
      <c r="G2895" s="1" t="s">
        <v>819</v>
      </c>
      <c r="H2895" s="1">
        <v>5</v>
      </c>
      <c r="I2895" s="1" t="s">
        <v>986</v>
      </c>
      <c r="J2895" s="4">
        <v>2474</v>
      </c>
      <c r="K2895" s="4">
        <v>1546</v>
      </c>
      <c r="L2895" s="4">
        <v>489</v>
      </c>
      <c r="AA2895" s="12" t="str">
        <f>_xlfn.XLOOKUP(HsgLista[[#This Row],[Lakó-népesség]],hsgméret[limit],hsgméret[név],,-1)</f>
        <v>apró</v>
      </c>
      <c r="AB2895" s="12" t="str">
        <f>IFERROR(_xlfn.XLOOKUP(HsgLista[[#This Row],[Vármegye]],Régiók[Vármegye],Régiók[Régió]),"")</f>
        <v>Pest</v>
      </c>
      <c r="AC2895" s="12" t="str">
        <f>IFERROR(_xlfn.XLOOKUP(HsgLista[[#This Row],[Vármegye]],Régiók[Vármegye],Régiók[NUTS2]),"")</f>
        <v>HU12</v>
      </c>
      <c r="AD2895" s="12" t="str" cm="1">
        <f t="array" ref="AD2895">_xlfn.XLOOKUP(HsgLista[[#This Row],[Helység jogállása]],_xlfn.ANCHORARRAY($AG$12),$AH$12:$AH$18)</f>
        <v>1 község</v>
      </c>
      <c r="AE2895" s="4">
        <f>HsgLista[[#This Row],[Lakó-népesség]]*HsgLista[[#This Row],[Lakó-népesség]]</f>
        <v>2390116</v>
      </c>
      <c r="AF2895" s="1"/>
      <c r="AG2895" s="4"/>
      <c r="AJ2895" s="8"/>
      <c r="AK2895" s="4"/>
      <c r="AS2895" s="8"/>
      <c r="AT2895" s="4"/>
      <c r="BJ2895" s="1"/>
    </row>
    <row r="2896" spans="1:62" x14ac:dyDescent="0.3">
      <c r="A2896" s="33" t="s">
        <v>3534</v>
      </c>
      <c r="B2896" s="31">
        <v>29823</v>
      </c>
      <c r="C2896" s="1" t="s">
        <v>27</v>
      </c>
      <c r="D2896" s="1" t="s">
        <v>75</v>
      </c>
      <c r="E2896" s="1" t="s">
        <v>1286</v>
      </c>
      <c r="F2896" s="1" t="s">
        <v>1287</v>
      </c>
      <c r="G2896" s="1" t="s">
        <v>1288</v>
      </c>
      <c r="H2896" s="1">
        <v>1</v>
      </c>
      <c r="I2896" s="1" t="s">
        <v>32</v>
      </c>
      <c r="J2896" s="4">
        <v>3849</v>
      </c>
      <c r="K2896" s="4">
        <v>11349</v>
      </c>
      <c r="L2896" s="4">
        <v>4196</v>
      </c>
      <c r="P2896" s="1">
        <v>1</v>
      </c>
      <c r="R2896" s="1">
        <v>1</v>
      </c>
      <c r="W2896" s="1">
        <v>1</v>
      </c>
      <c r="AA2896" s="12" t="str">
        <f>_xlfn.XLOOKUP(HsgLista[[#This Row],[Lakó-népesség]],hsgméret[limit],hsgméret[név],,-1)</f>
        <v>közép</v>
      </c>
      <c r="AB2896" s="12" t="str">
        <f>IFERROR(_xlfn.XLOOKUP(HsgLista[[#This Row],[Vármegye]],Régiók[Vármegye],Régiók[Régió]),"")</f>
        <v>Pest</v>
      </c>
      <c r="AC2896" s="12" t="str">
        <f>IFERROR(_xlfn.XLOOKUP(HsgLista[[#This Row],[Vármegye]],Régiók[Vármegye],Régiók[NUTS2]),"")</f>
        <v>HU12</v>
      </c>
      <c r="AD2896" s="12" t="str" cm="1">
        <f t="array" ref="AD2896">_xlfn.XLOOKUP(HsgLista[[#This Row],[Helység jogállása]],_xlfn.ANCHORARRAY($AG$12),$AH$12:$AH$18)</f>
        <v>2 város</v>
      </c>
      <c r="AE2896" s="4">
        <f>HsgLista[[#This Row],[Lakó-népesség]]*HsgLista[[#This Row],[Lakó-népesség]]</f>
        <v>128799801</v>
      </c>
      <c r="AF2896" s="1"/>
      <c r="AG2896" s="4"/>
      <c r="AJ2896" s="8"/>
      <c r="AK2896" s="4"/>
      <c r="AS2896" s="8"/>
      <c r="AT2896" s="4"/>
      <c r="BJ2896" s="1"/>
    </row>
    <row r="2897" spans="1:62" x14ac:dyDescent="0.3">
      <c r="A2897" s="33" t="s">
        <v>1754</v>
      </c>
      <c r="B2897" s="31">
        <v>16674</v>
      </c>
      <c r="C2897" s="1" t="s">
        <v>40</v>
      </c>
      <c r="D2897" s="1" t="s">
        <v>66</v>
      </c>
      <c r="E2897" s="1" t="s">
        <v>67</v>
      </c>
      <c r="F2897" s="1" t="s">
        <v>68</v>
      </c>
      <c r="G2897" s="1" t="s">
        <v>69</v>
      </c>
      <c r="H2897" s="1">
        <v>2</v>
      </c>
      <c r="I2897" s="1" t="s">
        <v>38</v>
      </c>
      <c r="J2897" s="4">
        <v>2317</v>
      </c>
      <c r="K2897" s="4">
        <v>2568</v>
      </c>
      <c r="L2897" s="4">
        <v>784</v>
      </c>
      <c r="AA2897" s="12" t="str">
        <f>_xlfn.XLOOKUP(HsgLista[[#This Row],[Lakó-népesség]],hsgméret[limit],hsgméret[név],,-1)</f>
        <v>kicsi</v>
      </c>
      <c r="AB2897" s="12" t="str">
        <f>IFERROR(_xlfn.XLOOKUP(HsgLista[[#This Row],[Vármegye]],Régiók[Vármegye],Régiók[Régió]),"")</f>
        <v>Nyugat-Dunántúl</v>
      </c>
      <c r="AC2897" s="12" t="str">
        <f>IFERROR(_xlfn.XLOOKUP(HsgLista[[#This Row],[Vármegye]],Régiók[Vármegye],Régiók[NUTS2]),"")</f>
        <v>HU22</v>
      </c>
      <c r="AD2897" s="12" t="str" cm="1">
        <f t="array" ref="AD2897">_xlfn.XLOOKUP(HsgLista[[#This Row],[Helység jogállása]],_xlfn.ANCHORARRAY($AG$12),$AH$12:$AH$18)</f>
        <v>1 község</v>
      </c>
      <c r="AE2897" s="4">
        <f>HsgLista[[#This Row],[Lakó-népesség]]*HsgLista[[#This Row],[Lakó-népesség]]</f>
        <v>6594624</v>
      </c>
      <c r="AF2897" s="1"/>
      <c r="AG2897" s="4"/>
      <c r="AJ2897" s="8"/>
      <c r="AK2897" s="4"/>
      <c r="AS2897" s="8"/>
      <c r="AT2897" s="4"/>
      <c r="BJ2897" s="1"/>
    </row>
    <row r="2898" spans="1:62" x14ac:dyDescent="0.3">
      <c r="A2898" s="33" t="s">
        <v>3535</v>
      </c>
      <c r="B2898" s="32">
        <v>5166</v>
      </c>
      <c r="C2898" s="1" t="s">
        <v>40</v>
      </c>
      <c r="D2898" s="1" t="s">
        <v>95</v>
      </c>
      <c r="E2898" s="1" t="s">
        <v>958</v>
      </c>
      <c r="F2898" s="1" t="s">
        <v>959</v>
      </c>
      <c r="G2898" s="1" t="s">
        <v>960</v>
      </c>
      <c r="H2898" s="1">
        <v>5</v>
      </c>
      <c r="I2898" s="1" t="s">
        <v>1174</v>
      </c>
      <c r="J2898" s="4">
        <v>1536</v>
      </c>
      <c r="K2898" s="4">
        <v>272</v>
      </c>
      <c r="L2898" s="4">
        <v>112</v>
      </c>
      <c r="AA2898" s="12" t="str">
        <f>_xlfn.XLOOKUP(HsgLista[[#This Row],[Lakó-népesség]],hsgméret[limit],hsgméret[név],,-1)</f>
        <v>mikro</v>
      </c>
      <c r="AB2898" s="12" t="str">
        <f>IFERROR(_xlfn.XLOOKUP(HsgLista[[#This Row],[Vármegye]],Régiók[Vármegye],Régiók[Régió]),"")</f>
        <v>Nyugat-Dunántúl</v>
      </c>
      <c r="AC2898" s="12" t="str">
        <f>IFERROR(_xlfn.XLOOKUP(HsgLista[[#This Row],[Vármegye]],Régiók[Vármegye],Régiók[NUTS2]),"")</f>
        <v>HU22</v>
      </c>
      <c r="AD2898" s="12" t="str" cm="1">
        <f t="array" ref="AD2898">_xlfn.XLOOKUP(HsgLista[[#This Row],[Helység jogállása]],_xlfn.ANCHORARRAY($AG$12),$AH$12:$AH$18)</f>
        <v>1 község</v>
      </c>
      <c r="AE2898" s="4">
        <f>HsgLista[[#This Row],[Lakó-népesség]]*HsgLista[[#This Row],[Lakó-népesség]]</f>
        <v>73984</v>
      </c>
      <c r="AF2898" s="1"/>
      <c r="AG2898" s="4"/>
      <c r="AJ2898" s="8"/>
      <c r="AK2898" s="4"/>
      <c r="AS2898" s="8"/>
      <c r="AT2898" s="4"/>
      <c r="BJ2898" s="1"/>
    </row>
    <row r="2899" spans="1:62" x14ac:dyDescent="0.3">
      <c r="A2899" s="33" t="s">
        <v>1523</v>
      </c>
      <c r="B2899" s="31">
        <v>25900</v>
      </c>
      <c r="C2899" s="1" t="s">
        <v>40</v>
      </c>
      <c r="D2899" s="1" t="s">
        <v>197</v>
      </c>
      <c r="E2899" s="1" t="s">
        <v>1119</v>
      </c>
      <c r="F2899" s="1" t="s">
        <v>1120</v>
      </c>
      <c r="G2899" s="1" t="s">
        <v>1121</v>
      </c>
      <c r="H2899" s="1">
        <v>2</v>
      </c>
      <c r="I2899" s="1" t="s">
        <v>38</v>
      </c>
      <c r="J2899" s="4">
        <v>5391</v>
      </c>
      <c r="K2899" s="4">
        <v>1606</v>
      </c>
      <c r="L2899" s="4">
        <v>868</v>
      </c>
      <c r="AA2899" s="12" t="str">
        <f>_xlfn.XLOOKUP(HsgLista[[#This Row],[Lakó-népesség]],hsgméret[limit],hsgméret[név],,-1)</f>
        <v>apró</v>
      </c>
      <c r="AB2899" s="12" t="str">
        <f>IFERROR(_xlfn.XLOOKUP(HsgLista[[#This Row],[Vármegye]],Régiók[Vármegye],Régiók[Régió]),"")</f>
        <v>Dél-Alföld</v>
      </c>
      <c r="AC2899" s="12" t="str">
        <f>IFERROR(_xlfn.XLOOKUP(HsgLista[[#This Row],[Vármegye]],Régiók[Vármegye],Régiók[NUTS2]),"")</f>
        <v>HU33</v>
      </c>
      <c r="AD2899" s="12" t="str" cm="1">
        <f t="array" ref="AD2899">_xlfn.XLOOKUP(HsgLista[[#This Row],[Helység jogállása]],_xlfn.ANCHORARRAY($AG$12),$AH$12:$AH$18)</f>
        <v>1 község</v>
      </c>
      <c r="AE2899" s="4">
        <f>HsgLista[[#This Row],[Lakó-népesség]]*HsgLista[[#This Row],[Lakó-népesség]]</f>
        <v>2579236</v>
      </c>
      <c r="AF2899" s="1"/>
      <c r="AG2899" s="4"/>
      <c r="AJ2899" s="8"/>
      <c r="AK2899" s="4"/>
      <c r="AS2899" s="8"/>
      <c r="AT2899" s="4"/>
      <c r="BJ2899" s="1"/>
    </row>
    <row r="2900" spans="1:62" x14ac:dyDescent="0.3">
      <c r="A2900" s="33" t="s">
        <v>3536</v>
      </c>
      <c r="B2900" s="32">
        <v>6859</v>
      </c>
      <c r="C2900" s="1" t="s">
        <v>27</v>
      </c>
      <c r="D2900" s="1" t="s">
        <v>75</v>
      </c>
      <c r="E2900" s="1" t="s">
        <v>1306</v>
      </c>
      <c r="F2900" s="1" t="s">
        <v>1307</v>
      </c>
      <c r="G2900" s="1" t="s">
        <v>1308</v>
      </c>
      <c r="H2900" s="1">
        <v>1</v>
      </c>
      <c r="I2900" s="1" t="s">
        <v>32</v>
      </c>
      <c r="J2900" s="4">
        <v>2941</v>
      </c>
      <c r="K2900" s="4">
        <v>14517</v>
      </c>
      <c r="L2900" s="4">
        <v>5385</v>
      </c>
      <c r="R2900" s="1">
        <v>1</v>
      </c>
      <c r="T2900" s="1">
        <v>1</v>
      </c>
      <c r="U2900" s="1">
        <v>1</v>
      </c>
      <c r="AA2900" s="12" t="str">
        <f>_xlfn.XLOOKUP(HsgLista[[#This Row],[Lakó-népesség]],hsgméret[limit],hsgméret[név],,-1)</f>
        <v>közép</v>
      </c>
      <c r="AB2900" s="12" t="str">
        <f>IFERROR(_xlfn.XLOOKUP(HsgLista[[#This Row],[Vármegye]],Régiók[Vármegye],Régiók[Régió]),"")</f>
        <v>Pest</v>
      </c>
      <c r="AC2900" s="12" t="str">
        <f>IFERROR(_xlfn.XLOOKUP(HsgLista[[#This Row],[Vármegye]],Régiók[Vármegye],Régiók[NUTS2]),"")</f>
        <v>HU12</v>
      </c>
      <c r="AD2900" s="12" t="str" cm="1">
        <f t="array" ref="AD2900">_xlfn.XLOOKUP(HsgLista[[#This Row],[Helység jogállása]],_xlfn.ANCHORARRAY($AG$12),$AH$12:$AH$18)</f>
        <v>2 város</v>
      </c>
      <c r="AE2900" s="4">
        <f>HsgLista[[#This Row],[Lakó-népesség]]*HsgLista[[#This Row],[Lakó-népesség]]</f>
        <v>210743289</v>
      </c>
      <c r="AF2900" s="1"/>
      <c r="AG2900" s="4"/>
      <c r="AJ2900" s="8"/>
      <c r="AK2900" s="4"/>
      <c r="AS2900" s="8"/>
      <c r="AT2900" s="4"/>
      <c r="BJ2900" s="1"/>
    </row>
    <row r="2901" spans="1:62" x14ac:dyDescent="0.3">
      <c r="A2901" s="33" t="s">
        <v>928</v>
      </c>
      <c r="B2901" s="31">
        <v>20093</v>
      </c>
      <c r="C2901" s="1" t="s">
        <v>40</v>
      </c>
      <c r="D2901" s="1" t="s">
        <v>112</v>
      </c>
      <c r="E2901" s="1" t="s">
        <v>324</v>
      </c>
      <c r="F2901" s="1" t="s">
        <v>325</v>
      </c>
      <c r="G2901" s="1" t="s">
        <v>326</v>
      </c>
      <c r="H2901" s="1">
        <v>2</v>
      </c>
      <c r="I2901" s="1" t="s">
        <v>38</v>
      </c>
      <c r="J2901" s="4">
        <v>2580</v>
      </c>
      <c r="K2901" s="4">
        <v>454</v>
      </c>
      <c r="L2901" s="4">
        <v>224</v>
      </c>
      <c r="AA2901" s="12" t="str">
        <f>_xlfn.XLOOKUP(HsgLista[[#This Row],[Lakó-népesség]],hsgméret[limit],hsgméret[név],,-1)</f>
        <v>mikro</v>
      </c>
      <c r="AB2901" s="12" t="str">
        <f>IFERROR(_xlfn.XLOOKUP(HsgLista[[#This Row],[Vármegye]],Régiók[Vármegye],Régiók[Régió]),"")</f>
        <v>Dél-Dunántúl</v>
      </c>
      <c r="AC2901" s="12" t="str">
        <f>IFERROR(_xlfn.XLOOKUP(HsgLista[[#This Row],[Vármegye]],Régiók[Vármegye],Régiók[NUTS2]),"")</f>
        <v>HU23</v>
      </c>
      <c r="AD2901" s="12" t="str" cm="1">
        <f t="array" ref="AD2901">_xlfn.XLOOKUP(HsgLista[[#This Row],[Helység jogállása]],_xlfn.ANCHORARRAY($AG$12),$AH$12:$AH$18)</f>
        <v>1 község</v>
      </c>
      <c r="AE2901" s="4">
        <f>HsgLista[[#This Row],[Lakó-népesség]]*HsgLista[[#This Row],[Lakó-népesség]]</f>
        <v>206116</v>
      </c>
      <c r="AF2901" s="1"/>
      <c r="AG2901" s="4"/>
      <c r="AJ2901" s="8"/>
      <c r="AK2901" s="4"/>
      <c r="AS2901" s="8"/>
      <c r="AT2901" s="4"/>
      <c r="BJ2901" s="1"/>
    </row>
    <row r="2902" spans="1:62" x14ac:dyDescent="0.3">
      <c r="A2902" s="33" t="s">
        <v>1513</v>
      </c>
      <c r="B2902" s="31">
        <v>27313</v>
      </c>
      <c r="C2902" s="1" t="s">
        <v>27</v>
      </c>
      <c r="D2902" s="1" t="s">
        <v>34</v>
      </c>
      <c r="E2902" s="1" t="s">
        <v>3537</v>
      </c>
      <c r="F2902" s="1" t="s">
        <v>1512</v>
      </c>
      <c r="G2902" s="1" t="s">
        <v>1513</v>
      </c>
      <c r="H2902" s="1">
        <v>1</v>
      </c>
      <c r="I2902" s="1" t="s">
        <v>32</v>
      </c>
      <c r="J2902" s="4">
        <v>18516</v>
      </c>
      <c r="K2902" s="4">
        <v>19196</v>
      </c>
      <c r="L2902" s="4">
        <v>8982</v>
      </c>
      <c r="T2902" s="1">
        <v>1</v>
      </c>
      <c r="AA2902" s="12" t="str">
        <f>_xlfn.XLOOKUP(HsgLista[[#This Row],[Lakó-népesség]],hsgméret[limit],hsgméret[név],,-1)</f>
        <v>közép</v>
      </c>
      <c r="AB2902" s="12" t="str">
        <f>IFERROR(_xlfn.XLOOKUP(HsgLista[[#This Row],[Vármegye]],Régiók[Vármegye],Régiók[Régió]),"")</f>
        <v>Észak-Alföld</v>
      </c>
      <c r="AC2902" s="12" t="str">
        <f>IFERROR(_xlfn.XLOOKUP(HsgLista[[#This Row],[Vármegye]],Régiók[Vármegye],Régiók[NUTS2]),"")</f>
        <v>HU32</v>
      </c>
      <c r="AD2902" s="12" t="str" cm="1">
        <f t="array" ref="AD2902">_xlfn.XLOOKUP(HsgLista[[#This Row],[Helység jogállása]],_xlfn.ANCHORARRAY($AG$12),$AH$12:$AH$18)</f>
        <v>2 város</v>
      </c>
      <c r="AE2902" s="4">
        <f>HsgLista[[#This Row],[Lakó-népesség]]*HsgLista[[#This Row],[Lakó-népesség]]</f>
        <v>368486416</v>
      </c>
      <c r="AF2902" s="1"/>
      <c r="AG2902" s="4"/>
      <c r="AJ2902" s="8"/>
      <c r="AK2902" s="4"/>
      <c r="AS2902" s="8"/>
      <c r="AT2902" s="4"/>
      <c r="BJ2902" s="1"/>
    </row>
    <row r="2903" spans="1:62" x14ac:dyDescent="0.3">
      <c r="A2903" s="33" t="s">
        <v>3538</v>
      </c>
      <c r="B2903" s="31">
        <v>22008</v>
      </c>
      <c r="C2903" s="1" t="s">
        <v>40</v>
      </c>
      <c r="D2903" s="1" t="s">
        <v>75</v>
      </c>
      <c r="E2903" s="1" t="s">
        <v>76</v>
      </c>
      <c r="F2903" s="1" t="s">
        <v>77</v>
      </c>
      <c r="G2903" s="1" t="s">
        <v>78</v>
      </c>
      <c r="H2903" s="1">
        <v>1</v>
      </c>
      <c r="I2903" s="1" t="s">
        <v>32</v>
      </c>
      <c r="J2903" s="4">
        <v>8416</v>
      </c>
      <c r="K2903" s="4">
        <v>4188</v>
      </c>
      <c r="L2903" s="4">
        <v>1817</v>
      </c>
      <c r="T2903" s="1">
        <v>1</v>
      </c>
      <c r="AA2903" s="12" t="str">
        <f>_xlfn.XLOOKUP(HsgLista[[#This Row],[Lakó-népesség]],hsgméret[limit],hsgméret[név],,-1)</f>
        <v>kicsi</v>
      </c>
      <c r="AB2903" s="12" t="str">
        <f>IFERROR(_xlfn.XLOOKUP(HsgLista[[#This Row],[Vármegye]],Régiók[Vármegye],Régiók[Régió]),"")</f>
        <v>Pest</v>
      </c>
      <c r="AC2903" s="12" t="str">
        <f>IFERROR(_xlfn.XLOOKUP(HsgLista[[#This Row],[Vármegye]],Régiók[Vármegye],Régiók[NUTS2]),"")</f>
        <v>HU12</v>
      </c>
      <c r="AD2903" s="12" t="str" cm="1">
        <f t="array" ref="AD2903">_xlfn.XLOOKUP(HsgLista[[#This Row],[Helység jogállása]],_xlfn.ANCHORARRAY($AG$12),$AH$12:$AH$18)</f>
        <v>1 község</v>
      </c>
      <c r="AE2903" s="4">
        <f>HsgLista[[#This Row],[Lakó-népesség]]*HsgLista[[#This Row],[Lakó-népesség]]</f>
        <v>17539344</v>
      </c>
      <c r="AF2903" s="1"/>
      <c r="AG2903" s="4"/>
      <c r="AJ2903" s="8"/>
      <c r="AK2903" s="4"/>
      <c r="AS2903" s="8"/>
      <c r="AT2903" s="4"/>
      <c r="BJ2903" s="1"/>
    </row>
    <row r="2904" spans="1:62" x14ac:dyDescent="0.3">
      <c r="A2904" s="33" t="s">
        <v>3539</v>
      </c>
      <c r="B2904" s="32">
        <v>4136</v>
      </c>
      <c r="C2904" s="1" t="s">
        <v>40</v>
      </c>
      <c r="D2904" s="1" t="s">
        <v>41</v>
      </c>
      <c r="E2904" s="1" t="s">
        <v>425</v>
      </c>
      <c r="F2904" s="1" t="s">
        <v>426</v>
      </c>
      <c r="G2904" s="1" t="s">
        <v>427</v>
      </c>
      <c r="H2904" s="1">
        <v>5</v>
      </c>
      <c r="I2904" s="1" t="s">
        <v>427</v>
      </c>
      <c r="J2904" s="4">
        <v>2299</v>
      </c>
      <c r="K2904" s="4">
        <v>538</v>
      </c>
      <c r="L2904" s="4">
        <v>244</v>
      </c>
      <c r="R2904" s="1">
        <v>1</v>
      </c>
      <c r="AA2904" s="12" t="str">
        <f>_xlfn.XLOOKUP(HsgLista[[#This Row],[Lakó-népesség]],hsgméret[limit],hsgméret[név],,-1)</f>
        <v>apró</v>
      </c>
      <c r="AB2904" s="12" t="str">
        <f>IFERROR(_xlfn.XLOOKUP(HsgLista[[#This Row],[Vármegye]],Régiók[Vármegye],Régiók[Régió]),"")</f>
        <v>Dél-Dunántúl</v>
      </c>
      <c r="AC2904" s="12" t="str">
        <f>IFERROR(_xlfn.XLOOKUP(HsgLista[[#This Row],[Vármegye]],Régiók[Vármegye],Régiók[NUTS2]),"")</f>
        <v>HU23</v>
      </c>
      <c r="AD2904" s="12" t="str" cm="1">
        <f t="array" ref="AD2904">_xlfn.XLOOKUP(HsgLista[[#This Row],[Helység jogállása]],_xlfn.ANCHORARRAY($AG$12),$AH$12:$AH$18)</f>
        <v>1 község</v>
      </c>
      <c r="AE2904" s="4">
        <f>HsgLista[[#This Row],[Lakó-népesség]]*HsgLista[[#This Row],[Lakó-népesség]]</f>
        <v>289444</v>
      </c>
      <c r="AF2904" s="1"/>
      <c r="AG2904" s="4"/>
      <c r="AJ2904" s="8"/>
      <c r="AK2904" s="4"/>
      <c r="AS2904" s="8"/>
      <c r="AT2904" s="4"/>
      <c r="BJ2904" s="1"/>
    </row>
    <row r="2905" spans="1:62" x14ac:dyDescent="0.3">
      <c r="A2905" s="33" t="s">
        <v>3540</v>
      </c>
      <c r="B2905" s="32">
        <v>4914</v>
      </c>
      <c r="C2905" s="1" t="s">
        <v>40</v>
      </c>
      <c r="D2905" s="1" t="s">
        <v>52</v>
      </c>
      <c r="E2905" s="1" t="s">
        <v>149</v>
      </c>
      <c r="F2905" s="1" t="s">
        <v>150</v>
      </c>
      <c r="G2905" s="1" t="s">
        <v>151</v>
      </c>
      <c r="H2905" s="1">
        <v>5</v>
      </c>
      <c r="I2905" s="1" t="s">
        <v>152</v>
      </c>
      <c r="J2905" s="4">
        <v>1025</v>
      </c>
      <c r="K2905" s="4">
        <v>161</v>
      </c>
      <c r="L2905" s="4">
        <v>103</v>
      </c>
      <c r="AA2905" s="12" t="str">
        <f>_xlfn.XLOOKUP(HsgLista[[#This Row],[Lakó-népesség]],hsgméret[limit],hsgméret[név],,-1)</f>
        <v>mikro</v>
      </c>
      <c r="AB2905" s="12" t="str">
        <f>IFERROR(_xlfn.XLOOKUP(HsgLista[[#This Row],[Vármegye]],Régiók[Vármegye],Régiók[Régió]),"")</f>
        <v>Észak-Magyarország</v>
      </c>
      <c r="AC2905" s="12" t="str">
        <f>IFERROR(_xlfn.XLOOKUP(HsgLista[[#This Row],[Vármegye]],Régiók[Vármegye],Régiók[NUTS2]),"")</f>
        <v>HU31</v>
      </c>
      <c r="AD2905" s="12" t="str" cm="1">
        <f t="array" ref="AD2905">_xlfn.XLOOKUP(HsgLista[[#This Row],[Helység jogállása]],_xlfn.ANCHORARRAY($AG$12),$AH$12:$AH$18)</f>
        <v>1 község</v>
      </c>
      <c r="AE2905" s="4">
        <f>HsgLista[[#This Row],[Lakó-népesség]]*HsgLista[[#This Row],[Lakó-népesség]]</f>
        <v>25921</v>
      </c>
      <c r="AF2905" s="1"/>
      <c r="AG2905" s="4"/>
      <c r="AJ2905" s="8"/>
      <c r="AK2905" s="4"/>
      <c r="AS2905" s="8"/>
      <c r="AT2905" s="4"/>
      <c r="BJ2905" s="1"/>
    </row>
    <row r="2906" spans="1:62" x14ac:dyDescent="0.3">
      <c r="A2906" s="33" t="s">
        <v>1080</v>
      </c>
      <c r="B2906" s="31">
        <v>13213</v>
      </c>
      <c r="C2906" s="1" t="s">
        <v>40</v>
      </c>
      <c r="D2906" s="1" t="s">
        <v>159</v>
      </c>
      <c r="E2906" s="1" t="s">
        <v>950</v>
      </c>
      <c r="F2906" s="1" t="s">
        <v>951</v>
      </c>
      <c r="G2906" s="1" t="s">
        <v>952</v>
      </c>
      <c r="H2906" s="1">
        <v>2</v>
      </c>
      <c r="I2906" s="1" t="s">
        <v>38</v>
      </c>
      <c r="J2906" s="4">
        <v>2629</v>
      </c>
      <c r="K2906" s="4">
        <v>2276</v>
      </c>
      <c r="L2906" s="4">
        <v>924</v>
      </c>
      <c r="T2906" s="1">
        <v>1</v>
      </c>
      <c r="AA2906" s="12" t="str">
        <f>_xlfn.XLOOKUP(HsgLista[[#This Row],[Lakó-népesség]],hsgméret[limit],hsgméret[név],,-1)</f>
        <v>kicsi</v>
      </c>
      <c r="AB2906" s="12" t="str">
        <f>IFERROR(_xlfn.XLOOKUP(HsgLista[[#This Row],[Vármegye]],Régiók[Vármegye],Régiók[Régió]),"")</f>
        <v>Észak-Alföld</v>
      </c>
      <c r="AC2906" s="12" t="str">
        <f>IFERROR(_xlfn.XLOOKUP(HsgLista[[#This Row],[Vármegye]],Régiók[Vármegye],Régiók[NUTS2]),"")</f>
        <v>HU32</v>
      </c>
      <c r="AD2906" s="12" t="str" cm="1">
        <f t="array" ref="AD2906">_xlfn.XLOOKUP(HsgLista[[#This Row],[Helység jogállása]],_xlfn.ANCHORARRAY($AG$12),$AH$12:$AH$18)</f>
        <v>1 község</v>
      </c>
      <c r="AE2906" s="4">
        <f>HsgLista[[#This Row],[Lakó-népesség]]*HsgLista[[#This Row],[Lakó-népesség]]</f>
        <v>5180176</v>
      </c>
      <c r="AF2906" s="1"/>
      <c r="AG2906" s="4"/>
      <c r="AJ2906" s="8"/>
      <c r="AK2906" s="4"/>
      <c r="AS2906" s="8"/>
      <c r="AT2906" s="4"/>
      <c r="BJ2906" s="1"/>
    </row>
    <row r="2907" spans="1:62" x14ac:dyDescent="0.3">
      <c r="A2907" s="33" t="s">
        <v>3541</v>
      </c>
      <c r="B2907" s="32">
        <v>9593</v>
      </c>
      <c r="C2907" s="1" t="s">
        <v>27</v>
      </c>
      <c r="D2907" s="1" t="s">
        <v>75</v>
      </c>
      <c r="E2907" s="1" t="s">
        <v>457</v>
      </c>
      <c r="F2907" s="1" t="s">
        <v>410</v>
      </c>
      <c r="G2907" s="1" t="s">
        <v>408</v>
      </c>
      <c r="H2907" s="1">
        <v>1</v>
      </c>
      <c r="I2907" s="1" t="s">
        <v>32</v>
      </c>
      <c r="J2907" s="4">
        <v>5592</v>
      </c>
      <c r="K2907" s="4">
        <v>7711</v>
      </c>
      <c r="L2907" s="4">
        <v>3002</v>
      </c>
      <c r="T2907" s="1">
        <v>1</v>
      </c>
      <c r="AA2907" s="12" t="str">
        <f>_xlfn.XLOOKUP(HsgLista[[#This Row],[Lakó-népesség]],hsgméret[limit],hsgméret[név],,-1)</f>
        <v>kicsi</v>
      </c>
      <c r="AB2907" s="12" t="str">
        <f>IFERROR(_xlfn.XLOOKUP(HsgLista[[#This Row],[Vármegye]],Régiók[Vármegye],Régiók[Régió]),"")</f>
        <v>Pest</v>
      </c>
      <c r="AC2907" s="12" t="str">
        <f>IFERROR(_xlfn.XLOOKUP(HsgLista[[#This Row],[Vármegye]],Régiók[Vármegye],Régiók[NUTS2]),"")</f>
        <v>HU12</v>
      </c>
      <c r="AD2907" s="12" t="str" cm="1">
        <f t="array" ref="AD2907">_xlfn.XLOOKUP(HsgLista[[#This Row],[Helység jogállása]],_xlfn.ANCHORARRAY($AG$12),$AH$12:$AH$18)</f>
        <v>2 város</v>
      </c>
      <c r="AE2907" s="4">
        <f>HsgLista[[#This Row],[Lakó-népesség]]*HsgLista[[#This Row],[Lakó-népesség]]</f>
        <v>59459521</v>
      </c>
      <c r="AF2907" s="1"/>
      <c r="AG2907" s="4"/>
      <c r="AJ2907" s="8"/>
      <c r="AK2907" s="4"/>
      <c r="AS2907" s="8"/>
      <c r="AT2907" s="4"/>
      <c r="BJ2907" s="1"/>
    </row>
    <row r="2908" spans="1:62" x14ac:dyDescent="0.3">
      <c r="A2908" s="33" t="s">
        <v>2207</v>
      </c>
      <c r="B2908" s="31">
        <v>13602</v>
      </c>
      <c r="C2908" s="1" t="s">
        <v>40</v>
      </c>
      <c r="D2908" s="1" t="s">
        <v>159</v>
      </c>
      <c r="E2908" s="1" t="s">
        <v>950</v>
      </c>
      <c r="F2908" s="1" t="s">
        <v>951</v>
      </c>
      <c r="G2908" s="1" t="s">
        <v>952</v>
      </c>
      <c r="H2908" s="1">
        <v>2</v>
      </c>
      <c r="I2908" s="1" t="s">
        <v>38</v>
      </c>
      <c r="J2908" s="4">
        <v>1522</v>
      </c>
      <c r="K2908" s="4">
        <v>656</v>
      </c>
      <c r="L2908" s="4">
        <v>249</v>
      </c>
      <c r="T2908" s="1">
        <v>1</v>
      </c>
      <c r="AA2908" s="12" t="str">
        <f>_xlfn.XLOOKUP(HsgLista[[#This Row],[Lakó-népesség]],hsgméret[limit],hsgméret[név],,-1)</f>
        <v>apró</v>
      </c>
      <c r="AB2908" s="12" t="str">
        <f>IFERROR(_xlfn.XLOOKUP(HsgLista[[#This Row],[Vármegye]],Régiók[Vármegye],Régiók[Régió]),"")</f>
        <v>Észak-Alföld</v>
      </c>
      <c r="AC2908" s="12" t="str">
        <f>IFERROR(_xlfn.XLOOKUP(HsgLista[[#This Row],[Vármegye]],Régiók[Vármegye],Régiók[NUTS2]),"")</f>
        <v>HU32</v>
      </c>
      <c r="AD2908" s="12" t="str" cm="1">
        <f t="array" ref="AD2908">_xlfn.XLOOKUP(HsgLista[[#This Row],[Helység jogállása]],_xlfn.ANCHORARRAY($AG$12),$AH$12:$AH$18)</f>
        <v>1 község</v>
      </c>
      <c r="AE2908" s="4">
        <f>HsgLista[[#This Row],[Lakó-népesség]]*HsgLista[[#This Row],[Lakó-népesség]]</f>
        <v>430336</v>
      </c>
      <c r="AF2908" s="1"/>
      <c r="AG2908" s="4"/>
      <c r="AJ2908" s="8"/>
      <c r="AK2908" s="4"/>
      <c r="AS2908" s="8"/>
      <c r="AT2908" s="4"/>
      <c r="BJ2908" s="1"/>
    </row>
    <row r="2909" spans="1:62" x14ac:dyDescent="0.3">
      <c r="A2909" s="33" t="s">
        <v>3542</v>
      </c>
      <c r="B2909" s="31">
        <v>28228</v>
      </c>
      <c r="C2909" s="1" t="s">
        <v>27</v>
      </c>
      <c r="D2909" s="1" t="s">
        <v>34</v>
      </c>
      <c r="E2909" s="1" t="s">
        <v>2134</v>
      </c>
      <c r="F2909" s="1" t="s">
        <v>2135</v>
      </c>
      <c r="G2909" s="1" t="s">
        <v>2136</v>
      </c>
      <c r="H2909" s="1">
        <v>1</v>
      </c>
      <c r="I2909" s="1" t="s">
        <v>32</v>
      </c>
      <c r="J2909" s="4">
        <v>23652</v>
      </c>
      <c r="K2909" s="4">
        <v>7789</v>
      </c>
      <c r="L2909" s="4">
        <v>3934</v>
      </c>
      <c r="AA2909" s="12" t="str">
        <f>_xlfn.XLOOKUP(HsgLista[[#This Row],[Lakó-népesség]],hsgméret[limit],hsgméret[név],,-1)</f>
        <v>kicsi</v>
      </c>
      <c r="AB2909" s="12" t="str">
        <f>IFERROR(_xlfn.XLOOKUP(HsgLista[[#This Row],[Vármegye]],Régiók[Vármegye],Régiók[Régió]),"")</f>
        <v>Észak-Alföld</v>
      </c>
      <c r="AC2909" s="12" t="str">
        <f>IFERROR(_xlfn.XLOOKUP(HsgLista[[#This Row],[Vármegye]],Régiók[Vármegye],Régiók[NUTS2]),"")</f>
        <v>HU32</v>
      </c>
      <c r="AD2909" s="12" t="str" cm="1">
        <f t="array" ref="AD2909">_xlfn.XLOOKUP(HsgLista[[#This Row],[Helység jogállása]],_xlfn.ANCHORARRAY($AG$12),$AH$12:$AH$18)</f>
        <v>2 város</v>
      </c>
      <c r="AE2909" s="4">
        <f>HsgLista[[#This Row],[Lakó-népesség]]*HsgLista[[#This Row],[Lakó-népesség]]</f>
        <v>60668521</v>
      </c>
      <c r="AF2909" s="1"/>
      <c r="AG2909" s="4"/>
      <c r="AJ2909" s="8"/>
      <c r="AK2909" s="4"/>
      <c r="AS2909" s="8"/>
      <c r="AT2909" s="4"/>
      <c r="BJ2909" s="1"/>
    </row>
    <row r="2910" spans="1:62" x14ac:dyDescent="0.3">
      <c r="A2910" s="33" t="s">
        <v>3543</v>
      </c>
      <c r="B2910" s="31">
        <v>18582</v>
      </c>
      <c r="C2910" s="1" t="s">
        <v>40</v>
      </c>
      <c r="D2910" s="1" t="s">
        <v>41</v>
      </c>
      <c r="E2910" s="1" t="s">
        <v>289</v>
      </c>
      <c r="F2910" s="1" t="s">
        <v>290</v>
      </c>
      <c r="G2910" s="1" t="s">
        <v>291</v>
      </c>
      <c r="H2910" s="1">
        <v>5</v>
      </c>
      <c r="I2910" s="1" t="s">
        <v>1131</v>
      </c>
      <c r="J2910" s="4">
        <v>940</v>
      </c>
      <c r="K2910" s="4">
        <v>255</v>
      </c>
      <c r="L2910" s="4">
        <v>101</v>
      </c>
      <c r="AA2910" s="12" t="str">
        <f>_xlfn.XLOOKUP(HsgLista[[#This Row],[Lakó-népesség]],hsgméret[limit],hsgméret[név],,-1)</f>
        <v>mikro</v>
      </c>
      <c r="AB2910" s="12" t="str">
        <f>IFERROR(_xlfn.XLOOKUP(HsgLista[[#This Row],[Vármegye]],Régiók[Vármegye],Régiók[Régió]),"")</f>
        <v>Dél-Dunántúl</v>
      </c>
      <c r="AC2910" s="12" t="str">
        <f>IFERROR(_xlfn.XLOOKUP(HsgLista[[#This Row],[Vármegye]],Régiók[Vármegye],Régiók[NUTS2]),"")</f>
        <v>HU23</v>
      </c>
      <c r="AD2910" s="12" t="str" cm="1">
        <f t="array" ref="AD2910">_xlfn.XLOOKUP(HsgLista[[#This Row],[Helység jogállása]],_xlfn.ANCHORARRAY($AG$12),$AH$12:$AH$18)</f>
        <v>1 község</v>
      </c>
      <c r="AE2910" s="4">
        <f>HsgLista[[#This Row],[Lakó-népesség]]*HsgLista[[#This Row],[Lakó-népesség]]</f>
        <v>65025</v>
      </c>
      <c r="AF2910" s="1"/>
      <c r="AG2910" s="4"/>
      <c r="AJ2910" s="8"/>
      <c r="AK2910" s="4"/>
      <c r="AS2910" s="8"/>
      <c r="AT2910" s="4"/>
      <c r="BJ2910" s="1"/>
    </row>
    <row r="2911" spans="1:62" x14ac:dyDescent="0.3">
      <c r="A2911" s="33" t="s">
        <v>3544</v>
      </c>
      <c r="B2911" s="32">
        <v>8998</v>
      </c>
      <c r="C2911" s="1" t="s">
        <v>40</v>
      </c>
      <c r="D2911" s="1" t="s">
        <v>159</v>
      </c>
      <c r="E2911" s="1" t="s">
        <v>950</v>
      </c>
      <c r="F2911" s="1" t="s">
        <v>951</v>
      </c>
      <c r="G2911" s="1" t="s">
        <v>952</v>
      </c>
      <c r="H2911" s="1">
        <v>5</v>
      </c>
      <c r="I2911" s="1" t="s">
        <v>1105</v>
      </c>
      <c r="J2911" s="4">
        <v>1299</v>
      </c>
      <c r="K2911" s="4">
        <v>559</v>
      </c>
      <c r="L2911" s="4">
        <v>221</v>
      </c>
      <c r="T2911" s="1">
        <v>1</v>
      </c>
      <c r="AA2911" s="12" t="str">
        <f>_xlfn.XLOOKUP(HsgLista[[#This Row],[Lakó-népesség]],hsgméret[limit],hsgméret[név],,-1)</f>
        <v>apró</v>
      </c>
      <c r="AB2911" s="12" t="str">
        <f>IFERROR(_xlfn.XLOOKUP(HsgLista[[#This Row],[Vármegye]],Régiók[Vármegye],Régiók[Régió]),"")</f>
        <v>Észak-Alföld</v>
      </c>
      <c r="AC2911" s="12" t="str">
        <f>IFERROR(_xlfn.XLOOKUP(HsgLista[[#This Row],[Vármegye]],Régiók[Vármegye],Régiók[NUTS2]),"")</f>
        <v>HU32</v>
      </c>
      <c r="AD2911" s="12" t="str" cm="1">
        <f t="array" ref="AD2911">_xlfn.XLOOKUP(HsgLista[[#This Row],[Helység jogállása]],_xlfn.ANCHORARRAY($AG$12),$AH$12:$AH$18)</f>
        <v>1 község</v>
      </c>
      <c r="AE2911" s="4">
        <f>HsgLista[[#This Row],[Lakó-népesség]]*HsgLista[[#This Row],[Lakó-népesség]]</f>
        <v>312481</v>
      </c>
      <c r="AF2911" s="1"/>
      <c r="AG2911" s="4"/>
      <c r="AJ2911" s="8"/>
      <c r="AK2911" s="4"/>
      <c r="AS2911" s="8"/>
      <c r="AT2911" s="4"/>
      <c r="BJ2911" s="1"/>
    </row>
    <row r="2912" spans="1:62" x14ac:dyDescent="0.3">
      <c r="A2912" s="33" t="s">
        <v>2268</v>
      </c>
      <c r="B2912" s="32">
        <v>9919</v>
      </c>
      <c r="C2912" s="1" t="s">
        <v>196</v>
      </c>
      <c r="D2912" s="1" t="s">
        <v>159</v>
      </c>
      <c r="E2912" s="1" t="s">
        <v>750</v>
      </c>
      <c r="F2912" s="1" t="s">
        <v>751</v>
      </c>
      <c r="G2912" s="1" t="s">
        <v>752</v>
      </c>
      <c r="H2912" s="1">
        <v>2</v>
      </c>
      <c r="I2912" s="1" t="s">
        <v>38</v>
      </c>
      <c r="J2912" s="4">
        <v>1552</v>
      </c>
      <c r="K2912" s="4">
        <v>3194</v>
      </c>
      <c r="L2912" s="4">
        <v>1007</v>
      </c>
      <c r="T2912" s="1">
        <v>1</v>
      </c>
      <c r="AA2912" s="12" t="str">
        <f>_xlfn.XLOOKUP(HsgLista[[#This Row],[Lakó-népesség]],hsgméret[limit],hsgméret[név],,-1)</f>
        <v>kicsi</v>
      </c>
      <c r="AB2912" s="12" t="str">
        <f>IFERROR(_xlfn.XLOOKUP(HsgLista[[#This Row],[Vármegye]],Régiók[Vármegye],Régiók[Régió]),"")</f>
        <v>Észak-Alföld</v>
      </c>
      <c r="AC2912" s="12" t="str">
        <f>IFERROR(_xlfn.XLOOKUP(HsgLista[[#This Row],[Vármegye]],Régiók[Vármegye],Régiók[NUTS2]),"")</f>
        <v>HU32</v>
      </c>
      <c r="AD2912" s="12" t="str" cm="1">
        <f t="array" ref="AD2912">_xlfn.XLOOKUP(HsgLista[[#This Row],[Helység jogállása]],_xlfn.ANCHORARRAY($AG$12),$AH$12:$AH$18)</f>
        <v>1 község</v>
      </c>
      <c r="AE2912" s="4">
        <f>HsgLista[[#This Row],[Lakó-népesség]]*HsgLista[[#This Row],[Lakó-népesség]]</f>
        <v>10201636</v>
      </c>
      <c r="AF2912" s="1"/>
      <c r="AG2912" s="4"/>
      <c r="AJ2912" s="8"/>
      <c r="AK2912" s="4"/>
      <c r="AS2912" s="8"/>
      <c r="AT2912" s="4"/>
      <c r="BJ2912" s="1"/>
    </row>
    <row r="2913" spans="1:62" x14ac:dyDescent="0.3">
      <c r="A2913" s="33" t="s">
        <v>688</v>
      </c>
      <c r="B2913" s="31">
        <v>12609</v>
      </c>
      <c r="C2913" s="1" t="s">
        <v>40</v>
      </c>
      <c r="D2913" s="1" t="s">
        <v>202</v>
      </c>
      <c r="E2913" s="1" t="s">
        <v>685</v>
      </c>
      <c r="F2913" s="1" t="s">
        <v>686</v>
      </c>
      <c r="G2913" s="1" t="s">
        <v>687</v>
      </c>
      <c r="H2913" s="1">
        <v>2</v>
      </c>
      <c r="I2913" s="1" t="s">
        <v>38</v>
      </c>
      <c r="J2913" s="4">
        <v>3823</v>
      </c>
      <c r="K2913" s="4">
        <v>1547</v>
      </c>
      <c r="L2913" s="4">
        <v>693</v>
      </c>
      <c r="T2913" s="1">
        <v>1</v>
      </c>
      <c r="AA2913" s="12" t="str">
        <f>_xlfn.XLOOKUP(HsgLista[[#This Row],[Lakó-népesség]],hsgméret[limit],hsgméret[név],,-1)</f>
        <v>apró</v>
      </c>
      <c r="AB2913" s="12" t="str">
        <f>IFERROR(_xlfn.XLOOKUP(HsgLista[[#This Row],[Vármegye]],Régiók[Vármegye],Régiók[Régió]),"")</f>
        <v>Nyugat-Dunántúl</v>
      </c>
      <c r="AC2913" s="12" t="str">
        <f>IFERROR(_xlfn.XLOOKUP(HsgLista[[#This Row],[Vármegye]],Régiók[Vármegye],Régiók[NUTS2]),"")</f>
        <v>HU22</v>
      </c>
      <c r="AD2913" s="12" t="str" cm="1">
        <f t="array" ref="AD2913">_xlfn.XLOOKUP(HsgLista[[#This Row],[Helység jogállása]],_xlfn.ANCHORARRAY($AG$12),$AH$12:$AH$18)</f>
        <v>1 község</v>
      </c>
      <c r="AE2913" s="4">
        <f>HsgLista[[#This Row],[Lakó-népesség]]*HsgLista[[#This Row],[Lakó-népesség]]</f>
        <v>2393209</v>
      </c>
      <c r="AF2913" s="1"/>
      <c r="AG2913" s="4"/>
      <c r="AJ2913" s="8"/>
      <c r="AK2913" s="4"/>
      <c r="AS2913" s="8"/>
      <c r="AT2913" s="4"/>
      <c r="BJ2913" s="1"/>
    </row>
    <row r="2914" spans="1:62" x14ac:dyDescent="0.3">
      <c r="A2914" s="33" t="s">
        <v>339</v>
      </c>
      <c r="B2914" s="32">
        <v>4631</v>
      </c>
      <c r="C2914" s="1" t="s">
        <v>40</v>
      </c>
      <c r="D2914" s="1" t="s">
        <v>80</v>
      </c>
      <c r="E2914" s="1" t="s">
        <v>125</v>
      </c>
      <c r="F2914" s="1" t="s">
        <v>126</v>
      </c>
      <c r="G2914" s="1" t="s">
        <v>127</v>
      </c>
      <c r="H2914" s="1">
        <v>2</v>
      </c>
      <c r="I2914" s="1" t="s">
        <v>38</v>
      </c>
      <c r="J2914" s="4">
        <v>1700</v>
      </c>
      <c r="K2914" s="4">
        <v>544</v>
      </c>
      <c r="L2914" s="4">
        <v>268</v>
      </c>
      <c r="AA2914" s="12" t="str">
        <f>_xlfn.XLOOKUP(HsgLista[[#This Row],[Lakó-népesség]],hsgméret[limit],hsgméret[név],,-1)</f>
        <v>apró</v>
      </c>
      <c r="AB2914" s="12" t="str">
        <f>IFERROR(_xlfn.XLOOKUP(HsgLista[[#This Row],[Vármegye]],Régiók[Vármegye],Régiók[Régió]),"")</f>
        <v>Közép-Dunántúl</v>
      </c>
      <c r="AC2914" s="12" t="str">
        <f>IFERROR(_xlfn.XLOOKUP(HsgLista[[#This Row],[Vármegye]],Régiók[Vármegye],Régiók[NUTS2]),"")</f>
        <v>HU21</v>
      </c>
      <c r="AD2914" s="12" t="str" cm="1">
        <f t="array" ref="AD2914">_xlfn.XLOOKUP(HsgLista[[#This Row],[Helység jogállása]],_xlfn.ANCHORARRAY($AG$12),$AH$12:$AH$18)</f>
        <v>1 község</v>
      </c>
      <c r="AE2914" s="4">
        <f>HsgLista[[#This Row],[Lakó-népesség]]*HsgLista[[#This Row],[Lakó-népesség]]</f>
        <v>295936</v>
      </c>
      <c r="AF2914" s="1"/>
      <c r="AG2914" s="4"/>
      <c r="AJ2914" s="8"/>
      <c r="AK2914" s="4"/>
      <c r="AS2914" s="8"/>
      <c r="AT2914" s="4"/>
      <c r="BJ2914" s="1"/>
    </row>
    <row r="2915" spans="1:62" x14ac:dyDescent="0.3">
      <c r="A2915" s="33" t="s">
        <v>3545</v>
      </c>
      <c r="B2915" s="31">
        <v>31398</v>
      </c>
      <c r="C2915" s="1" t="s">
        <v>196</v>
      </c>
      <c r="D2915" s="1" t="s">
        <v>159</v>
      </c>
      <c r="E2915" s="1" t="s">
        <v>1166</v>
      </c>
      <c r="F2915" s="1" t="s">
        <v>1164</v>
      </c>
      <c r="G2915" s="1" t="s">
        <v>1162</v>
      </c>
      <c r="H2915" s="1">
        <v>2</v>
      </c>
      <c r="I2915" s="1" t="s">
        <v>38</v>
      </c>
      <c r="J2915" s="4">
        <v>6218</v>
      </c>
      <c r="K2915" s="4">
        <v>1824</v>
      </c>
      <c r="L2915" s="4">
        <v>875</v>
      </c>
      <c r="T2915" s="1">
        <v>1</v>
      </c>
      <c r="AA2915" s="12" t="str">
        <f>_xlfn.XLOOKUP(HsgLista[[#This Row],[Lakó-népesség]],hsgméret[limit],hsgméret[név],,-1)</f>
        <v>apró</v>
      </c>
      <c r="AB2915" s="12" t="str">
        <f>IFERROR(_xlfn.XLOOKUP(HsgLista[[#This Row],[Vármegye]],Régiók[Vármegye],Régiók[Régió]),"")</f>
        <v>Észak-Alföld</v>
      </c>
      <c r="AC2915" s="12" t="str">
        <f>IFERROR(_xlfn.XLOOKUP(HsgLista[[#This Row],[Vármegye]],Régiók[Vármegye],Régiók[NUTS2]),"")</f>
        <v>HU32</v>
      </c>
      <c r="AD2915" s="12" t="str" cm="1">
        <f t="array" ref="AD2915">_xlfn.XLOOKUP(HsgLista[[#This Row],[Helység jogállása]],_xlfn.ANCHORARRAY($AG$12),$AH$12:$AH$18)</f>
        <v>1 község</v>
      </c>
      <c r="AE2915" s="4">
        <f>HsgLista[[#This Row],[Lakó-népesség]]*HsgLista[[#This Row],[Lakó-népesség]]</f>
        <v>3326976</v>
      </c>
      <c r="AF2915" s="1"/>
      <c r="AG2915" s="4"/>
      <c r="AJ2915" s="8"/>
      <c r="AK2915" s="4"/>
      <c r="AS2915" s="8"/>
      <c r="AT2915" s="4"/>
      <c r="BJ2915" s="1"/>
    </row>
    <row r="2916" spans="1:62" x14ac:dyDescent="0.3">
      <c r="A2916" s="33" t="s">
        <v>3546</v>
      </c>
      <c r="B2916" s="32">
        <v>4437</v>
      </c>
      <c r="C2916" s="1" t="s">
        <v>40</v>
      </c>
      <c r="D2916" s="1" t="s">
        <v>41</v>
      </c>
      <c r="E2916" s="1" t="s">
        <v>627</v>
      </c>
      <c r="F2916" s="1" t="s">
        <v>628</v>
      </c>
      <c r="G2916" s="1" t="s">
        <v>629</v>
      </c>
      <c r="H2916" s="1">
        <v>5</v>
      </c>
      <c r="I2916" s="1" t="s">
        <v>1892</v>
      </c>
      <c r="J2916" s="4">
        <v>440</v>
      </c>
      <c r="K2916" s="4">
        <v>117</v>
      </c>
      <c r="L2916" s="4">
        <v>66</v>
      </c>
      <c r="R2916" s="1">
        <v>1</v>
      </c>
      <c r="AA2916" s="12" t="str">
        <f>_xlfn.XLOOKUP(HsgLista[[#This Row],[Lakó-népesség]],hsgméret[limit],hsgméret[név],,-1)</f>
        <v>mikro</v>
      </c>
      <c r="AB2916" s="12" t="str">
        <f>IFERROR(_xlfn.XLOOKUP(HsgLista[[#This Row],[Vármegye]],Régiók[Vármegye],Régiók[Régió]),"")</f>
        <v>Dél-Dunántúl</v>
      </c>
      <c r="AC2916" s="12" t="str">
        <f>IFERROR(_xlfn.XLOOKUP(HsgLista[[#This Row],[Vármegye]],Régiók[Vármegye],Régiók[NUTS2]),"")</f>
        <v>HU23</v>
      </c>
      <c r="AD2916" s="12" t="str" cm="1">
        <f t="array" ref="AD2916">_xlfn.XLOOKUP(HsgLista[[#This Row],[Helység jogállása]],_xlfn.ANCHORARRAY($AG$12),$AH$12:$AH$18)</f>
        <v>1 község</v>
      </c>
      <c r="AE2916" s="4">
        <f>HsgLista[[#This Row],[Lakó-népesség]]*HsgLista[[#This Row],[Lakó-népesség]]</f>
        <v>13689</v>
      </c>
      <c r="AF2916" s="1"/>
      <c r="AG2916" s="4"/>
      <c r="AJ2916" s="8"/>
      <c r="AK2916" s="4"/>
      <c r="AS2916" s="8"/>
      <c r="AT2916" s="4"/>
      <c r="BJ2916" s="1"/>
    </row>
    <row r="2917" spans="1:62" x14ac:dyDescent="0.3">
      <c r="A2917" s="33" t="s">
        <v>3547</v>
      </c>
      <c r="B2917" s="31">
        <v>21360</v>
      </c>
      <c r="C2917" s="1" t="s">
        <v>40</v>
      </c>
      <c r="D2917" s="1" t="s">
        <v>251</v>
      </c>
      <c r="E2917" s="1" t="s">
        <v>734</v>
      </c>
      <c r="F2917" s="1" t="s">
        <v>735</v>
      </c>
      <c r="G2917" s="1" t="s">
        <v>735</v>
      </c>
      <c r="H2917" s="1">
        <v>5</v>
      </c>
      <c r="I2917" s="1" t="s">
        <v>1742</v>
      </c>
      <c r="J2917" s="4">
        <v>1944</v>
      </c>
      <c r="K2917" s="4">
        <v>261</v>
      </c>
      <c r="L2917" s="4">
        <v>137</v>
      </c>
      <c r="AA2917" s="12" t="str">
        <f>_xlfn.XLOOKUP(HsgLista[[#This Row],[Lakó-népesség]],hsgméret[limit],hsgméret[név],,-1)</f>
        <v>mikro</v>
      </c>
      <c r="AB2917" s="12" t="str">
        <f>IFERROR(_xlfn.XLOOKUP(HsgLista[[#This Row],[Vármegye]],Régiók[Vármegye],Régiók[Régió]),"")</f>
        <v>Dél-Dunántúl</v>
      </c>
      <c r="AC2917" s="12" t="str">
        <f>IFERROR(_xlfn.XLOOKUP(HsgLista[[#This Row],[Vármegye]],Régiók[Vármegye],Régiók[NUTS2]),"")</f>
        <v>HU23</v>
      </c>
      <c r="AD2917" s="12" t="str" cm="1">
        <f t="array" ref="AD2917">_xlfn.XLOOKUP(HsgLista[[#This Row],[Helység jogállása]],_xlfn.ANCHORARRAY($AG$12),$AH$12:$AH$18)</f>
        <v>1 község</v>
      </c>
      <c r="AE2917" s="4">
        <f>HsgLista[[#This Row],[Lakó-népesség]]*HsgLista[[#This Row],[Lakó-népesség]]</f>
        <v>68121</v>
      </c>
      <c r="AF2917" s="1"/>
      <c r="AG2917" s="4"/>
      <c r="AJ2917" s="8"/>
      <c r="AK2917" s="4"/>
      <c r="AS2917" s="8"/>
      <c r="AT2917" s="4"/>
      <c r="BJ2917" s="1"/>
    </row>
    <row r="2918" spans="1:62" x14ac:dyDescent="0.3">
      <c r="A2918" s="33" t="s">
        <v>505</v>
      </c>
      <c r="B2918" s="31">
        <v>24767</v>
      </c>
      <c r="C2918" s="1" t="s">
        <v>40</v>
      </c>
      <c r="D2918" s="1" t="s">
        <v>80</v>
      </c>
      <c r="E2918" s="1" t="s">
        <v>117</v>
      </c>
      <c r="F2918" s="1" t="s">
        <v>118</v>
      </c>
      <c r="G2918" s="1" t="s">
        <v>119</v>
      </c>
      <c r="H2918" s="1">
        <v>2</v>
      </c>
      <c r="I2918" s="1" t="s">
        <v>38</v>
      </c>
      <c r="J2918" s="4">
        <v>6278</v>
      </c>
      <c r="K2918" s="4">
        <v>1242</v>
      </c>
      <c r="L2918" s="4">
        <v>577</v>
      </c>
      <c r="R2918" s="1">
        <v>1</v>
      </c>
      <c r="T2918" s="1">
        <v>1</v>
      </c>
      <c r="AA2918" s="12" t="str">
        <f>_xlfn.XLOOKUP(HsgLista[[#This Row],[Lakó-népesség]],hsgméret[limit],hsgméret[név],,-1)</f>
        <v>apró</v>
      </c>
      <c r="AB2918" s="12" t="str">
        <f>IFERROR(_xlfn.XLOOKUP(HsgLista[[#This Row],[Vármegye]],Régiók[Vármegye],Régiók[Régió]),"")</f>
        <v>Közép-Dunántúl</v>
      </c>
      <c r="AC2918" s="12" t="str">
        <f>IFERROR(_xlfn.XLOOKUP(HsgLista[[#This Row],[Vármegye]],Régiók[Vármegye],Régiók[NUTS2]),"")</f>
        <v>HU21</v>
      </c>
      <c r="AD2918" s="12" t="str" cm="1">
        <f t="array" ref="AD2918">_xlfn.XLOOKUP(HsgLista[[#This Row],[Helység jogállása]],_xlfn.ANCHORARRAY($AG$12),$AH$12:$AH$18)</f>
        <v>1 község</v>
      </c>
      <c r="AE2918" s="4">
        <f>HsgLista[[#This Row],[Lakó-népesség]]*HsgLista[[#This Row],[Lakó-népesség]]</f>
        <v>1542564</v>
      </c>
      <c r="AF2918" s="1"/>
      <c r="AG2918" s="4"/>
      <c r="AJ2918" s="8"/>
      <c r="AK2918" s="4"/>
      <c r="AS2918" s="8"/>
      <c r="AT2918" s="4"/>
      <c r="BJ2918" s="1"/>
    </row>
    <row r="2919" spans="1:62" x14ac:dyDescent="0.3">
      <c r="A2919" s="33" t="s">
        <v>3548</v>
      </c>
      <c r="B2919" s="31">
        <v>17482</v>
      </c>
      <c r="C2919" s="1" t="s">
        <v>40</v>
      </c>
      <c r="D2919" s="1" t="s">
        <v>28</v>
      </c>
      <c r="E2919" s="1" t="s">
        <v>186</v>
      </c>
      <c r="F2919" s="1" t="s">
        <v>187</v>
      </c>
      <c r="G2919" s="1" t="s">
        <v>188</v>
      </c>
      <c r="H2919" s="1">
        <v>5</v>
      </c>
      <c r="I2919" s="1" t="s">
        <v>3244</v>
      </c>
      <c r="J2919" s="4">
        <v>149</v>
      </c>
      <c r="K2919" s="4">
        <v>458</v>
      </c>
      <c r="L2919" s="4">
        <v>201</v>
      </c>
      <c r="R2919" s="1">
        <v>1</v>
      </c>
      <c r="AA2919" s="12" t="str">
        <f>_xlfn.XLOOKUP(HsgLista[[#This Row],[Lakó-népesség]],hsgméret[limit],hsgméret[név],,-1)</f>
        <v>mikro</v>
      </c>
      <c r="AB2919" s="12" t="str">
        <f>IFERROR(_xlfn.XLOOKUP(HsgLista[[#This Row],[Vármegye]],Régiók[Vármegye],Régiók[Régió]),"")</f>
        <v>Közép-Dunántúl</v>
      </c>
      <c r="AC2919" s="12" t="str">
        <f>IFERROR(_xlfn.XLOOKUP(HsgLista[[#This Row],[Vármegye]],Régiók[Vármegye],Régiók[NUTS2]),"")</f>
        <v>HU21</v>
      </c>
      <c r="AD2919" s="12" t="str" cm="1">
        <f t="array" ref="AD2919">_xlfn.XLOOKUP(HsgLista[[#This Row],[Helység jogállása]],_xlfn.ANCHORARRAY($AG$12),$AH$12:$AH$18)</f>
        <v>1 község</v>
      </c>
      <c r="AE2919" s="4">
        <f>HsgLista[[#This Row],[Lakó-népesség]]*HsgLista[[#This Row],[Lakó-népesség]]</f>
        <v>209764</v>
      </c>
      <c r="AF2919" s="1"/>
      <c r="AG2919" s="4"/>
      <c r="AJ2919" s="8"/>
      <c r="AK2919" s="4"/>
      <c r="AS2919" s="8"/>
      <c r="AT2919" s="4"/>
      <c r="BJ2919" s="1"/>
    </row>
    <row r="2920" spans="1:62" x14ac:dyDescent="0.3">
      <c r="A2920" s="33" t="s">
        <v>3549</v>
      </c>
      <c r="B2920" s="31">
        <v>12487</v>
      </c>
      <c r="C2920" s="1" t="s">
        <v>40</v>
      </c>
      <c r="D2920" s="1" t="s">
        <v>52</v>
      </c>
      <c r="E2920" s="1" t="s">
        <v>313</v>
      </c>
      <c r="F2920" s="1" t="s">
        <v>314</v>
      </c>
      <c r="G2920" s="1" t="s">
        <v>315</v>
      </c>
      <c r="H2920" s="1">
        <v>5</v>
      </c>
      <c r="I2920" s="1" t="s">
        <v>1851</v>
      </c>
      <c r="J2920" s="4">
        <v>1220</v>
      </c>
      <c r="K2920" s="4">
        <v>722</v>
      </c>
      <c r="L2920" s="4">
        <v>312</v>
      </c>
      <c r="T2920" s="1">
        <v>1</v>
      </c>
      <c r="AA2920" s="12" t="str">
        <f>_xlfn.XLOOKUP(HsgLista[[#This Row],[Lakó-népesség]],hsgméret[limit],hsgméret[név],,-1)</f>
        <v>apró</v>
      </c>
      <c r="AB2920" s="12" t="str">
        <f>IFERROR(_xlfn.XLOOKUP(HsgLista[[#This Row],[Vármegye]],Régiók[Vármegye],Régiók[Régió]),"")</f>
        <v>Észak-Magyarország</v>
      </c>
      <c r="AC2920" s="12" t="str">
        <f>IFERROR(_xlfn.XLOOKUP(HsgLista[[#This Row],[Vármegye]],Régiók[Vármegye],Régiók[NUTS2]),"")</f>
        <v>HU31</v>
      </c>
      <c r="AD2920" s="12" t="str" cm="1">
        <f t="array" ref="AD2920">_xlfn.XLOOKUP(HsgLista[[#This Row],[Helység jogállása]],_xlfn.ANCHORARRAY($AG$12),$AH$12:$AH$18)</f>
        <v>1 község</v>
      </c>
      <c r="AE2920" s="4">
        <f>HsgLista[[#This Row],[Lakó-népesség]]*HsgLista[[#This Row],[Lakó-népesség]]</f>
        <v>521284</v>
      </c>
      <c r="AF2920" s="1"/>
      <c r="AG2920" s="4"/>
      <c r="AJ2920" s="8"/>
      <c r="AK2920" s="4"/>
      <c r="AS2920" s="8"/>
      <c r="AT2920" s="4"/>
      <c r="BJ2920" s="1"/>
    </row>
    <row r="2921" spans="1:62" x14ac:dyDescent="0.3">
      <c r="A2921" s="33" t="s">
        <v>3550</v>
      </c>
      <c r="B2921" s="31">
        <v>33659</v>
      </c>
      <c r="C2921" s="1" t="s">
        <v>40</v>
      </c>
      <c r="D2921" s="1" t="s">
        <v>159</v>
      </c>
      <c r="E2921" s="1" t="s">
        <v>160</v>
      </c>
      <c r="F2921" s="1" t="s">
        <v>161</v>
      </c>
      <c r="G2921" s="1" t="s">
        <v>162</v>
      </c>
      <c r="H2921" s="1">
        <v>5</v>
      </c>
      <c r="I2921" s="1" t="s">
        <v>1324</v>
      </c>
      <c r="J2921" s="4">
        <v>1078</v>
      </c>
      <c r="K2921" s="4">
        <v>597</v>
      </c>
      <c r="L2921" s="4">
        <v>211</v>
      </c>
      <c r="AA2921" s="12" t="str">
        <f>_xlfn.XLOOKUP(HsgLista[[#This Row],[Lakó-népesség]],hsgméret[limit],hsgméret[név],,-1)</f>
        <v>apró</v>
      </c>
      <c r="AB2921" s="12" t="str">
        <f>IFERROR(_xlfn.XLOOKUP(HsgLista[[#This Row],[Vármegye]],Régiók[Vármegye],Régiók[Régió]),"")</f>
        <v>Észak-Alföld</v>
      </c>
      <c r="AC2921" s="12" t="str">
        <f>IFERROR(_xlfn.XLOOKUP(HsgLista[[#This Row],[Vármegye]],Régiók[Vármegye],Régiók[NUTS2]),"")</f>
        <v>HU32</v>
      </c>
      <c r="AD2921" s="12" t="str" cm="1">
        <f t="array" ref="AD2921">_xlfn.XLOOKUP(HsgLista[[#This Row],[Helység jogállása]],_xlfn.ANCHORARRAY($AG$12),$AH$12:$AH$18)</f>
        <v>1 község</v>
      </c>
      <c r="AE2921" s="4">
        <f>HsgLista[[#This Row],[Lakó-népesség]]*HsgLista[[#This Row],[Lakó-népesség]]</f>
        <v>356409</v>
      </c>
      <c r="AF2921" s="1"/>
      <c r="AG2921" s="4"/>
      <c r="AJ2921" s="8"/>
      <c r="AK2921" s="4"/>
      <c r="AS2921" s="8"/>
      <c r="AT2921" s="4"/>
      <c r="BJ2921" s="1"/>
    </row>
    <row r="2922" spans="1:62" x14ac:dyDescent="0.3">
      <c r="A2922" s="33" t="s">
        <v>3551</v>
      </c>
      <c r="B2922" s="31">
        <v>26611</v>
      </c>
      <c r="C2922" s="1" t="s">
        <v>27</v>
      </c>
      <c r="D2922" s="1" t="s">
        <v>159</v>
      </c>
      <c r="E2922" s="1" t="s">
        <v>341</v>
      </c>
      <c r="F2922" s="1" t="s">
        <v>342</v>
      </c>
      <c r="G2922" s="1" t="s">
        <v>343</v>
      </c>
      <c r="H2922" s="1">
        <v>1</v>
      </c>
      <c r="I2922" s="1" t="s">
        <v>32</v>
      </c>
      <c r="J2922" s="4">
        <v>14092</v>
      </c>
      <c r="K2922" s="4">
        <v>12183</v>
      </c>
      <c r="L2922" s="4">
        <v>4788</v>
      </c>
      <c r="T2922" s="1">
        <v>1</v>
      </c>
      <c r="AA2922" s="12" t="str">
        <f>_xlfn.XLOOKUP(HsgLista[[#This Row],[Lakó-népesség]],hsgméret[limit],hsgméret[név],,-1)</f>
        <v>közép</v>
      </c>
      <c r="AB2922" s="12" t="str">
        <f>IFERROR(_xlfn.XLOOKUP(HsgLista[[#This Row],[Vármegye]],Régiók[Vármegye],Régiók[Régió]),"")</f>
        <v>Észak-Alföld</v>
      </c>
      <c r="AC2922" s="12" t="str">
        <f>IFERROR(_xlfn.XLOOKUP(HsgLista[[#This Row],[Vármegye]],Régiók[Vármegye],Régiók[NUTS2]),"")</f>
        <v>HU32</v>
      </c>
      <c r="AD2922" s="12" t="str" cm="1">
        <f t="array" ref="AD2922">_xlfn.XLOOKUP(HsgLista[[#This Row],[Helység jogállása]],_xlfn.ANCHORARRAY($AG$12),$AH$12:$AH$18)</f>
        <v>2 város</v>
      </c>
      <c r="AE2922" s="4">
        <f>HsgLista[[#This Row],[Lakó-népesség]]*HsgLista[[#This Row],[Lakó-népesség]]</f>
        <v>148425489</v>
      </c>
      <c r="AF2922" s="1"/>
      <c r="AG2922" s="4"/>
      <c r="AJ2922" s="8"/>
      <c r="AK2922" s="4"/>
      <c r="AS2922" s="8"/>
      <c r="AT2922" s="4"/>
      <c r="BJ2922" s="1"/>
    </row>
    <row r="2923" spans="1:62" x14ac:dyDescent="0.3">
      <c r="A2923" s="33" t="s">
        <v>3552</v>
      </c>
      <c r="B2923" s="32">
        <v>6293</v>
      </c>
      <c r="C2923" s="1" t="s">
        <v>27</v>
      </c>
      <c r="D2923" s="1" t="s">
        <v>75</v>
      </c>
      <c r="E2923" s="1" t="s">
        <v>1049</v>
      </c>
      <c r="F2923" s="1" t="s">
        <v>1050</v>
      </c>
      <c r="G2923" s="1" t="s">
        <v>1051</v>
      </c>
      <c r="H2923" s="1">
        <v>1</v>
      </c>
      <c r="I2923" s="1" t="s">
        <v>32</v>
      </c>
      <c r="J2923" s="4">
        <v>2245</v>
      </c>
      <c r="K2923" s="4">
        <v>2858</v>
      </c>
      <c r="L2923" s="4">
        <v>1158</v>
      </c>
      <c r="R2923" s="1">
        <v>1</v>
      </c>
      <c r="AA2923" s="12" t="str">
        <f>_xlfn.XLOOKUP(HsgLista[[#This Row],[Lakó-népesség]],hsgméret[limit],hsgméret[név],,-1)</f>
        <v>kicsi</v>
      </c>
      <c r="AB2923" s="12" t="str">
        <f>IFERROR(_xlfn.XLOOKUP(HsgLista[[#This Row],[Vármegye]],Régiók[Vármegye],Régiók[Régió]),"")</f>
        <v>Pest</v>
      </c>
      <c r="AC2923" s="12" t="str">
        <f>IFERROR(_xlfn.XLOOKUP(HsgLista[[#This Row],[Vármegye]],Régiók[Vármegye],Régiók[NUTS2]),"")</f>
        <v>HU12</v>
      </c>
      <c r="AD2923" s="12" t="str" cm="1">
        <f t="array" ref="AD2923">_xlfn.XLOOKUP(HsgLista[[#This Row],[Helység jogállása]],_xlfn.ANCHORARRAY($AG$12),$AH$12:$AH$18)</f>
        <v>2 város</v>
      </c>
      <c r="AE2923" s="4">
        <f>HsgLista[[#This Row],[Lakó-népesség]]*HsgLista[[#This Row],[Lakó-népesség]]</f>
        <v>8168164</v>
      </c>
      <c r="AF2923" s="1"/>
      <c r="AG2923" s="4"/>
      <c r="AJ2923" s="8"/>
      <c r="AK2923" s="4"/>
      <c r="AS2923" s="8"/>
      <c r="AT2923" s="4"/>
      <c r="BJ2923" s="1"/>
    </row>
    <row r="2924" spans="1:62" x14ac:dyDescent="0.3">
      <c r="A2924" s="33" t="s">
        <v>3553</v>
      </c>
      <c r="B2924" s="31">
        <v>23393</v>
      </c>
      <c r="C2924" s="1" t="s">
        <v>40</v>
      </c>
      <c r="D2924" s="1" t="s">
        <v>224</v>
      </c>
      <c r="E2924" s="1" t="s">
        <v>394</v>
      </c>
      <c r="F2924" s="1" t="s">
        <v>395</v>
      </c>
      <c r="G2924" s="1" t="s">
        <v>396</v>
      </c>
      <c r="H2924" s="1">
        <v>5</v>
      </c>
      <c r="I2924" s="1" t="s">
        <v>2260</v>
      </c>
      <c r="J2924" s="4">
        <v>1546</v>
      </c>
      <c r="K2924" s="4">
        <v>468</v>
      </c>
      <c r="L2924" s="4">
        <v>257</v>
      </c>
      <c r="AA2924" s="12" t="str">
        <f>_xlfn.XLOOKUP(HsgLista[[#This Row],[Lakó-népesség]],hsgméret[limit],hsgméret[név],,-1)</f>
        <v>mikro</v>
      </c>
      <c r="AB2924" s="12" t="str">
        <f>IFERROR(_xlfn.XLOOKUP(HsgLista[[#This Row],[Vármegye]],Régiók[Vármegye],Régiók[Régió]),"")</f>
        <v>Észak-Alföld</v>
      </c>
      <c r="AC2924" s="12" t="str">
        <f>IFERROR(_xlfn.XLOOKUP(HsgLista[[#This Row],[Vármegye]],Régiók[Vármegye],Régiók[NUTS2]),"")</f>
        <v>HU32</v>
      </c>
      <c r="AD2924" s="12" t="str" cm="1">
        <f t="array" ref="AD2924">_xlfn.XLOOKUP(HsgLista[[#This Row],[Helység jogállása]],_xlfn.ANCHORARRAY($AG$12),$AH$12:$AH$18)</f>
        <v>1 község</v>
      </c>
      <c r="AE2924" s="4">
        <f>HsgLista[[#This Row],[Lakó-népesség]]*HsgLista[[#This Row],[Lakó-népesség]]</f>
        <v>219024</v>
      </c>
      <c r="AF2924" s="1"/>
      <c r="AG2924" s="4"/>
      <c r="AJ2924" s="8"/>
      <c r="AK2924" s="4"/>
      <c r="AS2924" s="8"/>
      <c r="AT2924" s="4"/>
      <c r="BJ2924" s="1"/>
    </row>
    <row r="2925" spans="1:62" x14ac:dyDescent="0.3">
      <c r="A2925" s="33" t="s">
        <v>3554</v>
      </c>
      <c r="B2925" s="31">
        <v>20561</v>
      </c>
      <c r="C2925" s="1" t="s">
        <v>40</v>
      </c>
      <c r="D2925" s="1" t="s">
        <v>251</v>
      </c>
      <c r="E2925" s="1" t="s">
        <v>734</v>
      </c>
      <c r="F2925" s="1" t="s">
        <v>735</v>
      </c>
      <c r="G2925" s="1" t="s">
        <v>735</v>
      </c>
      <c r="H2925" s="1">
        <v>5</v>
      </c>
      <c r="I2925" s="1" t="s">
        <v>1481</v>
      </c>
      <c r="J2925" s="4">
        <v>1090</v>
      </c>
      <c r="K2925" s="4">
        <v>244</v>
      </c>
      <c r="L2925" s="4">
        <v>133</v>
      </c>
      <c r="AA2925" s="12" t="str">
        <f>_xlfn.XLOOKUP(HsgLista[[#This Row],[Lakó-népesség]],hsgméret[limit],hsgméret[név],,-1)</f>
        <v>mikro</v>
      </c>
      <c r="AB2925" s="12" t="str">
        <f>IFERROR(_xlfn.XLOOKUP(HsgLista[[#This Row],[Vármegye]],Régiók[Vármegye],Régiók[Régió]),"")</f>
        <v>Dél-Dunántúl</v>
      </c>
      <c r="AC2925" s="12" t="str">
        <f>IFERROR(_xlfn.XLOOKUP(HsgLista[[#This Row],[Vármegye]],Régiók[Vármegye],Régiók[NUTS2]),"")</f>
        <v>HU23</v>
      </c>
      <c r="AD2925" s="12" t="str" cm="1">
        <f t="array" ref="AD2925">_xlfn.XLOOKUP(HsgLista[[#This Row],[Helység jogállása]],_xlfn.ANCHORARRAY($AG$12),$AH$12:$AH$18)</f>
        <v>1 község</v>
      </c>
      <c r="AE2925" s="4">
        <f>HsgLista[[#This Row],[Lakó-népesség]]*HsgLista[[#This Row],[Lakó-népesség]]</f>
        <v>59536</v>
      </c>
      <c r="AF2925" s="1"/>
      <c r="AG2925" s="4"/>
      <c r="AJ2925" s="8"/>
      <c r="AK2925" s="4"/>
      <c r="AS2925" s="8"/>
      <c r="AT2925" s="4"/>
      <c r="BJ2925" s="1"/>
    </row>
    <row r="2926" spans="1:62" x14ac:dyDescent="0.3">
      <c r="A2926" s="33" t="s">
        <v>3555</v>
      </c>
      <c r="B2926" s="31">
        <v>10117</v>
      </c>
      <c r="C2926" s="1" t="s">
        <v>40</v>
      </c>
      <c r="D2926" s="1" t="s">
        <v>159</v>
      </c>
      <c r="E2926" s="1" t="s">
        <v>160</v>
      </c>
      <c r="F2926" s="1" t="s">
        <v>161</v>
      </c>
      <c r="G2926" s="1" t="s">
        <v>162</v>
      </c>
      <c r="H2926" s="1">
        <v>5</v>
      </c>
      <c r="I2926" s="1" t="s">
        <v>2528</v>
      </c>
      <c r="J2926" s="4">
        <v>969</v>
      </c>
      <c r="K2926" s="4">
        <v>932</v>
      </c>
      <c r="L2926" s="4">
        <v>352</v>
      </c>
      <c r="T2926" s="1">
        <v>1</v>
      </c>
      <c r="AA2926" s="12" t="str">
        <f>_xlfn.XLOOKUP(HsgLista[[#This Row],[Lakó-népesség]],hsgméret[limit],hsgméret[név],,-1)</f>
        <v>apró</v>
      </c>
      <c r="AB2926" s="12" t="str">
        <f>IFERROR(_xlfn.XLOOKUP(HsgLista[[#This Row],[Vármegye]],Régiók[Vármegye],Régiók[Régió]),"")</f>
        <v>Észak-Alföld</v>
      </c>
      <c r="AC2926" s="12" t="str">
        <f>IFERROR(_xlfn.XLOOKUP(HsgLista[[#This Row],[Vármegye]],Régiók[Vármegye],Régiók[NUTS2]),"")</f>
        <v>HU32</v>
      </c>
      <c r="AD2926" s="12" t="str" cm="1">
        <f t="array" ref="AD2926">_xlfn.XLOOKUP(HsgLista[[#This Row],[Helység jogállása]],_xlfn.ANCHORARRAY($AG$12),$AH$12:$AH$18)</f>
        <v>1 község</v>
      </c>
      <c r="AE2926" s="4">
        <f>HsgLista[[#This Row],[Lakó-népesség]]*HsgLista[[#This Row],[Lakó-népesség]]</f>
        <v>868624</v>
      </c>
      <c r="AF2926" s="1"/>
      <c r="AG2926" s="4"/>
      <c r="AJ2926" s="8"/>
      <c r="AK2926" s="4"/>
      <c r="AS2926" s="8"/>
      <c r="AT2926" s="4"/>
      <c r="BJ2926" s="1"/>
    </row>
    <row r="2927" spans="1:62" x14ac:dyDescent="0.3">
      <c r="A2927" s="33" t="s">
        <v>3556</v>
      </c>
      <c r="B2927" s="31">
        <v>19673</v>
      </c>
      <c r="C2927" s="1" t="s">
        <v>40</v>
      </c>
      <c r="D2927" s="1" t="s">
        <v>66</v>
      </c>
      <c r="E2927" s="1" t="s">
        <v>145</v>
      </c>
      <c r="F2927" s="1" t="s">
        <v>146</v>
      </c>
      <c r="G2927" s="1" t="s">
        <v>147</v>
      </c>
      <c r="H2927" s="1">
        <v>5</v>
      </c>
      <c r="I2927" s="1" t="s">
        <v>1104</v>
      </c>
      <c r="J2927" s="4">
        <v>3237</v>
      </c>
      <c r="K2927" s="4">
        <v>976</v>
      </c>
      <c r="L2927" s="4">
        <v>425</v>
      </c>
      <c r="AA2927" s="12" t="str">
        <f>_xlfn.XLOOKUP(HsgLista[[#This Row],[Lakó-népesség]],hsgméret[limit],hsgméret[név],,-1)</f>
        <v>apró</v>
      </c>
      <c r="AB2927" s="12" t="str">
        <f>IFERROR(_xlfn.XLOOKUP(HsgLista[[#This Row],[Vármegye]],Régiók[Vármegye],Régiók[Régió]),"")</f>
        <v>Nyugat-Dunántúl</v>
      </c>
      <c r="AC2927" s="12" t="str">
        <f>IFERROR(_xlfn.XLOOKUP(HsgLista[[#This Row],[Vármegye]],Régiók[Vármegye],Régiók[NUTS2]),"")</f>
        <v>HU22</v>
      </c>
      <c r="AD2927" s="12" t="str" cm="1">
        <f t="array" ref="AD2927">_xlfn.XLOOKUP(HsgLista[[#This Row],[Helység jogállása]],_xlfn.ANCHORARRAY($AG$12),$AH$12:$AH$18)</f>
        <v>1 község</v>
      </c>
      <c r="AE2927" s="4">
        <f>HsgLista[[#This Row],[Lakó-népesség]]*HsgLista[[#This Row],[Lakó-népesség]]</f>
        <v>952576</v>
      </c>
      <c r="AF2927" s="1"/>
      <c r="AG2927" s="4"/>
      <c r="AJ2927" s="8"/>
      <c r="AK2927" s="4"/>
      <c r="AS2927" s="8"/>
      <c r="AT2927" s="4"/>
      <c r="BJ2927" s="1"/>
    </row>
    <row r="2928" spans="1:62" x14ac:dyDescent="0.3">
      <c r="A2928" s="33" t="s">
        <v>1100</v>
      </c>
      <c r="B2928" s="32">
        <v>2352</v>
      </c>
      <c r="C2928" s="1" t="s">
        <v>27</v>
      </c>
      <c r="D2928" s="1" t="s">
        <v>216</v>
      </c>
      <c r="E2928" s="1" t="s">
        <v>1099</v>
      </c>
      <c r="F2928" s="1" t="s">
        <v>721</v>
      </c>
      <c r="G2928" s="1" t="s">
        <v>718</v>
      </c>
      <c r="H2928" s="1">
        <v>2</v>
      </c>
      <c r="I2928" s="1" t="s">
        <v>38</v>
      </c>
      <c r="J2928" s="4">
        <v>5492</v>
      </c>
      <c r="K2928" s="4">
        <v>4675</v>
      </c>
      <c r="L2928" s="4">
        <v>2205</v>
      </c>
      <c r="T2928" s="1">
        <v>1</v>
      </c>
      <c r="AA2928" s="12" t="str">
        <f>_xlfn.XLOOKUP(HsgLista[[#This Row],[Lakó-népesség]],hsgméret[limit],hsgméret[név],,-1)</f>
        <v>kicsi</v>
      </c>
      <c r="AB2928" s="12" t="str">
        <f>IFERROR(_xlfn.XLOOKUP(HsgLista[[#This Row],[Vármegye]],Régiók[Vármegye],Régiók[Régió]),"")</f>
        <v>Dél-Alföld</v>
      </c>
      <c r="AC2928" s="12" t="str">
        <f>IFERROR(_xlfn.XLOOKUP(HsgLista[[#This Row],[Vármegye]],Régiók[Vármegye],Régiók[NUTS2]),"")</f>
        <v>HU33</v>
      </c>
      <c r="AD2928" s="12" t="str" cm="1">
        <f t="array" ref="AD2928">_xlfn.XLOOKUP(HsgLista[[#This Row],[Helység jogállása]],_xlfn.ANCHORARRAY($AG$12),$AH$12:$AH$18)</f>
        <v>2 város</v>
      </c>
      <c r="AE2928" s="4">
        <f>HsgLista[[#This Row],[Lakó-népesség]]*HsgLista[[#This Row],[Lakó-népesség]]</f>
        <v>21855625</v>
      </c>
      <c r="AF2928" s="1"/>
      <c r="AG2928" s="4"/>
      <c r="AJ2928" s="8"/>
      <c r="AK2928" s="4"/>
      <c r="AS2928" s="8"/>
      <c r="AT2928" s="4"/>
      <c r="BJ2928" s="1"/>
    </row>
    <row r="2929" spans="1:62" x14ac:dyDescent="0.3">
      <c r="A2929" s="33" t="s">
        <v>2996</v>
      </c>
      <c r="B2929" s="31">
        <v>19682</v>
      </c>
      <c r="C2929" s="1" t="s">
        <v>40</v>
      </c>
      <c r="D2929" s="1" t="s">
        <v>75</v>
      </c>
      <c r="E2929" s="1" t="s">
        <v>1049</v>
      </c>
      <c r="F2929" s="1" t="s">
        <v>1050</v>
      </c>
      <c r="G2929" s="1" t="s">
        <v>1051</v>
      </c>
      <c r="H2929" s="1">
        <v>2</v>
      </c>
      <c r="I2929" s="1" t="s">
        <v>38</v>
      </c>
      <c r="J2929" s="4">
        <v>2625</v>
      </c>
      <c r="K2929" s="4">
        <v>1806</v>
      </c>
      <c r="L2929" s="4">
        <v>724</v>
      </c>
      <c r="AA2929" s="12" t="str">
        <f>_xlfn.XLOOKUP(HsgLista[[#This Row],[Lakó-népesség]],hsgméret[limit],hsgméret[név],,-1)</f>
        <v>apró</v>
      </c>
      <c r="AB2929" s="12" t="str">
        <f>IFERROR(_xlfn.XLOOKUP(HsgLista[[#This Row],[Vármegye]],Régiók[Vármegye],Régiók[Régió]),"")</f>
        <v>Pest</v>
      </c>
      <c r="AC2929" s="12" t="str">
        <f>IFERROR(_xlfn.XLOOKUP(HsgLista[[#This Row],[Vármegye]],Régiók[Vármegye],Régiók[NUTS2]),"")</f>
        <v>HU12</v>
      </c>
      <c r="AD2929" s="12" t="str" cm="1">
        <f t="array" ref="AD2929">_xlfn.XLOOKUP(HsgLista[[#This Row],[Helység jogállása]],_xlfn.ANCHORARRAY($AG$12),$AH$12:$AH$18)</f>
        <v>1 község</v>
      </c>
      <c r="AE2929" s="4">
        <f>HsgLista[[#This Row],[Lakó-népesség]]*HsgLista[[#This Row],[Lakó-népesség]]</f>
        <v>3261636</v>
      </c>
      <c r="AF2929" s="1"/>
      <c r="AG2929" s="4"/>
      <c r="AJ2929" s="8"/>
      <c r="AK2929" s="4"/>
      <c r="AS2929" s="8"/>
      <c r="AT2929" s="4"/>
      <c r="BJ2929" s="1"/>
    </row>
    <row r="2930" spans="1:62" x14ac:dyDescent="0.3">
      <c r="A2930" s="33" t="s">
        <v>3557</v>
      </c>
      <c r="B2930" s="31">
        <v>20419</v>
      </c>
      <c r="C2930" s="1" t="s">
        <v>40</v>
      </c>
      <c r="D2930" s="1" t="s">
        <v>224</v>
      </c>
      <c r="E2930" s="1" t="s">
        <v>225</v>
      </c>
      <c r="F2930" s="1" t="s">
        <v>226</v>
      </c>
      <c r="G2930" s="1" t="s">
        <v>227</v>
      </c>
      <c r="H2930" s="1">
        <v>5</v>
      </c>
      <c r="I2930" s="1" t="s">
        <v>223</v>
      </c>
      <c r="J2930" s="4">
        <v>3042</v>
      </c>
      <c r="K2930" s="4">
        <v>1042</v>
      </c>
      <c r="L2930" s="4">
        <v>417</v>
      </c>
      <c r="T2930" s="1">
        <v>1</v>
      </c>
      <c r="AA2930" s="12" t="str">
        <f>_xlfn.XLOOKUP(HsgLista[[#This Row],[Lakó-népesség]],hsgméret[limit],hsgméret[név],,-1)</f>
        <v>apró</v>
      </c>
      <c r="AB2930" s="12" t="str">
        <f>IFERROR(_xlfn.XLOOKUP(HsgLista[[#This Row],[Vármegye]],Régiók[Vármegye],Régiók[Régió]),"")</f>
        <v>Észak-Alföld</v>
      </c>
      <c r="AC2930" s="12" t="str">
        <f>IFERROR(_xlfn.XLOOKUP(HsgLista[[#This Row],[Vármegye]],Régiók[Vármegye],Régiók[NUTS2]),"")</f>
        <v>HU32</v>
      </c>
      <c r="AD2930" s="12" t="str" cm="1">
        <f t="array" ref="AD2930">_xlfn.XLOOKUP(HsgLista[[#This Row],[Helység jogállása]],_xlfn.ANCHORARRAY($AG$12),$AH$12:$AH$18)</f>
        <v>1 község</v>
      </c>
      <c r="AE2930" s="4">
        <f>HsgLista[[#This Row],[Lakó-népesség]]*HsgLista[[#This Row],[Lakó-népesség]]</f>
        <v>1085764</v>
      </c>
      <c r="AF2930" s="1"/>
      <c r="AG2930" s="4"/>
      <c r="AJ2930" s="8"/>
      <c r="AK2930" s="4"/>
      <c r="AS2930" s="8"/>
      <c r="AT2930" s="4"/>
      <c r="BJ2930" s="1"/>
    </row>
    <row r="2931" spans="1:62" x14ac:dyDescent="0.3">
      <c r="A2931" s="33" t="s">
        <v>3558</v>
      </c>
      <c r="B2931" s="31">
        <v>27623</v>
      </c>
      <c r="C2931" s="1" t="s">
        <v>40</v>
      </c>
      <c r="D2931" s="1" t="s">
        <v>47</v>
      </c>
      <c r="E2931" s="1" t="s">
        <v>191</v>
      </c>
      <c r="F2931" s="1" t="s">
        <v>192</v>
      </c>
      <c r="G2931" s="1" t="s">
        <v>193</v>
      </c>
      <c r="H2931" s="1">
        <v>5</v>
      </c>
      <c r="I2931" s="1" t="s">
        <v>2960</v>
      </c>
      <c r="J2931" s="4">
        <v>4808</v>
      </c>
      <c r="K2931" s="4">
        <v>193</v>
      </c>
      <c r="L2931" s="4">
        <v>126</v>
      </c>
      <c r="AA2931" s="12" t="str">
        <f>_xlfn.XLOOKUP(HsgLista[[#This Row],[Lakó-népesség]],hsgméret[limit],hsgméret[név],,-1)</f>
        <v>mikro</v>
      </c>
      <c r="AB2931" s="12" t="str">
        <f>IFERROR(_xlfn.XLOOKUP(HsgLista[[#This Row],[Vármegye]],Régiók[Vármegye],Régiók[Régió]),"")</f>
        <v>Észak-Magyarország</v>
      </c>
      <c r="AC2931" s="12" t="str">
        <f>IFERROR(_xlfn.XLOOKUP(HsgLista[[#This Row],[Vármegye]],Régiók[Vármegye],Régiók[NUTS2]),"")</f>
        <v>HU31</v>
      </c>
      <c r="AD2931" s="12" t="str" cm="1">
        <f t="array" ref="AD2931">_xlfn.XLOOKUP(HsgLista[[#This Row],[Helység jogállása]],_xlfn.ANCHORARRAY($AG$12),$AH$12:$AH$18)</f>
        <v>1 község</v>
      </c>
      <c r="AE2931" s="4">
        <f>HsgLista[[#This Row],[Lakó-népesség]]*HsgLista[[#This Row],[Lakó-népesség]]</f>
        <v>37249</v>
      </c>
      <c r="AF2931" s="1"/>
      <c r="AG2931" s="4"/>
      <c r="AJ2931" s="8"/>
      <c r="AK2931" s="4"/>
      <c r="AS2931" s="8"/>
      <c r="AT2931" s="4"/>
      <c r="BJ2931" s="1"/>
    </row>
    <row r="2932" spans="1:62" x14ac:dyDescent="0.3">
      <c r="A2932" s="33" t="s">
        <v>1950</v>
      </c>
      <c r="B2932" s="32">
        <v>6062</v>
      </c>
      <c r="C2932" s="1" t="s">
        <v>40</v>
      </c>
      <c r="D2932" s="1" t="s">
        <v>41</v>
      </c>
      <c r="E2932" s="1" t="s">
        <v>289</v>
      </c>
      <c r="F2932" s="1" t="s">
        <v>290</v>
      </c>
      <c r="G2932" s="1" t="s">
        <v>291</v>
      </c>
      <c r="H2932" s="1">
        <v>2</v>
      </c>
      <c r="I2932" s="1" t="s">
        <v>38</v>
      </c>
      <c r="J2932" s="4">
        <v>1671</v>
      </c>
      <c r="K2932" s="4">
        <v>972</v>
      </c>
      <c r="L2932" s="4">
        <v>381</v>
      </c>
      <c r="R2932" s="1">
        <v>1</v>
      </c>
      <c r="T2932" s="1">
        <v>1</v>
      </c>
      <c r="AA2932" s="12" t="str">
        <f>_xlfn.XLOOKUP(HsgLista[[#This Row],[Lakó-népesség]],hsgméret[limit],hsgméret[név],,-1)</f>
        <v>apró</v>
      </c>
      <c r="AB2932" s="12" t="str">
        <f>IFERROR(_xlfn.XLOOKUP(HsgLista[[#This Row],[Vármegye]],Régiók[Vármegye],Régiók[Régió]),"")</f>
        <v>Dél-Dunántúl</v>
      </c>
      <c r="AC2932" s="12" t="str">
        <f>IFERROR(_xlfn.XLOOKUP(HsgLista[[#This Row],[Vármegye]],Régiók[Vármegye],Régiók[NUTS2]),"")</f>
        <v>HU23</v>
      </c>
      <c r="AD2932" s="12" t="str" cm="1">
        <f t="array" ref="AD2932">_xlfn.XLOOKUP(HsgLista[[#This Row],[Helység jogállása]],_xlfn.ANCHORARRAY($AG$12),$AH$12:$AH$18)</f>
        <v>1 község</v>
      </c>
      <c r="AE2932" s="4">
        <f>HsgLista[[#This Row],[Lakó-népesség]]*HsgLista[[#This Row],[Lakó-népesség]]</f>
        <v>944784</v>
      </c>
      <c r="AF2932" s="1"/>
      <c r="AG2932" s="4"/>
      <c r="AJ2932" s="8"/>
      <c r="AK2932" s="4"/>
      <c r="AS2932" s="8"/>
      <c r="AT2932" s="4"/>
      <c r="BJ2932" s="1"/>
    </row>
    <row r="2933" spans="1:62" x14ac:dyDescent="0.3">
      <c r="A2933" s="33" t="s">
        <v>3559</v>
      </c>
      <c r="B2933" s="31">
        <v>31839</v>
      </c>
      <c r="C2933" s="1" t="s">
        <v>40</v>
      </c>
      <c r="D2933" s="1" t="s">
        <v>66</v>
      </c>
      <c r="E2933" s="1" t="s">
        <v>403</v>
      </c>
      <c r="F2933" s="1" t="s">
        <v>404</v>
      </c>
      <c r="G2933" s="1" t="s">
        <v>405</v>
      </c>
      <c r="H2933" s="1">
        <v>5</v>
      </c>
      <c r="I2933" s="1" t="s">
        <v>1965</v>
      </c>
      <c r="J2933" s="4">
        <v>4864</v>
      </c>
      <c r="K2933" s="4">
        <v>842</v>
      </c>
      <c r="L2933" s="4">
        <v>325</v>
      </c>
      <c r="AA2933" s="12" t="str">
        <f>_xlfn.XLOOKUP(HsgLista[[#This Row],[Lakó-népesség]],hsgméret[limit],hsgméret[név],,-1)</f>
        <v>apró</v>
      </c>
      <c r="AB2933" s="12" t="str">
        <f>IFERROR(_xlfn.XLOOKUP(HsgLista[[#This Row],[Vármegye]],Régiók[Vármegye],Régiók[Régió]),"")</f>
        <v>Nyugat-Dunántúl</v>
      </c>
      <c r="AC2933" s="12" t="str">
        <f>IFERROR(_xlfn.XLOOKUP(HsgLista[[#This Row],[Vármegye]],Régiók[Vármegye],Régiók[NUTS2]),"")</f>
        <v>HU22</v>
      </c>
      <c r="AD2933" s="12" t="str" cm="1">
        <f t="array" ref="AD2933">_xlfn.XLOOKUP(HsgLista[[#This Row],[Helység jogállása]],_xlfn.ANCHORARRAY($AG$12),$AH$12:$AH$18)</f>
        <v>1 község</v>
      </c>
      <c r="AE2933" s="4">
        <f>HsgLista[[#This Row],[Lakó-népesség]]*HsgLista[[#This Row],[Lakó-népesség]]</f>
        <v>708964</v>
      </c>
      <c r="AF2933" s="1"/>
      <c r="AG2933" s="4"/>
      <c r="AJ2933" s="8"/>
      <c r="AK2933" s="4"/>
      <c r="AS2933" s="8"/>
      <c r="AT2933" s="4"/>
      <c r="BJ2933" s="1"/>
    </row>
    <row r="2934" spans="1:62" x14ac:dyDescent="0.3">
      <c r="A2934" s="33" t="s">
        <v>3560</v>
      </c>
      <c r="B2934" s="32">
        <v>8785</v>
      </c>
      <c r="C2934" s="1" t="s">
        <v>40</v>
      </c>
      <c r="D2934" s="1" t="s">
        <v>140</v>
      </c>
      <c r="E2934" s="1" t="s">
        <v>681</v>
      </c>
      <c r="F2934" s="1" t="s">
        <v>682</v>
      </c>
      <c r="G2934" s="1" t="s">
        <v>683</v>
      </c>
      <c r="H2934" s="1">
        <v>5</v>
      </c>
      <c r="I2934" s="1" t="s">
        <v>3148</v>
      </c>
      <c r="J2934" s="4">
        <v>3298</v>
      </c>
      <c r="K2934" s="4">
        <v>151</v>
      </c>
      <c r="L2934" s="4">
        <v>117</v>
      </c>
      <c r="AA2934" s="12" t="str">
        <f>_xlfn.XLOOKUP(HsgLista[[#This Row],[Lakó-népesség]],hsgméret[limit],hsgméret[név],,-1)</f>
        <v>mikro</v>
      </c>
      <c r="AB2934" s="12" t="str">
        <f>IFERROR(_xlfn.XLOOKUP(HsgLista[[#This Row],[Vármegye]],Régiók[Vármegye],Régiók[Régió]),"")</f>
        <v>Dél-Alföld</v>
      </c>
      <c r="AC2934" s="12" t="str">
        <f>IFERROR(_xlfn.XLOOKUP(HsgLista[[#This Row],[Vármegye]],Régiók[Vármegye],Régiók[NUTS2]),"")</f>
        <v>HU33</v>
      </c>
      <c r="AD2934" s="12" t="str" cm="1">
        <f t="array" ref="AD2934">_xlfn.XLOOKUP(HsgLista[[#This Row],[Helység jogállása]],_xlfn.ANCHORARRAY($AG$12),$AH$12:$AH$18)</f>
        <v>1 község</v>
      </c>
      <c r="AE2934" s="4">
        <f>HsgLista[[#This Row],[Lakó-népesség]]*HsgLista[[#This Row],[Lakó-népesség]]</f>
        <v>22801</v>
      </c>
      <c r="AF2934" s="1"/>
      <c r="AG2934" s="4"/>
      <c r="AJ2934" s="8"/>
      <c r="AK2934" s="4"/>
      <c r="AS2934" s="8"/>
      <c r="AT2934" s="4"/>
      <c r="BJ2934" s="1"/>
    </row>
    <row r="2935" spans="1:62" x14ac:dyDescent="0.3">
      <c r="A2935" s="33" t="s">
        <v>3561</v>
      </c>
      <c r="B2935" s="31">
        <v>24350</v>
      </c>
      <c r="C2935" s="1" t="s">
        <v>40</v>
      </c>
      <c r="D2935" s="1" t="s">
        <v>216</v>
      </c>
      <c r="E2935" s="1" t="s">
        <v>831</v>
      </c>
      <c r="F2935" s="1" t="s">
        <v>832</v>
      </c>
      <c r="G2935" s="1" t="s">
        <v>833</v>
      </c>
      <c r="H2935" s="1">
        <v>5</v>
      </c>
      <c r="I2935" s="1" t="s">
        <v>1674</v>
      </c>
      <c r="J2935" s="4">
        <v>2083</v>
      </c>
      <c r="K2935" s="4">
        <v>75</v>
      </c>
      <c r="L2935" s="4">
        <v>71</v>
      </c>
      <c r="AA2935" s="12" t="str">
        <f>_xlfn.XLOOKUP(HsgLista[[#This Row],[Lakó-népesség]],hsgméret[limit],hsgméret[név],,-1)</f>
        <v>mikro</v>
      </c>
      <c r="AB2935" s="12" t="str">
        <f>IFERROR(_xlfn.XLOOKUP(HsgLista[[#This Row],[Vármegye]],Régiók[Vármegye],Régiók[Régió]),"")</f>
        <v>Dél-Alföld</v>
      </c>
      <c r="AC2935" s="12" t="str">
        <f>IFERROR(_xlfn.XLOOKUP(HsgLista[[#This Row],[Vármegye]],Régiók[Vármegye],Régiók[NUTS2]),"")</f>
        <v>HU33</v>
      </c>
      <c r="AD2935" s="12" t="str" cm="1">
        <f t="array" ref="AD2935">_xlfn.XLOOKUP(HsgLista[[#This Row],[Helység jogállása]],_xlfn.ANCHORARRAY($AG$12),$AH$12:$AH$18)</f>
        <v>1 község</v>
      </c>
      <c r="AE2935" s="4">
        <f>HsgLista[[#This Row],[Lakó-népesség]]*HsgLista[[#This Row],[Lakó-népesség]]</f>
        <v>5625</v>
      </c>
      <c r="AF2935" s="1"/>
      <c r="AG2935" s="4"/>
      <c r="AJ2935" s="8"/>
      <c r="AK2935" s="4"/>
      <c r="AS2935" s="8"/>
      <c r="AT2935" s="4"/>
      <c r="BJ2935" s="1"/>
    </row>
    <row r="2936" spans="1:62" x14ac:dyDescent="0.3">
      <c r="A2936" s="33" t="s">
        <v>3562</v>
      </c>
      <c r="B2936" s="31">
        <v>15291</v>
      </c>
      <c r="C2936" s="1" t="s">
        <v>27</v>
      </c>
      <c r="D2936" s="1" t="s">
        <v>34</v>
      </c>
      <c r="E2936" s="1" t="s">
        <v>803</v>
      </c>
      <c r="F2936" s="1" t="s">
        <v>804</v>
      </c>
      <c r="G2936" s="1" t="s">
        <v>805</v>
      </c>
      <c r="H2936" s="1">
        <v>1</v>
      </c>
      <c r="I2936" s="1" t="s">
        <v>32</v>
      </c>
      <c r="J2936" s="4">
        <v>5820</v>
      </c>
      <c r="K2936" s="4">
        <v>5887</v>
      </c>
      <c r="L2936" s="4">
        <v>2505</v>
      </c>
      <c r="T2936" s="1">
        <v>1</v>
      </c>
      <c r="AA2936" s="12" t="str">
        <f>_xlfn.XLOOKUP(HsgLista[[#This Row],[Lakó-népesség]],hsgméret[limit],hsgméret[név],,-1)</f>
        <v>kicsi</v>
      </c>
      <c r="AB2936" s="12" t="str">
        <f>IFERROR(_xlfn.XLOOKUP(HsgLista[[#This Row],[Vármegye]],Régiók[Vármegye],Régiók[Régió]),"")</f>
        <v>Észak-Alföld</v>
      </c>
      <c r="AC2936" s="12" t="str">
        <f>IFERROR(_xlfn.XLOOKUP(HsgLista[[#This Row],[Vármegye]],Régiók[Vármegye],Régiók[NUTS2]),"")</f>
        <v>HU32</v>
      </c>
      <c r="AD2936" s="12" t="str" cm="1">
        <f t="array" ref="AD2936">_xlfn.XLOOKUP(HsgLista[[#This Row],[Helység jogállása]],_xlfn.ANCHORARRAY($AG$12),$AH$12:$AH$18)</f>
        <v>2 város</v>
      </c>
      <c r="AE2936" s="4">
        <f>HsgLista[[#This Row],[Lakó-népesség]]*HsgLista[[#This Row],[Lakó-népesség]]</f>
        <v>34656769</v>
      </c>
      <c r="AF2936" s="1"/>
      <c r="AG2936" s="4"/>
      <c r="AJ2936" s="8"/>
      <c r="AK2936" s="4"/>
      <c r="AS2936" s="8"/>
      <c r="AT2936" s="4"/>
      <c r="BJ2936" s="1"/>
    </row>
    <row r="2937" spans="1:62" x14ac:dyDescent="0.3">
      <c r="A2937" s="33" t="s">
        <v>3563</v>
      </c>
      <c r="B2937" s="31">
        <v>14924</v>
      </c>
      <c r="C2937" s="1" t="s">
        <v>40</v>
      </c>
      <c r="D2937" s="1" t="s">
        <v>197</v>
      </c>
      <c r="E2937" s="1" t="s">
        <v>198</v>
      </c>
      <c r="F2937" s="1" t="s">
        <v>199</v>
      </c>
      <c r="G2937" s="1" t="s">
        <v>200</v>
      </c>
      <c r="H2937" s="1">
        <v>1</v>
      </c>
      <c r="I2937" s="1" t="s">
        <v>32</v>
      </c>
      <c r="J2937" s="4">
        <v>1549</v>
      </c>
      <c r="K2937" s="4">
        <v>1935</v>
      </c>
      <c r="L2937" s="4">
        <v>720</v>
      </c>
      <c r="T2937" s="1">
        <v>1</v>
      </c>
      <c r="W2937" s="1">
        <v>1</v>
      </c>
      <c r="AA2937" s="12" t="str">
        <f>_xlfn.XLOOKUP(HsgLista[[#This Row],[Lakó-népesség]],hsgméret[limit],hsgméret[név],,-1)</f>
        <v>apró</v>
      </c>
      <c r="AB2937" s="12" t="str">
        <f>IFERROR(_xlfn.XLOOKUP(HsgLista[[#This Row],[Vármegye]],Régiók[Vármegye],Régiók[Régió]),"")</f>
        <v>Dél-Alföld</v>
      </c>
      <c r="AC2937" s="12" t="str">
        <f>IFERROR(_xlfn.XLOOKUP(HsgLista[[#This Row],[Vármegye]],Régiók[Vármegye],Régiók[NUTS2]),"")</f>
        <v>HU33</v>
      </c>
      <c r="AD2937" s="12" t="str" cm="1">
        <f t="array" ref="AD2937">_xlfn.XLOOKUP(HsgLista[[#This Row],[Helység jogállása]],_xlfn.ANCHORARRAY($AG$12),$AH$12:$AH$18)</f>
        <v>1 község</v>
      </c>
      <c r="AE2937" s="4">
        <f>HsgLista[[#This Row],[Lakó-népesség]]*HsgLista[[#This Row],[Lakó-népesség]]</f>
        <v>3744225</v>
      </c>
      <c r="AF2937" s="1"/>
      <c r="AG2937" s="4"/>
      <c r="AJ2937" s="8"/>
      <c r="AK2937" s="4"/>
      <c r="AS2937" s="8"/>
      <c r="AT2937" s="4"/>
      <c r="BJ2937" s="1"/>
    </row>
    <row r="2938" spans="1:62" x14ac:dyDescent="0.3">
      <c r="A2938" s="33" t="s">
        <v>3564</v>
      </c>
      <c r="B2938" s="31">
        <v>32568</v>
      </c>
      <c r="C2938" s="1" t="s">
        <v>40</v>
      </c>
      <c r="D2938" s="1" t="s">
        <v>224</v>
      </c>
      <c r="E2938" s="1" t="s">
        <v>1429</v>
      </c>
      <c r="F2938" s="1" t="s">
        <v>596</v>
      </c>
      <c r="G2938" s="1" t="s">
        <v>594</v>
      </c>
      <c r="H2938" s="1">
        <v>5</v>
      </c>
      <c r="I2938" s="1" t="s">
        <v>3459</v>
      </c>
      <c r="J2938" s="4">
        <v>9622</v>
      </c>
      <c r="K2938" s="4">
        <v>1331</v>
      </c>
      <c r="L2938" s="4">
        <v>593</v>
      </c>
      <c r="T2938" s="1">
        <v>1</v>
      </c>
      <c r="AA2938" s="12" t="str">
        <f>_xlfn.XLOOKUP(HsgLista[[#This Row],[Lakó-népesség]],hsgméret[limit],hsgméret[név],,-1)</f>
        <v>apró</v>
      </c>
      <c r="AB2938" s="12" t="str">
        <f>IFERROR(_xlfn.XLOOKUP(HsgLista[[#This Row],[Vármegye]],Régiók[Vármegye],Régiók[Régió]),"")</f>
        <v>Észak-Alföld</v>
      </c>
      <c r="AC2938" s="12" t="str">
        <f>IFERROR(_xlfn.XLOOKUP(HsgLista[[#This Row],[Vármegye]],Régiók[Vármegye],Régiók[NUTS2]),"")</f>
        <v>HU32</v>
      </c>
      <c r="AD2938" s="12" t="str" cm="1">
        <f t="array" ref="AD2938">_xlfn.XLOOKUP(HsgLista[[#This Row],[Helység jogállása]],_xlfn.ANCHORARRAY($AG$12),$AH$12:$AH$18)</f>
        <v>1 község</v>
      </c>
      <c r="AE2938" s="4">
        <f>HsgLista[[#This Row],[Lakó-népesség]]*HsgLista[[#This Row],[Lakó-népesség]]</f>
        <v>1771561</v>
      </c>
      <c r="AF2938" s="1"/>
      <c r="AG2938" s="4"/>
      <c r="AJ2938" s="8"/>
      <c r="AK2938" s="4"/>
      <c r="AS2938" s="8"/>
      <c r="AT2938" s="4"/>
      <c r="BJ2938" s="1"/>
    </row>
    <row r="2939" spans="1:62" x14ac:dyDescent="0.3">
      <c r="A2939" s="33" t="s">
        <v>3565</v>
      </c>
      <c r="B2939" s="31">
        <v>17808</v>
      </c>
      <c r="C2939" s="1" t="s">
        <v>40</v>
      </c>
      <c r="D2939" s="1" t="s">
        <v>75</v>
      </c>
      <c r="E2939" s="1" t="s">
        <v>76</v>
      </c>
      <c r="F2939" s="1" t="s">
        <v>77</v>
      </c>
      <c r="G2939" s="1" t="s">
        <v>78</v>
      </c>
      <c r="H2939" s="1">
        <v>1</v>
      </c>
      <c r="I2939" s="1" t="s">
        <v>32</v>
      </c>
      <c r="J2939" s="4">
        <v>3898</v>
      </c>
      <c r="K2939" s="4">
        <v>2660</v>
      </c>
      <c r="L2939" s="4">
        <v>1155</v>
      </c>
      <c r="AA2939" s="12" t="str">
        <f>_xlfn.XLOOKUP(HsgLista[[#This Row],[Lakó-népesség]],hsgméret[limit],hsgméret[név],,-1)</f>
        <v>kicsi</v>
      </c>
      <c r="AB2939" s="12" t="str">
        <f>IFERROR(_xlfn.XLOOKUP(HsgLista[[#This Row],[Vármegye]],Régiók[Vármegye],Régiók[Régió]),"")</f>
        <v>Pest</v>
      </c>
      <c r="AC2939" s="12" t="str">
        <f>IFERROR(_xlfn.XLOOKUP(HsgLista[[#This Row],[Vármegye]],Régiók[Vármegye],Régiók[NUTS2]),"")</f>
        <v>HU12</v>
      </c>
      <c r="AD2939" s="12" t="str" cm="1">
        <f t="array" ref="AD2939">_xlfn.XLOOKUP(HsgLista[[#This Row],[Helység jogállása]],_xlfn.ANCHORARRAY($AG$12),$AH$12:$AH$18)</f>
        <v>1 község</v>
      </c>
      <c r="AE2939" s="4">
        <f>HsgLista[[#This Row],[Lakó-népesség]]*HsgLista[[#This Row],[Lakó-népesség]]</f>
        <v>7075600</v>
      </c>
      <c r="AF2939" s="1"/>
      <c r="AG2939" s="4"/>
      <c r="AJ2939" s="8"/>
      <c r="AK2939" s="4"/>
      <c r="AS2939" s="8"/>
      <c r="AT2939" s="4"/>
      <c r="BJ2939" s="1"/>
    </row>
    <row r="2940" spans="1:62" x14ac:dyDescent="0.3">
      <c r="A2940" s="33" t="s">
        <v>3566</v>
      </c>
      <c r="B2940" s="31">
        <v>33604</v>
      </c>
      <c r="C2940" s="1" t="s">
        <v>40</v>
      </c>
      <c r="D2940" s="1" t="s">
        <v>140</v>
      </c>
      <c r="E2940" s="1" t="s">
        <v>681</v>
      </c>
      <c r="F2940" s="1" t="s">
        <v>682</v>
      </c>
      <c r="G2940" s="1" t="s">
        <v>683</v>
      </c>
      <c r="H2940" s="1">
        <v>5</v>
      </c>
      <c r="I2940" s="1" t="s">
        <v>1889</v>
      </c>
      <c r="J2940" s="4">
        <v>956</v>
      </c>
      <c r="K2940" s="4">
        <v>351</v>
      </c>
      <c r="L2940" s="4">
        <v>253</v>
      </c>
      <c r="AA2940" s="12" t="str">
        <f>_xlfn.XLOOKUP(HsgLista[[#This Row],[Lakó-népesség]],hsgméret[limit],hsgméret[név],,-1)</f>
        <v>mikro</v>
      </c>
      <c r="AB2940" s="12" t="str">
        <f>IFERROR(_xlfn.XLOOKUP(HsgLista[[#This Row],[Vármegye]],Régiók[Vármegye],Régiók[Régió]),"")</f>
        <v>Dél-Alföld</v>
      </c>
      <c r="AC2940" s="12" t="str">
        <f>IFERROR(_xlfn.XLOOKUP(HsgLista[[#This Row],[Vármegye]],Régiók[Vármegye],Régiók[NUTS2]),"")</f>
        <v>HU33</v>
      </c>
      <c r="AD2940" s="12" t="str" cm="1">
        <f t="array" ref="AD2940">_xlfn.XLOOKUP(HsgLista[[#This Row],[Helység jogállása]],_xlfn.ANCHORARRAY($AG$12),$AH$12:$AH$18)</f>
        <v>1 község</v>
      </c>
      <c r="AE2940" s="4">
        <f>HsgLista[[#This Row],[Lakó-népesség]]*HsgLista[[#This Row],[Lakó-népesség]]</f>
        <v>123201</v>
      </c>
      <c r="AF2940" s="1"/>
      <c r="AG2940" s="4"/>
      <c r="AJ2940" s="8"/>
      <c r="AK2940" s="4"/>
      <c r="AS2940" s="8"/>
      <c r="AT2940" s="4"/>
      <c r="BJ2940" s="1"/>
    </row>
    <row r="2941" spans="1:62" x14ac:dyDescent="0.3">
      <c r="A2941" s="33" t="s">
        <v>3567</v>
      </c>
      <c r="B2941" s="31">
        <v>11925</v>
      </c>
      <c r="C2941" s="1" t="s">
        <v>40</v>
      </c>
      <c r="D2941" s="1" t="s">
        <v>224</v>
      </c>
      <c r="E2941" s="1" t="s">
        <v>1577</v>
      </c>
      <c r="F2941" s="1" t="s">
        <v>1578</v>
      </c>
      <c r="G2941" s="1" t="s">
        <v>1579</v>
      </c>
      <c r="H2941" s="1">
        <v>5</v>
      </c>
      <c r="I2941" s="1" t="s">
        <v>1579</v>
      </c>
      <c r="J2941" s="4">
        <v>3529</v>
      </c>
      <c r="K2941" s="4">
        <v>754</v>
      </c>
      <c r="L2941" s="4">
        <v>387</v>
      </c>
      <c r="AA2941" s="12" t="str">
        <f>_xlfn.XLOOKUP(HsgLista[[#This Row],[Lakó-népesség]],hsgméret[limit],hsgméret[név],,-1)</f>
        <v>apró</v>
      </c>
      <c r="AB2941" s="12" t="str">
        <f>IFERROR(_xlfn.XLOOKUP(HsgLista[[#This Row],[Vármegye]],Régiók[Vármegye],Régiók[Régió]),"")</f>
        <v>Észak-Alföld</v>
      </c>
      <c r="AC2941" s="12" t="str">
        <f>IFERROR(_xlfn.XLOOKUP(HsgLista[[#This Row],[Vármegye]],Régiók[Vármegye],Régiók[NUTS2]),"")</f>
        <v>HU32</v>
      </c>
      <c r="AD2941" s="12" t="str" cm="1">
        <f t="array" ref="AD2941">_xlfn.XLOOKUP(HsgLista[[#This Row],[Helység jogállása]],_xlfn.ANCHORARRAY($AG$12),$AH$12:$AH$18)</f>
        <v>1 község</v>
      </c>
      <c r="AE2941" s="4">
        <f>HsgLista[[#This Row],[Lakó-népesség]]*HsgLista[[#This Row],[Lakó-népesség]]</f>
        <v>568516</v>
      </c>
      <c r="AF2941" s="1"/>
      <c r="AG2941" s="4"/>
      <c r="AJ2941" s="8"/>
      <c r="AK2941" s="4"/>
      <c r="AS2941" s="8"/>
      <c r="AT2941" s="4"/>
      <c r="BJ2941" s="1"/>
    </row>
    <row r="2942" spans="1:62" x14ac:dyDescent="0.3">
      <c r="A2942" s="33" t="s">
        <v>1659</v>
      </c>
      <c r="B2942" s="31">
        <v>32197</v>
      </c>
      <c r="C2942" s="1" t="s">
        <v>40</v>
      </c>
      <c r="D2942" s="1" t="s">
        <v>202</v>
      </c>
      <c r="E2942" s="1" t="s">
        <v>278</v>
      </c>
      <c r="F2942" s="1" t="s">
        <v>279</v>
      </c>
      <c r="G2942" s="1" t="s">
        <v>280</v>
      </c>
      <c r="H2942" s="1">
        <v>2</v>
      </c>
      <c r="I2942" s="1" t="s">
        <v>38</v>
      </c>
      <c r="J2942" s="4">
        <v>1631</v>
      </c>
      <c r="K2942" s="4">
        <v>884</v>
      </c>
      <c r="L2942" s="4">
        <v>370</v>
      </c>
      <c r="AA2942" s="12" t="str">
        <f>_xlfn.XLOOKUP(HsgLista[[#This Row],[Lakó-népesség]],hsgméret[limit],hsgméret[név],,-1)</f>
        <v>apró</v>
      </c>
      <c r="AB2942" s="12" t="str">
        <f>IFERROR(_xlfn.XLOOKUP(HsgLista[[#This Row],[Vármegye]],Régiók[Vármegye],Régiók[Régió]),"")</f>
        <v>Nyugat-Dunántúl</v>
      </c>
      <c r="AC2942" s="12" t="str">
        <f>IFERROR(_xlfn.XLOOKUP(HsgLista[[#This Row],[Vármegye]],Régiók[Vármegye],Régiók[NUTS2]),"")</f>
        <v>HU22</v>
      </c>
      <c r="AD2942" s="12" t="str" cm="1">
        <f t="array" ref="AD2942">_xlfn.XLOOKUP(HsgLista[[#This Row],[Helység jogállása]],_xlfn.ANCHORARRAY($AG$12),$AH$12:$AH$18)</f>
        <v>1 község</v>
      </c>
      <c r="AE2942" s="4">
        <f>HsgLista[[#This Row],[Lakó-népesség]]*HsgLista[[#This Row],[Lakó-népesség]]</f>
        <v>781456</v>
      </c>
      <c r="AF2942" s="1"/>
      <c r="AG2942" s="4"/>
      <c r="AJ2942" s="8"/>
      <c r="AK2942" s="4"/>
      <c r="AS2942" s="8"/>
      <c r="AT2942" s="4"/>
      <c r="BJ2942" s="1"/>
    </row>
    <row r="2943" spans="1:62" x14ac:dyDescent="0.3">
      <c r="A2943" s="33" t="s">
        <v>3568</v>
      </c>
      <c r="B2943" s="32">
        <v>7205</v>
      </c>
      <c r="C2943" s="1" t="s">
        <v>40</v>
      </c>
      <c r="D2943" s="1" t="s">
        <v>112</v>
      </c>
      <c r="E2943" s="1" t="s">
        <v>234</v>
      </c>
      <c r="F2943" s="1" t="s">
        <v>235</v>
      </c>
      <c r="G2943" s="1" t="s">
        <v>236</v>
      </c>
      <c r="H2943" s="1">
        <v>5</v>
      </c>
      <c r="I2943" s="1" t="s">
        <v>2518</v>
      </c>
      <c r="J2943" s="4">
        <v>1222</v>
      </c>
      <c r="K2943" s="4">
        <v>226</v>
      </c>
      <c r="L2943" s="4">
        <v>127</v>
      </c>
      <c r="T2943" s="1">
        <v>1</v>
      </c>
      <c r="AA2943" s="12" t="str">
        <f>_xlfn.XLOOKUP(HsgLista[[#This Row],[Lakó-népesség]],hsgméret[limit],hsgméret[név],,-1)</f>
        <v>mikro</v>
      </c>
      <c r="AB2943" s="12" t="str">
        <f>IFERROR(_xlfn.XLOOKUP(HsgLista[[#This Row],[Vármegye]],Régiók[Vármegye],Régiók[Régió]),"")</f>
        <v>Dél-Dunántúl</v>
      </c>
      <c r="AC2943" s="12" t="str">
        <f>IFERROR(_xlfn.XLOOKUP(HsgLista[[#This Row],[Vármegye]],Régiók[Vármegye],Régiók[NUTS2]),"")</f>
        <v>HU23</v>
      </c>
      <c r="AD2943" s="12" t="str" cm="1">
        <f t="array" ref="AD2943">_xlfn.XLOOKUP(HsgLista[[#This Row],[Helység jogállása]],_xlfn.ANCHORARRAY($AG$12),$AH$12:$AH$18)</f>
        <v>1 község</v>
      </c>
      <c r="AE2943" s="4">
        <f>HsgLista[[#This Row],[Lakó-népesség]]*HsgLista[[#This Row],[Lakó-népesség]]</f>
        <v>51076</v>
      </c>
      <c r="AF2943" s="1"/>
      <c r="AG2943" s="4"/>
      <c r="AJ2943" s="8"/>
      <c r="AK2943" s="4"/>
      <c r="AS2943" s="8"/>
      <c r="AT2943" s="4"/>
      <c r="BJ2943" s="1"/>
    </row>
    <row r="2944" spans="1:62" x14ac:dyDescent="0.3">
      <c r="A2944" s="33" t="s">
        <v>3569</v>
      </c>
      <c r="B2944" s="31">
        <v>23010</v>
      </c>
      <c r="C2944" s="1" t="s">
        <v>40</v>
      </c>
      <c r="D2944" s="1" t="s">
        <v>80</v>
      </c>
      <c r="E2944" s="1" t="s">
        <v>691</v>
      </c>
      <c r="F2944" s="1" t="s">
        <v>692</v>
      </c>
      <c r="G2944" s="1" t="s">
        <v>693</v>
      </c>
      <c r="H2944" s="1">
        <v>5</v>
      </c>
      <c r="I2944" s="1" t="s">
        <v>694</v>
      </c>
      <c r="J2944" s="4">
        <v>1387</v>
      </c>
      <c r="K2944" s="4">
        <v>277</v>
      </c>
      <c r="L2944" s="4">
        <v>151</v>
      </c>
      <c r="T2944" s="1">
        <v>1</v>
      </c>
      <c r="AA2944" s="12" t="str">
        <f>_xlfn.XLOOKUP(HsgLista[[#This Row],[Lakó-népesség]],hsgméret[limit],hsgméret[név],,-1)</f>
        <v>mikro</v>
      </c>
      <c r="AB2944" s="12" t="str">
        <f>IFERROR(_xlfn.XLOOKUP(HsgLista[[#This Row],[Vármegye]],Régiók[Vármegye],Régiók[Régió]),"")</f>
        <v>Közép-Dunántúl</v>
      </c>
      <c r="AC2944" s="12" t="str">
        <f>IFERROR(_xlfn.XLOOKUP(HsgLista[[#This Row],[Vármegye]],Régiók[Vármegye],Régiók[NUTS2]),"")</f>
        <v>HU21</v>
      </c>
      <c r="AD2944" s="12" t="str" cm="1">
        <f t="array" ref="AD2944">_xlfn.XLOOKUP(HsgLista[[#This Row],[Helység jogállása]],_xlfn.ANCHORARRAY($AG$12),$AH$12:$AH$18)</f>
        <v>1 község</v>
      </c>
      <c r="AE2944" s="4">
        <f>HsgLista[[#This Row],[Lakó-népesség]]*HsgLista[[#This Row],[Lakó-népesség]]</f>
        <v>76729</v>
      </c>
      <c r="AF2944" s="1"/>
      <c r="AG2944" s="4"/>
      <c r="AJ2944" s="8"/>
      <c r="AK2944" s="4"/>
      <c r="AS2944" s="8"/>
      <c r="AT2944" s="4"/>
      <c r="BJ2944" s="1"/>
    </row>
    <row r="2945" spans="1:62" x14ac:dyDescent="0.3">
      <c r="A2945" s="33" t="s">
        <v>3570</v>
      </c>
      <c r="B2945" s="31">
        <v>20792</v>
      </c>
      <c r="C2945" s="1" t="s">
        <v>40</v>
      </c>
      <c r="D2945" s="1" t="s">
        <v>66</v>
      </c>
      <c r="E2945" s="1" t="s">
        <v>145</v>
      </c>
      <c r="F2945" s="1" t="s">
        <v>146</v>
      </c>
      <c r="G2945" s="1" t="s">
        <v>147</v>
      </c>
      <c r="H2945" s="1">
        <v>5</v>
      </c>
      <c r="I2945" s="1" t="s">
        <v>1715</v>
      </c>
      <c r="J2945" s="4">
        <v>679</v>
      </c>
      <c r="K2945" s="4">
        <v>326</v>
      </c>
      <c r="L2945" s="4">
        <v>165</v>
      </c>
      <c r="P2945" s="1">
        <v>1</v>
      </c>
      <c r="AA2945" s="12" t="str">
        <f>_xlfn.XLOOKUP(HsgLista[[#This Row],[Lakó-népesség]],hsgméret[limit],hsgméret[név],,-1)</f>
        <v>mikro</v>
      </c>
      <c r="AB2945" s="12" t="str">
        <f>IFERROR(_xlfn.XLOOKUP(HsgLista[[#This Row],[Vármegye]],Régiók[Vármegye],Régiók[Régió]),"")</f>
        <v>Nyugat-Dunántúl</v>
      </c>
      <c r="AC2945" s="12" t="str">
        <f>IFERROR(_xlfn.XLOOKUP(HsgLista[[#This Row],[Vármegye]],Régiók[Vármegye],Régiók[NUTS2]),"")</f>
        <v>HU22</v>
      </c>
      <c r="AD2945" s="12" t="str" cm="1">
        <f t="array" ref="AD2945">_xlfn.XLOOKUP(HsgLista[[#This Row],[Helység jogállása]],_xlfn.ANCHORARRAY($AG$12),$AH$12:$AH$18)</f>
        <v>1 község</v>
      </c>
      <c r="AE2945" s="4">
        <f>HsgLista[[#This Row],[Lakó-népesség]]*HsgLista[[#This Row],[Lakó-népesség]]</f>
        <v>106276</v>
      </c>
      <c r="AF2945" s="1"/>
      <c r="AG2945" s="4"/>
      <c r="AJ2945" s="8"/>
      <c r="AK2945" s="4"/>
      <c r="AS2945" s="8"/>
      <c r="AT2945" s="4"/>
      <c r="BJ2945" s="1"/>
    </row>
    <row r="2946" spans="1:62" x14ac:dyDescent="0.3">
      <c r="A2946" s="33" t="s">
        <v>3571</v>
      </c>
      <c r="B2946" s="31">
        <v>27632</v>
      </c>
      <c r="C2946" s="1" t="s">
        <v>40</v>
      </c>
      <c r="D2946" s="1" t="s">
        <v>86</v>
      </c>
      <c r="E2946" s="1" t="s">
        <v>334</v>
      </c>
      <c r="F2946" s="1" t="s">
        <v>335</v>
      </c>
      <c r="G2946" s="1" t="s">
        <v>336</v>
      </c>
      <c r="H2946" s="1">
        <v>5</v>
      </c>
      <c r="I2946" s="1" t="s">
        <v>1252</v>
      </c>
      <c r="J2946" s="4">
        <v>1158</v>
      </c>
      <c r="K2946" s="4">
        <v>728</v>
      </c>
      <c r="L2946" s="4">
        <v>323</v>
      </c>
      <c r="AA2946" s="12" t="str">
        <f>_xlfn.XLOOKUP(HsgLista[[#This Row],[Lakó-népesség]],hsgméret[limit],hsgméret[név],,-1)</f>
        <v>apró</v>
      </c>
      <c r="AB2946" s="12" t="str">
        <f>IFERROR(_xlfn.XLOOKUP(HsgLista[[#This Row],[Vármegye]],Régiók[Vármegye],Régiók[Régió]),"")</f>
        <v>Közép-Dunántúl</v>
      </c>
      <c r="AC2946" s="12" t="str">
        <f>IFERROR(_xlfn.XLOOKUP(HsgLista[[#This Row],[Vármegye]],Régiók[Vármegye],Régiók[NUTS2]),"")</f>
        <v>HU21</v>
      </c>
      <c r="AD2946" s="12" t="str" cm="1">
        <f t="array" ref="AD2946">_xlfn.XLOOKUP(HsgLista[[#This Row],[Helység jogállása]],_xlfn.ANCHORARRAY($AG$12),$AH$12:$AH$18)</f>
        <v>1 község</v>
      </c>
      <c r="AE2946" s="4">
        <f>HsgLista[[#This Row],[Lakó-népesség]]*HsgLista[[#This Row],[Lakó-népesség]]</f>
        <v>529984</v>
      </c>
      <c r="AF2946" s="1"/>
      <c r="AG2946" s="4"/>
      <c r="AJ2946" s="8"/>
      <c r="AK2946" s="4"/>
      <c r="AS2946" s="8"/>
      <c r="AT2946" s="4"/>
      <c r="BJ2946" s="1"/>
    </row>
    <row r="2947" spans="1:62" x14ac:dyDescent="0.3">
      <c r="A2947" s="33" t="s">
        <v>3572</v>
      </c>
      <c r="B2947" s="31">
        <v>18351</v>
      </c>
      <c r="C2947" s="1" t="s">
        <v>40</v>
      </c>
      <c r="D2947" s="1" t="s">
        <v>52</v>
      </c>
      <c r="E2947" s="1" t="s">
        <v>375</v>
      </c>
      <c r="F2947" s="1" t="s">
        <v>376</v>
      </c>
      <c r="G2947" s="1" t="s">
        <v>377</v>
      </c>
      <c r="H2947" s="1">
        <v>5</v>
      </c>
      <c r="I2947" s="1" t="s">
        <v>937</v>
      </c>
      <c r="J2947" s="4">
        <v>1281</v>
      </c>
      <c r="K2947" s="4">
        <v>271</v>
      </c>
      <c r="L2947" s="4">
        <v>209</v>
      </c>
      <c r="AA2947" s="12" t="str">
        <f>_xlfn.XLOOKUP(HsgLista[[#This Row],[Lakó-népesség]],hsgméret[limit],hsgméret[név],,-1)</f>
        <v>mikro</v>
      </c>
      <c r="AB2947" s="12" t="str">
        <f>IFERROR(_xlfn.XLOOKUP(HsgLista[[#This Row],[Vármegye]],Régiók[Vármegye],Régiók[Régió]),"")</f>
        <v>Észak-Magyarország</v>
      </c>
      <c r="AC2947" s="12" t="str">
        <f>IFERROR(_xlfn.XLOOKUP(HsgLista[[#This Row],[Vármegye]],Régiók[Vármegye],Régiók[NUTS2]),"")</f>
        <v>HU31</v>
      </c>
      <c r="AD2947" s="12" t="str" cm="1">
        <f t="array" ref="AD2947">_xlfn.XLOOKUP(HsgLista[[#This Row],[Helység jogállása]],_xlfn.ANCHORARRAY($AG$12),$AH$12:$AH$18)</f>
        <v>1 község</v>
      </c>
      <c r="AE2947" s="4">
        <f>HsgLista[[#This Row],[Lakó-népesség]]*HsgLista[[#This Row],[Lakó-népesség]]</f>
        <v>73441</v>
      </c>
      <c r="AF2947" s="1"/>
      <c r="AG2947" s="4"/>
      <c r="AJ2947" s="8"/>
      <c r="AK2947" s="4"/>
      <c r="AS2947" s="8"/>
      <c r="AT2947" s="4"/>
      <c r="BJ2947" s="1"/>
    </row>
    <row r="2948" spans="1:62" x14ac:dyDescent="0.3">
      <c r="A2948" s="33" t="s">
        <v>3573</v>
      </c>
      <c r="B2948" s="31">
        <v>28981</v>
      </c>
      <c r="C2948" s="1" t="s">
        <v>40</v>
      </c>
      <c r="D2948" s="1" t="s">
        <v>159</v>
      </c>
      <c r="E2948" s="1" t="s">
        <v>1166</v>
      </c>
      <c r="F2948" s="1" t="s">
        <v>1164</v>
      </c>
      <c r="G2948" s="1" t="s">
        <v>1162</v>
      </c>
      <c r="H2948" s="1">
        <v>5</v>
      </c>
      <c r="I2948" s="1" t="s">
        <v>3545</v>
      </c>
      <c r="J2948" s="4">
        <v>3234</v>
      </c>
      <c r="K2948" s="4">
        <v>503</v>
      </c>
      <c r="L2948" s="4">
        <v>263</v>
      </c>
      <c r="AA2948" s="12" t="str">
        <f>_xlfn.XLOOKUP(HsgLista[[#This Row],[Lakó-népesség]],hsgméret[limit],hsgméret[név],,-1)</f>
        <v>apró</v>
      </c>
      <c r="AB2948" s="12" t="str">
        <f>IFERROR(_xlfn.XLOOKUP(HsgLista[[#This Row],[Vármegye]],Régiók[Vármegye],Régiók[Régió]),"")</f>
        <v>Észak-Alföld</v>
      </c>
      <c r="AC2948" s="12" t="str">
        <f>IFERROR(_xlfn.XLOOKUP(HsgLista[[#This Row],[Vármegye]],Régiók[Vármegye],Régiók[NUTS2]),"")</f>
        <v>HU32</v>
      </c>
      <c r="AD2948" s="12" t="str" cm="1">
        <f t="array" ref="AD2948">_xlfn.XLOOKUP(HsgLista[[#This Row],[Helység jogállása]],_xlfn.ANCHORARRAY($AG$12),$AH$12:$AH$18)</f>
        <v>1 község</v>
      </c>
      <c r="AE2948" s="4">
        <f>HsgLista[[#This Row],[Lakó-népesség]]*HsgLista[[#This Row],[Lakó-népesség]]</f>
        <v>253009</v>
      </c>
      <c r="AF2948" s="1"/>
      <c r="AG2948" s="4"/>
      <c r="AJ2948" s="8"/>
      <c r="AK2948" s="4"/>
      <c r="AS2948" s="8"/>
      <c r="AT2948" s="4"/>
      <c r="BJ2948" s="1"/>
    </row>
    <row r="2949" spans="1:62" x14ac:dyDescent="0.3">
      <c r="A2949" s="33" t="s">
        <v>2624</v>
      </c>
      <c r="B2949" s="31">
        <v>21537</v>
      </c>
      <c r="C2949" s="1" t="s">
        <v>40</v>
      </c>
      <c r="D2949" s="1" t="s">
        <v>95</v>
      </c>
      <c r="E2949" s="1" t="s">
        <v>709</v>
      </c>
      <c r="F2949" s="1" t="s">
        <v>710</v>
      </c>
      <c r="G2949" s="1" t="s">
        <v>711</v>
      </c>
      <c r="H2949" s="1">
        <v>2</v>
      </c>
      <c r="I2949" s="1" t="s">
        <v>38</v>
      </c>
      <c r="J2949" s="4">
        <v>1908</v>
      </c>
      <c r="K2949" s="4">
        <v>830</v>
      </c>
      <c r="L2949" s="4">
        <v>389</v>
      </c>
      <c r="AA2949" s="12" t="str">
        <f>_xlfn.XLOOKUP(HsgLista[[#This Row],[Lakó-népesség]],hsgméret[limit],hsgméret[név],,-1)</f>
        <v>apró</v>
      </c>
      <c r="AB2949" s="12" t="str">
        <f>IFERROR(_xlfn.XLOOKUP(HsgLista[[#This Row],[Vármegye]],Régiók[Vármegye],Régiók[Régió]),"")</f>
        <v>Nyugat-Dunántúl</v>
      </c>
      <c r="AC2949" s="12" t="str">
        <f>IFERROR(_xlfn.XLOOKUP(HsgLista[[#This Row],[Vármegye]],Régiók[Vármegye],Régiók[NUTS2]),"")</f>
        <v>HU22</v>
      </c>
      <c r="AD2949" s="12" t="str" cm="1">
        <f t="array" ref="AD2949">_xlfn.XLOOKUP(HsgLista[[#This Row],[Helység jogállása]],_xlfn.ANCHORARRAY($AG$12),$AH$12:$AH$18)</f>
        <v>1 község</v>
      </c>
      <c r="AE2949" s="4">
        <f>HsgLista[[#This Row],[Lakó-népesség]]*HsgLista[[#This Row],[Lakó-népesség]]</f>
        <v>688900</v>
      </c>
      <c r="AF2949" s="1"/>
      <c r="AG2949" s="4"/>
      <c r="AJ2949" s="8"/>
      <c r="AK2949" s="4"/>
      <c r="AS2949" s="8"/>
      <c r="AT2949" s="4"/>
      <c r="BJ2949" s="1"/>
    </row>
    <row r="2950" spans="1:62" x14ac:dyDescent="0.3">
      <c r="A2950" s="33" t="s">
        <v>2595</v>
      </c>
      <c r="B2950" s="31">
        <v>17622</v>
      </c>
      <c r="C2950" s="1" t="s">
        <v>40</v>
      </c>
      <c r="D2950" s="1" t="s">
        <v>28</v>
      </c>
      <c r="E2950" s="1" t="s">
        <v>29</v>
      </c>
      <c r="F2950" s="1" t="s">
        <v>30</v>
      </c>
      <c r="G2950" s="1" t="s">
        <v>31</v>
      </c>
      <c r="H2950" s="1">
        <v>2</v>
      </c>
      <c r="I2950" s="1" t="s">
        <v>38</v>
      </c>
      <c r="J2950" s="4">
        <v>725</v>
      </c>
      <c r="K2950" s="4">
        <v>2642</v>
      </c>
      <c r="L2950" s="4">
        <v>962</v>
      </c>
      <c r="AA2950" s="12" t="str">
        <f>_xlfn.XLOOKUP(HsgLista[[#This Row],[Lakó-népesség]],hsgméret[limit],hsgméret[név],,-1)</f>
        <v>kicsi</v>
      </c>
      <c r="AB2950" s="12" t="str">
        <f>IFERROR(_xlfn.XLOOKUP(HsgLista[[#This Row],[Vármegye]],Régiók[Vármegye],Régiók[Régió]),"")</f>
        <v>Közép-Dunántúl</v>
      </c>
      <c r="AC2950" s="12" t="str">
        <f>IFERROR(_xlfn.XLOOKUP(HsgLista[[#This Row],[Vármegye]],Régiók[Vármegye],Régiók[NUTS2]),"")</f>
        <v>HU21</v>
      </c>
      <c r="AD2950" s="12" t="str" cm="1">
        <f t="array" ref="AD2950">_xlfn.XLOOKUP(HsgLista[[#This Row],[Helység jogállása]],_xlfn.ANCHORARRAY($AG$12),$AH$12:$AH$18)</f>
        <v>1 község</v>
      </c>
      <c r="AE2950" s="4">
        <f>HsgLista[[#This Row],[Lakó-népesség]]*HsgLista[[#This Row],[Lakó-népesség]]</f>
        <v>6980164</v>
      </c>
      <c r="AF2950" s="1"/>
      <c r="AG2950" s="4"/>
      <c r="AJ2950" s="8"/>
      <c r="AK2950" s="4"/>
      <c r="AS2950" s="8"/>
      <c r="AT2950" s="4"/>
      <c r="BJ2950" s="1"/>
    </row>
    <row r="2951" spans="1:62" x14ac:dyDescent="0.3">
      <c r="A2951" s="33" t="s">
        <v>3574</v>
      </c>
      <c r="B2951" s="31">
        <v>28644</v>
      </c>
      <c r="C2951" s="1" t="s">
        <v>40</v>
      </c>
      <c r="D2951" s="1" t="s">
        <v>75</v>
      </c>
      <c r="E2951" s="1" t="s">
        <v>1504</v>
      </c>
      <c r="F2951" s="1" t="s">
        <v>1505</v>
      </c>
      <c r="G2951" s="1" t="s">
        <v>1506</v>
      </c>
      <c r="H2951" s="1">
        <v>1</v>
      </c>
      <c r="I2951" s="1" t="s">
        <v>32</v>
      </c>
      <c r="J2951" s="4">
        <v>2219</v>
      </c>
      <c r="K2951" s="4">
        <v>2540</v>
      </c>
      <c r="L2951" s="4">
        <v>986</v>
      </c>
      <c r="AA2951" s="12" t="str">
        <f>_xlfn.XLOOKUP(HsgLista[[#This Row],[Lakó-népesség]],hsgméret[limit],hsgméret[név],,-1)</f>
        <v>kicsi</v>
      </c>
      <c r="AB2951" s="12" t="str">
        <f>IFERROR(_xlfn.XLOOKUP(HsgLista[[#This Row],[Vármegye]],Régiók[Vármegye],Régiók[Régió]),"")</f>
        <v>Pest</v>
      </c>
      <c r="AC2951" s="12" t="str">
        <f>IFERROR(_xlfn.XLOOKUP(HsgLista[[#This Row],[Vármegye]],Régiók[Vármegye],Régiók[NUTS2]),"")</f>
        <v>HU12</v>
      </c>
      <c r="AD2951" s="12" t="str" cm="1">
        <f t="array" ref="AD2951">_xlfn.XLOOKUP(HsgLista[[#This Row],[Helység jogállása]],_xlfn.ANCHORARRAY($AG$12),$AH$12:$AH$18)</f>
        <v>1 község</v>
      </c>
      <c r="AE2951" s="4">
        <f>HsgLista[[#This Row],[Lakó-népesség]]*HsgLista[[#This Row],[Lakó-népesség]]</f>
        <v>6451600</v>
      </c>
      <c r="AF2951" s="1"/>
      <c r="AG2951" s="4"/>
      <c r="AJ2951" s="8"/>
      <c r="AK2951" s="4"/>
      <c r="AS2951" s="8"/>
      <c r="AT2951" s="4"/>
      <c r="BJ2951" s="1"/>
    </row>
    <row r="2952" spans="1:62" x14ac:dyDescent="0.3">
      <c r="A2952" s="33" t="s">
        <v>3575</v>
      </c>
      <c r="B2952" s="31">
        <v>20853</v>
      </c>
      <c r="C2952" s="1" t="s">
        <v>40</v>
      </c>
      <c r="D2952" s="1" t="s">
        <v>80</v>
      </c>
      <c r="E2952" s="1" t="s">
        <v>1152</v>
      </c>
      <c r="F2952" s="1" t="s">
        <v>165</v>
      </c>
      <c r="G2952" s="1" t="s">
        <v>163</v>
      </c>
      <c r="H2952" s="1">
        <v>1</v>
      </c>
      <c r="I2952" s="1" t="s">
        <v>32</v>
      </c>
      <c r="J2952" s="4">
        <v>2013</v>
      </c>
      <c r="K2952" s="4">
        <v>1874</v>
      </c>
      <c r="L2952" s="4">
        <v>763</v>
      </c>
      <c r="R2952" s="1">
        <v>1</v>
      </c>
      <c r="AA2952" s="12" t="str">
        <f>_xlfn.XLOOKUP(HsgLista[[#This Row],[Lakó-népesség]],hsgméret[limit],hsgméret[név],,-1)</f>
        <v>apró</v>
      </c>
      <c r="AB2952" s="12" t="str">
        <f>IFERROR(_xlfn.XLOOKUP(HsgLista[[#This Row],[Vármegye]],Régiók[Vármegye],Régiók[Régió]),"")</f>
        <v>Közép-Dunántúl</v>
      </c>
      <c r="AC2952" s="12" t="str">
        <f>IFERROR(_xlfn.XLOOKUP(HsgLista[[#This Row],[Vármegye]],Régiók[Vármegye],Régiók[NUTS2]),"")</f>
        <v>HU21</v>
      </c>
      <c r="AD2952" s="12" t="str" cm="1">
        <f t="array" ref="AD2952">_xlfn.XLOOKUP(HsgLista[[#This Row],[Helység jogállása]],_xlfn.ANCHORARRAY($AG$12),$AH$12:$AH$18)</f>
        <v>1 község</v>
      </c>
      <c r="AE2952" s="4">
        <f>HsgLista[[#This Row],[Lakó-népesség]]*HsgLista[[#This Row],[Lakó-népesség]]</f>
        <v>3511876</v>
      </c>
      <c r="AF2952" s="1"/>
      <c r="AG2952" s="4"/>
      <c r="AJ2952" s="8"/>
      <c r="AK2952" s="4"/>
      <c r="AS2952" s="8"/>
      <c r="AT2952" s="4"/>
      <c r="BJ2952" s="1"/>
    </row>
    <row r="2953" spans="1:62" x14ac:dyDescent="0.3">
      <c r="A2953" s="33" t="s">
        <v>3576</v>
      </c>
      <c r="B2953" s="31">
        <v>31820</v>
      </c>
      <c r="C2953" s="1" t="s">
        <v>40</v>
      </c>
      <c r="D2953" s="1" t="s">
        <v>159</v>
      </c>
      <c r="E2953" s="1" t="s">
        <v>950</v>
      </c>
      <c r="F2953" s="1" t="s">
        <v>951</v>
      </c>
      <c r="G2953" s="1" t="s">
        <v>952</v>
      </c>
      <c r="H2953" s="1">
        <v>5</v>
      </c>
      <c r="I2953" s="1" t="s">
        <v>953</v>
      </c>
      <c r="J2953" s="4">
        <v>735</v>
      </c>
      <c r="K2953" s="4">
        <v>477</v>
      </c>
      <c r="L2953" s="4">
        <v>116</v>
      </c>
      <c r="T2953" s="1">
        <v>1</v>
      </c>
      <c r="AA2953" s="12" t="str">
        <f>_xlfn.XLOOKUP(HsgLista[[#This Row],[Lakó-népesség]],hsgméret[limit],hsgméret[név],,-1)</f>
        <v>mikro</v>
      </c>
      <c r="AB2953" s="12" t="str">
        <f>IFERROR(_xlfn.XLOOKUP(HsgLista[[#This Row],[Vármegye]],Régiók[Vármegye],Régiók[Régió]),"")</f>
        <v>Észak-Alföld</v>
      </c>
      <c r="AC2953" s="12" t="str">
        <f>IFERROR(_xlfn.XLOOKUP(HsgLista[[#This Row],[Vármegye]],Régiók[Vármegye],Régiók[NUTS2]),"")</f>
        <v>HU32</v>
      </c>
      <c r="AD2953" s="12" t="str" cm="1">
        <f t="array" ref="AD2953">_xlfn.XLOOKUP(HsgLista[[#This Row],[Helység jogállása]],_xlfn.ANCHORARRAY($AG$12),$AH$12:$AH$18)</f>
        <v>1 község</v>
      </c>
      <c r="AE2953" s="4">
        <f>HsgLista[[#This Row],[Lakó-népesség]]*HsgLista[[#This Row],[Lakó-népesség]]</f>
        <v>227529</v>
      </c>
      <c r="AF2953" s="1"/>
      <c r="AG2953" s="4"/>
      <c r="AJ2953" s="8"/>
      <c r="AK2953" s="4"/>
      <c r="AS2953" s="8"/>
      <c r="AT2953" s="4"/>
      <c r="BJ2953" s="1"/>
    </row>
    <row r="2954" spans="1:62" x14ac:dyDescent="0.3">
      <c r="A2954" s="33" t="s">
        <v>3577</v>
      </c>
      <c r="B2954" s="31">
        <v>16294</v>
      </c>
      <c r="C2954" s="1" t="s">
        <v>40</v>
      </c>
      <c r="D2954" s="1" t="s">
        <v>140</v>
      </c>
      <c r="E2954" s="1" t="s">
        <v>681</v>
      </c>
      <c r="F2954" s="1" t="s">
        <v>682</v>
      </c>
      <c r="G2954" s="1" t="s">
        <v>683</v>
      </c>
      <c r="H2954" s="1">
        <v>5</v>
      </c>
      <c r="I2954" s="1" t="s">
        <v>1381</v>
      </c>
      <c r="J2954" s="4">
        <v>2446</v>
      </c>
      <c r="K2954" s="4">
        <v>846</v>
      </c>
      <c r="L2954" s="4">
        <v>466</v>
      </c>
      <c r="T2954" s="1">
        <v>1</v>
      </c>
      <c r="AA2954" s="12" t="str">
        <f>_xlfn.XLOOKUP(HsgLista[[#This Row],[Lakó-népesség]],hsgméret[limit],hsgméret[név],,-1)</f>
        <v>apró</v>
      </c>
      <c r="AB2954" s="12" t="str">
        <f>IFERROR(_xlfn.XLOOKUP(HsgLista[[#This Row],[Vármegye]],Régiók[Vármegye],Régiók[Régió]),"")</f>
        <v>Dél-Alföld</v>
      </c>
      <c r="AC2954" s="12" t="str">
        <f>IFERROR(_xlfn.XLOOKUP(HsgLista[[#This Row],[Vármegye]],Régiók[Vármegye],Régiók[NUTS2]),"")</f>
        <v>HU33</v>
      </c>
      <c r="AD2954" s="12" t="str" cm="1">
        <f t="array" ref="AD2954">_xlfn.XLOOKUP(HsgLista[[#This Row],[Helység jogállása]],_xlfn.ANCHORARRAY($AG$12),$AH$12:$AH$18)</f>
        <v>1 község</v>
      </c>
      <c r="AE2954" s="4">
        <f>HsgLista[[#This Row],[Lakó-népesség]]*HsgLista[[#This Row],[Lakó-népesség]]</f>
        <v>715716</v>
      </c>
      <c r="AF2954" s="1"/>
      <c r="AG2954" s="4"/>
      <c r="AJ2954" s="8"/>
      <c r="AK2954" s="4"/>
      <c r="AS2954" s="8"/>
      <c r="AT2954" s="4"/>
      <c r="BJ2954" s="1"/>
    </row>
    <row r="2955" spans="1:62" x14ac:dyDescent="0.3">
      <c r="A2955" s="33" t="s">
        <v>3578</v>
      </c>
      <c r="B2955" s="31">
        <v>34218</v>
      </c>
      <c r="C2955" s="1" t="s">
        <v>40</v>
      </c>
      <c r="D2955" s="1" t="s">
        <v>80</v>
      </c>
      <c r="E2955" s="1" t="s">
        <v>81</v>
      </c>
      <c r="F2955" s="1" t="s">
        <v>82</v>
      </c>
      <c r="G2955" s="1" t="s">
        <v>83</v>
      </c>
      <c r="H2955" s="1">
        <v>5</v>
      </c>
      <c r="I2955" s="1" t="s">
        <v>2372</v>
      </c>
      <c r="J2955" s="4">
        <v>1149</v>
      </c>
      <c r="K2955" s="4">
        <v>304</v>
      </c>
      <c r="L2955" s="4">
        <v>151</v>
      </c>
      <c r="AA2955" s="12" t="str">
        <f>_xlfn.XLOOKUP(HsgLista[[#This Row],[Lakó-népesség]],hsgméret[limit],hsgméret[név],,-1)</f>
        <v>mikro</v>
      </c>
      <c r="AB2955" s="12" t="str">
        <f>IFERROR(_xlfn.XLOOKUP(HsgLista[[#This Row],[Vármegye]],Régiók[Vármegye],Régiók[Régió]),"")</f>
        <v>Közép-Dunántúl</v>
      </c>
      <c r="AC2955" s="12" t="str">
        <f>IFERROR(_xlfn.XLOOKUP(HsgLista[[#This Row],[Vármegye]],Régiók[Vármegye],Régiók[NUTS2]),"")</f>
        <v>HU21</v>
      </c>
      <c r="AD2955" s="12" t="str" cm="1">
        <f t="array" ref="AD2955">_xlfn.XLOOKUP(HsgLista[[#This Row],[Helység jogállása]],_xlfn.ANCHORARRAY($AG$12),$AH$12:$AH$18)</f>
        <v>1 község</v>
      </c>
      <c r="AE2955" s="4">
        <f>HsgLista[[#This Row],[Lakó-népesség]]*HsgLista[[#This Row],[Lakó-népesség]]</f>
        <v>92416</v>
      </c>
      <c r="AF2955" s="1"/>
      <c r="AG2955" s="4"/>
      <c r="AJ2955" s="8"/>
      <c r="AK2955" s="4"/>
      <c r="AS2955" s="8"/>
      <c r="AT2955" s="4"/>
      <c r="BJ2955" s="1"/>
    </row>
    <row r="2956" spans="1:62" x14ac:dyDescent="0.3">
      <c r="A2956" s="33" t="s">
        <v>3579</v>
      </c>
      <c r="B2956" s="31">
        <v>21412</v>
      </c>
      <c r="C2956" s="1" t="s">
        <v>196</v>
      </c>
      <c r="D2956" s="1" t="s">
        <v>197</v>
      </c>
      <c r="E2956" s="1" t="s">
        <v>399</v>
      </c>
      <c r="F2956" s="1" t="s">
        <v>400</v>
      </c>
      <c r="G2956" s="1" t="s">
        <v>401</v>
      </c>
      <c r="H2956" s="1">
        <v>1</v>
      </c>
      <c r="I2956" s="1" t="s">
        <v>32</v>
      </c>
      <c r="J2956" s="4">
        <v>4993</v>
      </c>
      <c r="K2956" s="4">
        <v>3071</v>
      </c>
      <c r="L2956" s="4">
        <v>1480</v>
      </c>
      <c r="AA2956" s="12" t="str">
        <f>_xlfn.XLOOKUP(HsgLista[[#This Row],[Lakó-népesség]],hsgméret[limit],hsgméret[név],,-1)</f>
        <v>kicsi</v>
      </c>
      <c r="AB2956" s="12" t="str">
        <f>IFERROR(_xlfn.XLOOKUP(HsgLista[[#This Row],[Vármegye]],Régiók[Vármegye],Régiók[Régió]),"")</f>
        <v>Dél-Alföld</v>
      </c>
      <c r="AC2956" s="12" t="str">
        <f>IFERROR(_xlfn.XLOOKUP(HsgLista[[#This Row],[Vármegye]],Régiók[Vármegye],Régiók[NUTS2]),"")</f>
        <v>HU33</v>
      </c>
      <c r="AD2956" s="12" t="str" cm="1">
        <f t="array" ref="AD2956">_xlfn.XLOOKUP(HsgLista[[#This Row],[Helység jogállása]],_xlfn.ANCHORARRAY($AG$12),$AH$12:$AH$18)</f>
        <v>1 község</v>
      </c>
      <c r="AE2956" s="4">
        <f>HsgLista[[#This Row],[Lakó-népesség]]*HsgLista[[#This Row],[Lakó-népesség]]</f>
        <v>9431041</v>
      </c>
      <c r="AF2956" s="1"/>
      <c r="AG2956" s="4"/>
      <c r="AJ2956" s="8"/>
      <c r="AK2956" s="4"/>
      <c r="AS2956" s="8"/>
      <c r="AT2956" s="4"/>
      <c r="BJ2956" s="1"/>
    </row>
    <row r="2957" spans="1:62" x14ac:dyDescent="0.3">
      <c r="A2957" s="33" t="s">
        <v>3580</v>
      </c>
      <c r="B2957" s="31">
        <v>12894</v>
      </c>
      <c r="C2957" s="1" t="s">
        <v>27</v>
      </c>
      <c r="D2957" s="1" t="s">
        <v>75</v>
      </c>
      <c r="E2957" s="1" t="s">
        <v>1406</v>
      </c>
      <c r="F2957" s="1" t="s">
        <v>1407</v>
      </c>
      <c r="G2957" s="1" t="s">
        <v>1408</v>
      </c>
      <c r="H2957" s="1">
        <v>1</v>
      </c>
      <c r="I2957" s="1" t="s">
        <v>32</v>
      </c>
      <c r="J2957" s="4">
        <v>4810</v>
      </c>
      <c r="K2957" s="4">
        <v>12605</v>
      </c>
      <c r="L2957" s="4">
        <v>4686</v>
      </c>
      <c r="T2957" s="1">
        <v>1</v>
      </c>
      <c r="AA2957" s="12" t="str">
        <f>_xlfn.XLOOKUP(HsgLista[[#This Row],[Lakó-népesség]],hsgméret[limit],hsgméret[név],,-1)</f>
        <v>közép</v>
      </c>
      <c r="AB2957" s="12" t="str">
        <f>IFERROR(_xlfn.XLOOKUP(HsgLista[[#This Row],[Vármegye]],Régiók[Vármegye],Régiók[Régió]),"")</f>
        <v>Pest</v>
      </c>
      <c r="AC2957" s="12" t="str">
        <f>IFERROR(_xlfn.XLOOKUP(HsgLista[[#This Row],[Vármegye]],Régiók[Vármegye],Régiók[NUTS2]),"")</f>
        <v>HU12</v>
      </c>
      <c r="AD2957" s="12" t="str" cm="1">
        <f t="array" ref="AD2957">_xlfn.XLOOKUP(HsgLista[[#This Row],[Helység jogállása]],_xlfn.ANCHORARRAY($AG$12),$AH$12:$AH$18)</f>
        <v>2 város</v>
      </c>
      <c r="AE2957" s="4">
        <f>HsgLista[[#This Row],[Lakó-népesség]]*HsgLista[[#This Row],[Lakó-népesség]]</f>
        <v>158886025</v>
      </c>
      <c r="AF2957" s="1"/>
      <c r="AG2957" s="4"/>
      <c r="AJ2957" s="8"/>
      <c r="AK2957" s="4"/>
      <c r="AS2957" s="8"/>
      <c r="AT2957" s="4"/>
      <c r="BJ2957" s="1"/>
    </row>
    <row r="2958" spans="1:62" x14ac:dyDescent="0.3">
      <c r="A2958" s="33" t="s">
        <v>3581</v>
      </c>
      <c r="B2958" s="31">
        <v>11934</v>
      </c>
      <c r="C2958" s="1" t="s">
        <v>40</v>
      </c>
      <c r="D2958" s="1" t="s">
        <v>75</v>
      </c>
      <c r="E2958" s="1" t="s">
        <v>2932</v>
      </c>
      <c r="F2958" s="1" t="s">
        <v>2933</v>
      </c>
      <c r="G2958" s="1" t="s">
        <v>2934</v>
      </c>
      <c r="H2958" s="1">
        <v>1</v>
      </c>
      <c r="I2958" s="1" t="s">
        <v>32</v>
      </c>
      <c r="J2958" s="4">
        <v>666</v>
      </c>
      <c r="K2958" s="4">
        <v>8272</v>
      </c>
      <c r="L2958" s="4">
        <v>3122</v>
      </c>
      <c r="R2958" s="1">
        <v>1</v>
      </c>
      <c r="AA2958" s="12" t="str">
        <f>_xlfn.XLOOKUP(HsgLista[[#This Row],[Lakó-népesség]],hsgméret[limit],hsgméret[név],,-1)</f>
        <v>kicsi</v>
      </c>
      <c r="AB2958" s="12" t="str">
        <f>IFERROR(_xlfn.XLOOKUP(HsgLista[[#This Row],[Vármegye]],Régiók[Vármegye],Régiók[Régió]),"")</f>
        <v>Pest</v>
      </c>
      <c r="AC2958" s="12" t="str">
        <f>IFERROR(_xlfn.XLOOKUP(HsgLista[[#This Row],[Vármegye]],Régiók[Vármegye],Régiók[NUTS2]),"")</f>
        <v>HU12</v>
      </c>
      <c r="AD2958" s="12" t="str" cm="1">
        <f t="array" ref="AD2958">_xlfn.XLOOKUP(HsgLista[[#This Row],[Helység jogállása]],_xlfn.ANCHORARRAY($AG$12),$AH$12:$AH$18)</f>
        <v>1 község</v>
      </c>
      <c r="AE2958" s="4">
        <f>HsgLista[[#This Row],[Lakó-népesség]]*HsgLista[[#This Row],[Lakó-népesség]]</f>
        <v>68425984</v>
      </c>
      <c r="AF2958" s="1"/>
      <c r="AG2958" s="4"/>
      <c r="AJ2958" s="8"/>
      <c r="AK2958" s="4"/>
      <c r="AS2958" s="8"/>
      <c r="AT2958" s="4"/>
      <c r="BJ2958" s="1"/>
    </row>
    <row r="2959" spans="1:62" x14ac:dyDescent="0.3">
      <c r="A2959" s="33" t="s">
        <v>93</v>
      </c>
      <c r="B2959" s="31">
        <v>24934</v>
      </c>
      <c r="C2959" s="1" t="s">
        <v>27</v>
      </c>
      <c r="D2959" s="1" t="s">
        <v>75</v>
      </c>
      <c r="E2959" s="1" t="s">
        <v>3582</v>
      </c>
      <c r="F2959" s="1" t="s">
        <v>92</v>
      </c>
      <c r="G2959" s="1" t="s">
        <v>93</v>
      </c>
      <c r="H2959" s="1">
        <v>1</v>
      </c>
      <c r="I2959" s="1" t="s">
        <v>32</v>
      </c>
      <c r="J2959" s="4">
        <v>6160</v>
      </c>
      <c r="K2959" s="4">
        <v>34001</v>
      </c>
      <c r="L2959" s="4">
        <v>15912</v>
      </c>
      <c r="O2959" s="1">
        <v>1</v>
      </c>
      <c r="U2959" s="1">
        <v>1</v>
      </c>
      <c r="V2959" s="1">
        <v>1</v>
      </c>
      <c r="X2959" s="1">
        <v>1</v>
      </c>
      <c r="Z2959" s="1">
        <v>1</v>
      </c>
      <c r="AA2959" s="12" t="str">
        <f>_xlfn.XLOOKUP(HsgLista[[#This Row],[Lakó-népesség]],hsgméret[limit],hsgméret[név],,-1)</f>
        <v>közép</v>
      </c>
      <c r="AB2959" s="12" t="str">
        <f>IFERROR(_xlfn.XLOOKUP(HsgLista[[#This Row],[Vármegye]],Régiók[Vármegye],Régiók[Régió]),"")</f>
        <v>Pest</v>
      </c>
      <c r="AC2959" s="12" t="str">
        <f>IFERROR(_xlfn.XLOOKUP(HsgLista[[#This Row],[Vármegye]],Régiók[Vármegye],Régiók[NUTS2]),"")</f>
        <v>HU12</v>
      </c>
      <c r="AD2959" s="12" t="str" cm="1">
        <f t="array" ref="AD2959">_xlfn.XLOOKUP(HsgLista[[#This Row],[Helység jogállása]],_xlfn.ANCHORARRAY($AG$12),$AH$12:$AH$18)</f>
        <v>2 város</v>
      </c>
      <c r="AE2959" s="4">
        <f>HsgLista[[#This Row],[Lakó-népesség]]*HsgLista[[#This Row],[Lakó-népesség]]</f>
        <v>1156068001</v>
      </c>
      <c r="AF2959" s="1"/>
      <c r="AG2959" s="4"/>
      <c r="AJ2959" s="8"/>
      <c r="AK2959" s="4"/>
      <c r="AS2959" s="8"/>
      <c r="AT2959" s="4"/>
      <c r="BJ2959" s="1"/>
    </row>
    <row r="2960" spans="1:62" x14ac:dyDescent="0.3">
      <c r="A2960" s="33" t="s">
        <v>2210</v>
      </c>
      <c r="B2960" s="32">
        <v>5917</v>
      </c>
      <c r="C2960" s="1" t="s">
        <v>40</v>
      </c>
      <c r="D2960" s="1" t="s">
        <v>75</v>
      </c>
      <c r="E2960" s="1" t="s">
        <v>91</v>
      </c>
      <c r="F2960" s="1" t="s">
        <v>92</v>
      </c>
      <c r="G2960" s="1" t="s">
        <v>93</v>
      </c>
      <c r="H2960" s="1">
        <v>2</v>
      </c>
      <c r="I2960" s="1" t="s">
        <v>38</v>
      </c>
      <c r="J2960" s="4">
        <v>840</v>
      </c>
      <c r="K2960" s="4">
        <v>1816</v>
      </c>
      <c r="L2960" s="4">
        <v>589</v>
      </c>
      <c r="AA2960" s="12" t="str">
        <f>_xlfn.XLOOKUP(HsgLista[[#This Row],[Lakó-népesség]],hsgméret[limit],hsgméret[név],,-1)</f>
        <v>apró</v>
      </c>
      <c r="AB2960" s="12" t="str">
        <f>IFERROR(_xlfn.XLOOKUP(HsgLista[[#This Row],[Vármegye]],Régiók[Vármegye],Régiók[Régió]),"")</f>
        <v>Pest</v>
      </c>
      <c r="AC2960" s="12" t="str">
        <f>IFERROR(_xlfn.XLOOKUP(HsgLista[[#This Row],[Vármegye]],Régiók[Vármegye],Régiók[NUTS2]),"")</f>
        <v>HU12</v>
      </c>
      <c r="AD2960" s="12" t="str" cm="1">
        <f t="array" ref="AD2960">_xlfn.XLOOKUP(HsgLista[[#This Row],[Helység jogállása]],_xlfn.ANCHORARRAY($AG$12),$AH$12:$AH$18)</f>
        <v>1 község</v>
      </c>
      <c r="AE2960" s="4">
        <f>HsgLista[[#This Row],[Lakó-népesség]]*HsgLista[[#This Row],[Lakó-népesség]]</f>
        <v>3297856</v>
      </c>
      <c r="AF2960" s="1"/>
      <c r="AG2960" s="4"/>
      <c r="AJ2960" s="8"/>
      <c r="AK2960" s="4"/>
      <c r="AS2960" s="8"/>
      <c r="AT2960" s="4"/>
      <c r="BJ2960" s="1"/>
    </row>
    <row r="2961" spans="1:62" x14ac:dyDescent="0.3">
      <c r="A2961" s="33" t="s">
        <v>3583</v>
      </c>
      <c r="B2961" s="31">
        <v>30331</v>
      </c>
      <c r="C2961" s="1" t="s">
        <v>40</v>
      </c>
      <c r="D2961" s="1" t="s">
        <v>75</v>
      </c>
      <c r="E2961" s="1" t="s">
        <v>457</v>
      </c>
      <c r="F2961" s="1" t="s">
        <v>410</v>
      </c>
      <c r="G2961" s="1" t="s">
        <v>408</v>
      </c>
      <c r="H2961" s="1">
        <v>5</v>
      </c>
      <c r="I2961" s="1" t="s">
        <v>1628</v>
      </c>
      <c r="J2961" s="4">
        <v>1367</v>
      </c>
      <c r="K2961" s="4">
        <v>870</v>
      </c>
      <c r="L2961" s="4">
        <v>303</v>
      </c>
      <c r="T2961" s="1">
        <v>1</v>
      </c>
      <c r="X2961" s="1">
        <v>1</v>
      </c>
      <c r="AA2961" s="12" t="str">
        <f>_xlfn.XLOOKUP(HsgLista[[#This Row],[Lakó-népesség]],hsgméret[limit],hsgméret[név],,-1)</f>
        <v>apró</v>
      </c>
      <c r="AB2961" s="12" t="str">
        <f>IFERROR(_xlfn.XLOOKUP(HsgLista[[#This Row],[Vármegye]],Régiók[Vármegye],Régiók[Régió]),"")</f>
        <v>Pest</v>
      </c>
      <c r="AC2961" s="12" t="str">
        <f>IFERROR(_xlfn.XLOOKUP(HsgLista[[#This Row],[Vármegye]],Régiók[Vármegye],Régiók[NUTS2]),"")</f>
        <v>HU12</v>
      </c>
      <c r="AD2961" s="12" t="str" cm="1">
        <f t="array" ref="AD2961">_xlfn.XLOOKUP(HsgLista[[#This Row],[Helység jogállása]],_xlfn.ANCHORARRAY($AG$12),$AH$12:$AH$18)</f>
        <v>1 község</v>
      </c>
      <c r="AE2961" s="4">
        <f>HsgLista[[#This Row],[Lakó-népesség]]*HsgLista[[#This Row],[Lakó-népesség]]</f>
        <v>756900</v>
      </c>
      <c r="AF2961" s="1"/>
      <c r="AG2961" s="4"/>
      <c r="AJ2961" s="8"/>
      <c r="AK2961" s="4"/>
      <c r="AS2961" s="8"/>
      <c r="AT2961" s="4"/>
      <c r="BJ2961" s="1"/>
    </row>
    <row r="2962" spans="1:62" x14ac:dyDescent="0.3">
      <c r="A2962" s="33" t="s">
        <v>3584</v>
      </c>
      <c r="B2962" s="31">
        <v>19886</v>
      </c>
      <c r="C2962" s="1" t="s">
        <v>40</v>
      </c>
      <c r="D2962" s="1" t="s">
        <v>75</v>
      </c>
      <c r="E2962" s="1" t="s">
        <v>91</v>
      </c>
      <c r="F2962" s="1" t="s">
        <v>92</v>
      </c>
      <c r="G2962" s="1" t="s">
        <v>93</v>
      </c>
      <c r="H2962" s="1">
        <v>5</v>
      </c>
      <c r="I2962" s="1" t="s">
        <v>3020</v>
      </c>
      <c r="J2962" s="4">
        <v>1211</v>
      </c>
      <c r="K2962" s="4">
        <v>1735</v>
      </c>
      <c r="L2962" s="4">
        <v>678</v>
      </c>
      <c r="AA2962" s="12" t="str">
        <f>_xlfn.XLOOKUP(HsgLista[[#This Row],[Lakó-népesség]],hsgméret[limit],hsgméret[név],,-1)</f>
        <v>apró</v>
      </c>
      <c r="AB2962" s="12" t="str">
        <f>IFERROR(_xlfn.XLOOKUP(HsgLista[[#This Row],[Vármegye]],Régiók[Vármegye],Régiók[Régió]),"")</f>
        <v>Pest</v>
      </c>
      <c r="AC2962" s="12" t="str">
        <f>IFERROR(_xlfn.XLOOKUP(HsgLista[[#This Row],[Vármegye]],Régiók[Vármegye],Régiók[NUTS2]),"")</f>
        <v>HU12</v>
      </c>
      <c r="AD2962" s="12" t="str" cm="1">
        <f t="array" ref="AD2962">_xlfn.XLOOKUP(HsgLista[[#This Row],[Helység jogállása]],_xlfn.ANCHORARRAY($AG$12),$AH$12:$AH$18)</f>
        <v>1 község</v>
      </c>
      <c r="AE2962" s="4">
        <f>HsgLista[[#This Row],[Lakó-népesség]]*HsgLista[[#This Row],[Lakó-népesség]]</f>
        <v>3010225</v>
      </c>
      <c r="AF2962" s="1"/>
      <c r="AG2962" s="4"/>
      <c r="AJ2962" s="8"/>
      <c r="AK2962" s="4"/>
      <c r="AS2962" s="8"/>
      <c r="AT2962" s="4"/>
      <c r="BJ2962" s="1"/>
    </row>
    <row r="2963" spans="1:62" x14ac:dyDescent="0.3">
      <c r="A2963" s="33" t="s">
        <v>3585</v>
      </c>
      <c r="B2963" s="32">
        <v>5698</v>
      </c>
      <c r="C2963" s="1" t="s">
        <v>40</v>
      </c>
      <c r="D2963" s="1" t="s">
        <v>75</v>
      </c>
      <c r="E2963" s="1" t="s">
        <v>91</v>
      </c>
      <c r="F2963" s="1" t="s">
        <v>92</v>
      </c>
      <c r="G2963" s="1" t="s">
        <v>93</v>
      </c>
      <c r="H2963" s="1">
        <v>5</v>
      </c>
      <c r="I2963" s="1" t="s">
        <v>1626</v>
      </c>
      <c r="J2963" s="4">
        <v>1070</v>
      </c>
      <c r="K2963" s="4">
        <v>483</v>
      </c>
      <c r="L2963" s="4">
        <v>173</v>
      </c>
      <c r="AA2963" s="12" t="str">
        <f>_xlfn.XLOOKUP(HsgLista[[#This Row],[Lakó-népesség]],hsgméret[limit],hsgméret[név],,-1)</f>
        <v>mikro</v>
      </c>
      <c r="AB2963" s="12" t="str">
        <f>IFERROR(_xlfn.XLOOKUP(HsgLista[[#This Row],[Vármegye]],Régiók[Vármegye],Régiók[Régió]),"")</f>
        <v>Pest</v>
      </c>
      <c r="AC2963" s="12" t="str">
        <f>IFERROR(_xlfn.XLOOKUP(HsgLista[[#This Row],[Vármegye]],Régiók[Vármegye],Régiók[NUTS2]),"")</f>
        <v>HU12</v>
      </c>
      <c r="AD2963" s="12" t="str" cm="1">
        <f t="array" ref="AD2963">_xlfn.XLOOKUP(HsgLista[[#This Row],[Helység jogállása]],_xlfn.ANCHORARRAY($AG$12),$AH$12:$AH$18)</f>
        <v>1 község</v>
      </c>
      <c r="AE2963" s="4">
        <f>HsgLista[[#This Row],[Lakó-népesség]]*HsgLista[[#This Row],[Lakó-népesség]]</f>
        <v>233289</v>
      </c>
      <c r="AF2963" s="1"/>
      <c r="AG2963" s="4"/>
      <c r="AJ2963" s="8"/>
      <c r="AK2963" s="4"/>
      <c r="AS2963" s="8"/>
      <c r="AT2963" s="4"/>
      <c r="BJ2963" s="1"/>
    </row>
    <row r="2964" spans="1:62" x14ac:dyDescent="0.3">
      <c r="A2964" s="33" t="s">
        <v>3586</v>
      </c>
      <c r="B2964" s="31">
        <v>17668</v>
      </c>
      <c r="C2964" s="1" t="s">
        <v>40</v>
      </c>
      <c r="D2964" s="1" t="s">
        <v>75</v>
      </c>
      <c r="E2964" s="1" t="s">
        <v>91</v>
      </c>
      <c r="F2964" s="1" t="s">
        <v>92</v>
      </c>
      <c r="G2964" s="1" t="s">
        <v>93</v>
      </c>
      <c r="H2964" s="1">
        <v>5</v>
      </c>
      <c r="I2964" s="1" t="s">
        <v>3358</v>
      </c>
      <c r="J2964" s="4">
        <v>1809</v>
      </c>
      <c r="K2964" s="4">
        <v>2476</v>
      </c>
      <c r="L2964" s="4">
        <v>924</v>
      </c>
      <c r="AA2964" s="12" t="str">
        <f>_xlfn.XLOOKUP(HsgLista[[#This Row],[Lakó-népesség]],hsgméret[limit],hsgméret[név],,-1)</f>
        <v>kicsi</v>
      </c>
      <c r="AB2964" s="12" t="str">
        <f>IFERROR(_xlfn.XLOOKUP(HsgLista[[#This Row],[Vármegye]],Régiók[Vármegye],Régiók[Régió]),"")</f>
        <v>Pest</v>
      </c>
      <c r="AC2964" s="12" t="str">
        <f>IFERROR(_xlfn.XLOOKUP(HsgLista[[#This Row],[Vármegye]],Régiók[Vármegye],Régiók[NUTS2]),"")</f>
        <v>HU12</v>
      </c>
      <c r="AD2964" s="12" t="str" cm="1">
        <f t="array" ref="AD2964">_xlfn.XLOOKUP(HsgLista[[#This Row],[Helység jogállása]],_xlfn.ANCHORARRAY($AG$12),$AH$12:$AH$18)</f>
        <v>1 község</v>
      </c>
      <c r="AE2964" s="4">
        <f>HsgLista[[#This Row],[Lakó-népesség]]*HsgLista[[#This Row],[Lakó-népesség]]</f>
        <v>6130576</v>
      </c>
      <c r="AF2964" s="1"/>
      <c r="AG2964" s="4"/>
      <c r="AJ2964" s="8"/>
      <c r="AK2964" s="4"/>
      <c r="AS2964" s="8"/>
      <c r="AT2964" s="4"/>
      <c r="BJ2964" s="1"/>
    </row>
    <row r="2965" spans="1:62" x14ac:dyDescent="0.3">
      <c r="A2965" s="33" t="s">
        <v>3587</v>
      </c>
      <c r="B2965" s="32">
        <v>9104</v>
      </c>
      <c r="C2965" s="1" t="s">
        <v>40</v>
      </c>
      <c r="D2965" s="1" t="s">
        <v>75</v>
      </c>
      <c r="E2965" s="1" t="s">
        <v>1236</v>
      </c>
      <c r="F2965" s="1" t="s">
        <v>1237</v>
      </c>
      <c r="G2965" s="1" t="s">
        <v>1238</v>
      </c>
      <c r="H2965" s="1">
        <v>1</v>
      </c>
      <c r="I2965" s="1" t="s">
        <v>32</v>
      </c>
      <c r="J2965" s="4">
        <v>2987</v>
      </c>
      <c r="K2965" s="4">
        <v>2216</v>
      </c>
      <c r="L2965" s="4">
        <v>797</v>
      </c>
      <c r="AA2965" s="12" t="str">
        <f>_xlfn.XLOOKUP(HsgLista[[#This Row],[Lakó-népesség]],hsgméret[limit],hsgméret[név],,-1)</f>
        <v>kicsi</v>
      </c>
      <c r="AB2965" s="12" t="str">
        <f>IFERROR(_xlfn.XLOOKUP(HsgLista[[#This Row],[Vármegye]],Régiók[Vármegye],Régiók[Régió]),"")</f>
        <v>Pest</v>
      </c>
      <c r="AC2965" s="12" t="str">
        <f>IFERROR(_xlfn.XLOOKUP(HsgLista[[#This Row],[Vármegye]],Régiók[Vármegye],Régiók[NUTS2]),"")</f>
        <v>HU12</v>
      </c>
      <c r="AD2965" s="12" t="str" cm="1">
        <f t="array" ref="AD2965">_xlfn.XLOOKUP(HsgLista[[#This Row],[Helység jogállása]],_xlfn.ANCHORARRAY($AG$12),$AH$12:$AH$18)</f>
        <v>1 község</v>
      </c>
      <c r="AE2965" s="4">
        <f>HsgLista[[#This Row],[Lakó-népesség]]*HsgLista[[#This Row],[Lakó-népesség]]</f>
        <v>4910656</v>
      </c>
      <c r="AF2965" s="1"/>
      <c r="AG2965" s="4"/>
      <c r="AJ2965" s="8"/>
      <c r="AK2965" s="4"/>
      <c r="AS2965" s="8"/>
      <c r="AT2965" s="4"/>
      <c r="BJ2965" s="1"/>
    </row>
    <row r="2966" spans="1:62" x14ac:dyDescent="0.3">
      <c r="A2966" s="33" t="s">
        <v>3588</v>
      </c>
      <c r="B2966" s="32">
        <v>7223</v>
      </c>
      <c r="C2966" s="1" t="s">
        <v>40</v>
      </c>
      <c r="D2966" s="1" t="s">
        <v>52</v>
      </c>
      <c r="E2966" s="1" t="s">
        <v>173</v>
      </c>
      <c r="F2966" s="1" t="s">
        <v>174</v>
      </c>
      <c r="G2966" s="1" t="s">
        <v>175</v>
      </c>
      <c r="H2966" s="1">
        <v>5</v>
      </c>
      <c r="I2966" s="1" t="s">
        <v>1278</v>
      </c>
      <c r="J2966" s="4">
        <v>787</v>
      </c>
      <c r="K2966" s="4">
        <v>608</v>
      </c>
      <c r="L2966" s="4">
        <v>265</v>
      </c>
      <c r="AA2966" s="12" t="str">
        <f>_xlfn.XLOOKUP(HsgLista[[#This Row],[Lakó-népesség]],hsgméret[limit],hsgméret[név],,-1)</f>
        <v>apró</v>
      </c>
      <c r="AB2966" s="12" t="str">
        <f>IFERROR(_xlfn.XLOOKUP(HsgLista[[#This Row],[Vármegye]],Régiók[Vármegye],Régiók[Régió]),"")</f>
        <v>Észak-Magyarország</v>
      </c>
      <c r="AC2966" s="12" t="str">
        <f>IFERROR(_xlfn.XLOOKUP(HsgLista[[#This Row],[Vármegye]],Régiók[Vármegye],Régiók[NUTS2]),"")</f>
        <v>HU31</v>
      </c>
      <c r="AD2966" s="12" t="str" cm="1">
        <f t="array" ref="AD2966">_xlfn.XLOOKUP(HsgLista[[#This Row],[Helység jogállása]],_xlfn.ANCHORARRAY($AG$12),$AH$12:$AH$18)</f>
        <v>1 község</v>
      </c>
      <c r="AE2966" s="4">
        <f>HsgLista[[#This Row],[Lakó-népesség]]*HsgLista[[#This Row],[Lakó-népesség]]</f>
        <v>369664</v>
      </c>
      <c r="AF2966" s="1"/>
      <c r="AG2966" s="4"/>
      <c r="AJ2966" s="8"/>
      <c r="AK2966" s="4"/>
      <c r="AS2966" s="8"/>
      <c r="AT2966" s="4"/>
      <c r="BJ2966" s="1"/>
    </row>
    <row r="2967" spans="1:62" x14ac:dyDescent="0.3">
      <c r="A2967" s="33" t="s">
        <v>3589</v>
      </c>
      <c r="B2967" s="32">
        <v>6239</v>
      </c>
      <c r="C2967" s="1" t="s">
        <v>40</v>
      </c>
      <c r="D2967" s="1" t="s">
        <v>66</v>
      </c>
      <c r="E2967" s="1" t="s">
        <v>154</v>
      </c>
      <c r="F2967" s="1" t="s">
        <v>155</v>
      </c>
      <c r="G2967" s="1" t="s">
        <v>156</v>
      </c>
      <c r="H2967" s="1">
        <v>5</v>
      </c>
      <c r="I2967" s="1" t="s">
        <v>1730</v>
      </c>
      <c r="J2967" s="4">
        <v>419</v>
      </c>
      <c r="K2967" s="4">
        <v>81</v>
      </c>
      <c r="L2967" s="4">
        <v>45</v>
      </c>
      <c r="AA2967" s="12" t="str">
        <f>_xlfn.XLOOKUP(HsgLista[[#This Row],[Lakó-népesség]],hsgméret[limit],hsgméret[név],,-1)</f>
        <v>mikro</v>
      </c>
      <c r="AB2967" s="12" t="str">
        <f>IFERROR(_xlfn.XLOOKUP(HsgLista[[#This Row],[Vármegye]],Régiók[Vármegye],Régiók[Régió]),"")</f>
        <v>Nyugat-Dunántúl</v>
      </c>
      <c r="AC2967" s="12" t="str">
        <f>IFERROR(_xlfn.XLOOKUP(HsgLista[[#This Row],[Vármegye]],Régiók[Vármegye],Régiók[NUTS2]),"")</f>
        <v>HU22</v>
      </c>
      <c r="AD2967" s="12" t="str" cm="1">
        <f t="array" ref="AD2967">_xlfn.XLOOKUP(HsgLista[[#This Row],[Helység jogállása]],_xlfn.ANCHORARRAY($AG$12),$AH$12:$AH$18)</f>
        <v>1 község</v>
      </c>
      <c r="AE2967" s="4">
        <f>HsgLista[[#This Row],[Lakó-népesség]]*HsgLista[[#This Row],[Lakó-népesség]]</f>
        <v>6561</v>
      </c>
      <c r="AF2967" s="1"/>
      <c r="AG2967" s="4"/>
      <c r="AJ2967" s="8"/>
      <c r="AK2967" s="4"/>
      <c r="AS2967" s="8"/>
      <c r="AT2967" s="4"/>
      <c r="BJ2967" s="1"/>
    </row>
    <row r="2968" spans="1:62" x14ac:dyDescent="0.3">
      <c r="A2968" s="33" t="s">
        <v>3590</v>
      </c>
      <c r="B2968" s="32">
        <v>2237</v>
      </c>
      <c r="C2968" s="1" t="s">
        <v>40</v>
      </c>
      <c r="D2968" s="1" t="s">
        <v>66</v>
      </c>
      <c r="E2968" s="1" t="s">
        <v>101</v>
      </c>
      <c r="F2968" s="1" t="s">
        <v>102</v>
      </c>
      <c r="G2968" s="1" t="s">
        <v>103</v>
      </c>
      <c r="H2968" s="1">
        <v>5</v>
      </c>
      <c r="I2968" s="1" t="s">
        <v>2855</v>
      </c>
      <c r="J2968" s="4">
        <v>1406</v>
      </c>
      <c r="K2968" s="4">
        <v>493</v>
      </c>
      <c r="L2968" s="4">
        <v>289</v>
      </c>
      <c r="AA2968" s="12" t="str">
        <f>_xlfn.XLOOKUP(HsgLista[[#This Row],[Lakó-népesség]],hsgméret[limit],hsgméret[név],,-1)</f>
        <v>mikro</v>
      </c>
      <c r="AB2968" s="12" t="str">
        <f>IFERROR(_xlfn.XLOOKUP(HsgLista[[#This Row],[Vármegye]],Régiók[Vármegye],Régiók[Régió]),"")</f>
        <v>Nyugat-Dunántúl</v>
      </c>
      <c r="AC2968" s="12" t="str">
        <f>IFERROR(_xlfn.XLOOKUP(HsgLista[[#This Row],[Vármegye]],Régiók[Vármegye],Régiók[NUTS2]),"")</f>
        <v>HU22</v>
      </c>
      <c r="AD2968" s="12" t="str" cm="1">
        <f t="array" ref="AD2968">_xlfn.XLOOKUP(HsgLista[[#This Row],[Helység jogállása]],_xlfn.ANCHORARRAY($AG$12),$AH$12:$AH$18)</f>
        <v>1 község</v>
      </c>
      <c r="AE2968" s="4">
        <f>HsgLista[[#This Row],[Lakó-népesség]]*HsgLista[[#This Row],[Lakó-népesség]]</f>
        <v>243049</v>
      </c>
      <c r="AF2968" s="1"/>
      <c r="AG2968" s="4"/>
      <c r="AJ2968" s="8"/>
      <c r="AK2968" s="4"/>
      <c r="AS2968" s="8"/>
      <c r="AT2968" s="4"/>
      <c r="BJ2968" s="1"/>
    </row>
    <row r="2969" spans="1:62" x14ac:dyDescent="0.3">
      <c r="A2969" s="33" t="s">
        <v>3591</v>
      </c>
      <c r="B2969" s="31">
        <v>29151</v>
      </c>
      <c r="C2969" s="1" t="s">
        <v>40</v>
      </c>
      <c r="D2969" s="1" t="s">
        <v>52</v>
      </c>
      <c r="E2969" s="1" t="s">
        <v>229</v>
      </c>
      <c r="F2969" s="1" t="s">
        <v>230</v>
      </c>
      <c r="G2969" s="1" t="s">
        <v>231</v>
      </c>
      <c r="H2969" s="1">
        <v>5</v>
      </c>
      <c r="I2969" s="1" t="s">
        <v>232</v>
      </c>
      <c r="J2969" s="4">
        <v>205</v>
      </c>
      <c r="K2969" s="4">
        <v>89</v>
      </c>
      <c r="L2969" s="4">
        <v>114</v>
      </c>
      <c r="X2969" s="1">
        <v>1</v>
      </c>
      <c r="AA2969" s="12" t="str">
        <f>_xlfn.XLOOKUP(HsgLista[[#This Row],[Lakó-népesség]],hsgméret[limit],hsgméret[név],,-1)</f>
        <v>mikro</v>
      </c>
      <c r="AB2969" s="12" t="str">
        <f>IFERROR(_xlfn.XLOOKUP(HsgLista[[#This Row],[Vármegye]],Régiók[Vármegye],Régiók[Régió]),"")</f>
        <v>Észak-Magyarország</v>
      </c>
      <c r="AC2969" s="12" t="str">
        <f>IFERROR(_xlfn.XLOOKUP(HsgLista[[#This Row],[Vármegye]],Régiók[Vármegye],Régiók[NUTS2]),"")</f>
        <v>HU31</v>
      </c>
      <c r="AD2969" s="12" t="str" cm="1">
        <f t="array" ref="AD2969">_xlfn.XLOOKUP(HsgLista[[#This Row],[Helység jogállása]],_xlfn.ANCHORARRAY($AG$12),$AH$12:$AH$18)</f>
        <v>1 község</v>
      </c>
      <c r="AE2969" s="4">
        <f>HsgLista[[#This Row],[Lakó-népesség]]*HsgLista[[#This Row],[Lakó-népesség]]</f>
        <v>7921</v>
      </c>
      <c r="AF2969" s="1"/>
      <c r="AG2969" s="4"/>
      <c r="AJ2969" s="8"/>
      <c r="AK2969" s="4"/>
      <c r="AS2969" s="8"/>
      <c r="AT2969" s="4"/>
      <c r="BJ2969" s="1"/>
    </row>
    <row r="2970" spans="1:62" x14ac:dyDescent="0.3">
      <c r="A2970" s="33" t="s">
        <v>3592</v>
      </c>
      <c r="B2970" s="31">
        <v>18591</v>
      </c>
      <c r="C2970" s="1" t="s">
        <v>27</v>
      </c>
      <c r="D2970" s="1" t="s">
        <v>159</v>
      </c>
      <c r="E2970" s="1" t="s">
        <v>1492</v>
      </c>
      <c r="F2970" s="1" t="s">
        <v>1493</v>
      </c>
      <c r="G2970" s="1" t="s">
        <v>1494</v>
      </c>
      <c r="H2970" s="1">
        <v>1</v>
      </c>
      <c r="I2970" s="1" t="s">
        <v>32</v>
      </c>
      <c r="J2970" s="4">
        <v>2861</v>
      </c>
      <c r="K2970" s="4">
        <v>3368</v>
      </c>
      <c r="L2970" s="4">
        <v>1177</v>
      </c>
      <c r="T2970" s="1">
        <v>1</v>
      </c>
      <c r="AA2970" s="12" t="str">
        <f>_xlfn.XLOOKUP(HsgLista[[#This Row],[Lakó-népesség]],hsgméret[limit],hsgméret[név],,-1)</f>
        <v>kicsi</v>
      </c>
      <c r="AB2970" s="12" t="str">
        <f>IFERROR(_xlfn.XLOOKUP(HsgLista[[#This Row],[Vármegye]],Régiók[Vármegye],Régiók[Régió]),"")</f>
        <v>Észak-Alföld</v>
      </c>
      <c r="AC2970" s="12" t="str">
        <f>IFERROR(_xlfn.XLOOKUP(HsgLista[[#This Row],[Vármegye]],Régiók[Vármegye],Régiók[NUTS2]),"")</f>
        <v>HU32</v>
      </c>
      <c r="AD2970" s="12" t="str" cm="1">
        <f t="array" ref="AD2970">_xlfn.XLOOKUP(HsgLista[[#This Row],[Helység jogállása]],_xlfn.ANCHORARRAY($AG$12),$AH$12:$AH$18)</f>
        <v>2 város</v>
      </c>
      <c r="AE2970" s="4">
        <f>HsgLista[[#This Row],[Lakó-népesség]]*HsgLista[[#This Row],[Lakó-népesség]]</f>
        <v>11343424</v>
      </c>
      <c r="AF2970" s="1"/>
      <c r="AG2970" s="4"/>
      <c r="AJ2970" s="8"/>
      <c r="AK2970" s="4"/>
      <c r="AS2970" s="8"/>
      <c r="AT2970" s="4"/>
      <c r="BJ2970" s="1"/>
    </row>
    <row r="2971" spans="1:62" x14ac:dyDescent="0.3">
      <c r="A2971" s="33" t="s">
        <v>2445</v>
      </c>
      <c r="B2971" s="31">
        <v>30003</v>
      </c>
      <c r="C2971" s="1" t="s">
        <v>40</v>
      </c>
      <c r="D2971" s="1" t="s">
        <v>52</v>
      </c>
      <c r="E2971" s="1" t="s">
        <v>888</v>
      </c>
      <c r="F2971" s="1" t="s">
        <v>889</v>
      </c>
      <c r="G2971" s="1" t="s">
        <v>890</v>
      </c>
      <c r="H2971" s="1">
        <v>2</v>
      </c>
      <c r="I2971" s="1" t="s">
        <v>38</v>
      </c>
      <c r="J2971" s="4">
        <v>2277</v>
      </c>
      <c r="K2971" s="4">
        <v>1177</v>
      </c>
      <c r="L2971" s="4">
        <v>461</v>
      </c>
      <c r="T2971" s="1">
        <v>1</v>
      </c>
      <c r="AA2971" s="12" t="str">
        <f>_xlfn.XLOOKUP(HsgLista[[#This Row],[Lakó-népesség]],hsgméret[limit],hsgméret[név],,-1)</f>
        <v>apró</v>
      </c>
      <c r="AB2971" s="12" t="str">
        <f>IFERROR(_xlfn.XLOOKUP(HsgLista[[#This Row],[Vármegye]],Régiók[Vármegye],Régiók[Régió]),"")</f>
        <v>Észak-Magyarország</v>
      </c>
      <c r="AC2971" s="12" t="str">
        <f>IFERROR(_xlfn.XLOOKUP(HsgLista[[#This Row],[Vármegye]],Régiók[Vármegye],Régiók[NUTS2]),"")</f>
        <v>HU31</v>
      </c>
      <c r="AD2971" s="12" t="str" cm="1">
        <f t="array" ref="AD2971">_xlfn.XLOOKUP(HsgLista[[#This Row],[Helység jogállása]],_xlfn.ANCHORARRAY($AG$12),$AH$12:$AH$18)</f>
        <v>1 község</v>
      </c>
      <c r="AE2971" s="4">
        <f>HsgLista[[#This Row],[Lakó-népesség]]*HsgLista[[#This Row],[Lakó-népesség]]</f>
        <v>1385329</v>
      </c>
      <c r="AF2971" s="1"/>
      <c r="AG2971" s="4"/>
      <c r="AJ2971" s="8"/>
      <c r="AK2971" s="4"/>
      <c r="AS2971" s="8"/>
      <c r="AT2971" s="4"/>
      <c r="BJ2971" s="1"/>
    </row>
    <row r="2972" spans="1:62" x14ac:dyDescent="0.3">
      <c r="A2972" s="33" t="s">
        <v>1877</v>
      </c>
      <c r="B2972" s="31">
        <v>28538</v>
      </c>
      <c r="C2972" s="1" t="s">
        <v>196</v>
      </c>
      <c r="D2972" s="1" t="s">
        <v>41</v>
      </c>
      <c r="E2972" s="1" t="s">
        <v>130</v>
      </c>
      <c r="F2972" s="1" t="s">
        <v>131</v>
      </c>
      <c r="G2972" s="1" t="s">
        <v>132</v>
      </c>
      <c r="H2972" s="1">
        <v>2</v>
      </c>
      <c r="I2972" s="1" t="s">
        <v>38</v>
      </c>
      <c r="J2972" s="4">
        <v>1771</v>
      </c>
      <c r="K2972" s="4">
        <v>1601</v>
      </c>
      <c r="L2972" s="4">
        <v>698</v>
      </c>
      <c r="P2972" s="1">
        <v>1</v>
      </c>
      <c r="T2972" s="1">
        <v>1</v>
      </c>
      <c r="AA2972" s="12" t="str">
        <f>_xlfn.XLOOKUP(HsgLista[[#This Row],[Lakó-népesség]],hsgméret[limit],hsgméret[név],,-1)</f>
        <v>apró</v>
      </c>
      <c r="AB2972" s="12" t="str">
        <f>IFERROR(_xlfn.XLOOKUP(HsgLista[[#This Row],[Vármegye]],Régiók[Vármegye],Régiók[Régió]),"")</f>
        <v>Dél-Dunántúl</v>
      </c>
      <c r="AC2972" s="12" t="str">
        <f>IFERROR(_xlfn.XLOOKUP(HsgLista[[#This Row],[Vármegye]],Régiók[Vármegye],Régiók[NUTS2]),"")</f>
        <v>HU23</v>
      </c>
      <c r="AD2972" s="12" t="str" cm="1">
        <f t="array" ref="AD2972">_xlfn.XLOOKUP(HsgLista[[#This Row],[Helység jogállása]],_xlfn.ANCHORARRAY($AG$12),$AH$12:$AH$18)</f>
        <v>1 község</v>
      </c>
      <c r="AE2972" s="4">
        <f>HsgLista[[#This Row],[Lakó-népesség]]*HsgLista[[#This Row],[Lakó-népesség]]</f>
        <v>2563201</v>
      </c>
      <c r="AF2972" s="1"/>
      <c r="AG2972" s="4"/>
      <c r="AJ2972" s="8"/>
      <c r="AK2972" s="4"/>
      <c r="AS2972" s="8"/>
      <c r="AT2972" s="4"/>
      <c r="BJ2972" s="1"/>
    </row>
    <row r="2973" spans="1:62" x14ac:dyDescent="0.3">
      <c r="A2973" s="33" t="s">
        <v>3593</v>
      </c>
      <c r="B2973" s="32">
        <v>2459</v>
      </c>
      <c r="C2973" s="1" t="s">
        <v>40</v>
      </c>
      <c r="D2973" s="1" t="s">
        <v>28</v>
      </c>
      <c r="E2973" s="1" t="s">
        <v>178</v>
      </c>
      <c r="F2973" s="1" t="s">
        <v>179</v>
      </c>
      <c r="G2973" s="1" t="s">
        <v>180</v>
      </c>
      <c r="H2973" s="1">
        <v>5</v>
      </c>
      <c r="I2973" s="1" t="s">
        <v>1078</v>
      </c>
      <c r="J2973" s="4">
        <v>2343</v>
      </c>
      <c r="K2973" s="4">
        <v>784</v>
      </c>
      <c r="L2973" s="4">
        <v>388</v>
      </c>
      <c r="T2973" s="1">
        <v>1</v>
      </c>
      <c r="AA2973" s="12" t="str">
        <f>_xlfn.XLOOKUP(HsgLista[[#This Row],[Lakó-népesség]],hsgméret[limit],hsgméret[név],,-1)</f>
        <v>apró</v>
      </c>
      <c r="AB2973" s="12" t="str">
        <f>IFERROR(_xlfn.XLOOKUP(HsgLista[[#This Row],[Vármegye]],Régiók[Vármegye],Régiók[Régió]),"")</f>
        <v>Közép-Dunántúl</v>
      </c>
      <c r="AC2973" s="12" t="str">
        <f>IFERROR(_xlfn.XLOOKUP(HsgLista[[#This Row],[Vármegye]],Régiók[Vármegye],Régiók[NUTS2]),"")</f>
        <v>HU21</v>
      </c>
      <c r="AD2973" s="12" t="str" cm="1">
        <f t="array" ref="AD2973">_xlfn.XLOOKUP(HsgLista[[#This Row],[Helység jogállása]],_xlfn.ANCHORARRAY($AG$12),$AH$12:$AH$18)</f>
        <v>1 község</v>
      </c>
      <c r="AE2973" s="4">
        <f>HsgLista[[#This Row],[Lakó-népesség]]*HsgLista[[#This Row],[Lakó-népesség]]</f>
        <v>614656</v>
      </c>
      <c r="AF2973" s="1"/>
      <c r="AG2973" s="4"/>
      <c r="AJ2973" s="8"/>
      <c r="AK2973" s="4"/>
      <c r="AS2973" s="8"/>
      <c r="AT2973" s="4"/>
      <c r="BJ2973" s="1"/>
    </row>
    <row r="2974" spans="1:62" x14ac:dyDescent="0.3">
      <c r="A2974" s="33" t="s">
        <v>1766</v>
      </c>
      <c r="B2974" s="32">
        <v>5829</v>
      </c>
      <c r="C2974" s="1" t="s">
        <v>40</v>
      </c>
      <c r="D2974" s="1" t="s">
        <v>28</v>
      </c>
      <c r="E2974" s="1" t="s">
        <v>635</v>
      </c>
      <c r="F2974" s="1" t="s">
        <v>636</v>
      </c>
      <c r="G2974" s="1" t="s">
        <v>637</v>
      </c>
      <c r="H2974" s="1">
        <v>2</v>
      </c>
      <c r="I2974" s="1" t="s">
        <v>38</v>
      </c>
      <c r="J2974" s="4">
        <v>4048</v>
      </c>
      <c r="K2974" s="4">
        <v>2605</v>
      </c>
      <c r="L2974" s="4">
        <v>988</v>
      </c>
      <c r="AA2974" s="12" t="str">
        <f>_xlfn.XLOOKUP(HsgLista[[#This Row],[Lakó-népesség]],hsgméret[limit],hsgméret[név],,-1)</f>
        <v>kicsi</v>
      </c>
      <c r="AB2974" s="12" t="str">
        <f>IFERROR(_xlfn.XLOOKUP(HsgLista[[#This Row],[Vármegye]],Régiók[Vármegye],Régiók[Régió]),"")</f>
        <v>Közép-Dunántúl</v>
      </c>
      <c r="AC2974" s="12" t="str">
        <f>IFERROR(_xlfn.XLOOKUP(HsgLista[[#This Row],[Vármegye]],Régiók[Vármegye],Régiók[NUTS2]),"")</f>
        <v>HU21</v>
      </c>
      <c r="AD2974" s="12" t="str" cm="1">
        <f t="array" ref="AD2974">_xlfn.XLOOKUP(HsgLista[[#This Row],[Helység jogállása]],_xlfn.ANCHORARRAY($AG$12),$AH$12:$AH$18)</f>
        <v>1 község</v>
      </c>
      <c r="AE2974" s="4">
        <f>HsgLista[[#This Row],[Lakó-népesség]]*HsgLista[[#This Row],[Lakó-népesség]]</f>
        <v>6786025</v>
      </c>
      <c r="AF2974" s="1"/>
      <c r="AG2974" s="4"/>
      <c r="AJ2974" s="8"/>
      <c r="AK2974" s="4"/>
      <c r="AS2974" s="8"/>
      <c r="AT2974" s="4"/>
      <c r="BJ2974" s="1"/>
    </row>
    <row r="2975" spans="1:62" x14ac:dyDescent="0.3">
      <c r="A2975" s="33" t="s">
        <v>3594</v>
      </c>
      <c r="B2975" s="31">
        <v>17598</v>
      </c>
      <c r="C2975" s="1" t="s">
        <v>196</v>
      </c>
      <c r="D2975" s="1" t="s">
        <v>75</v>
      </c>
      <c r="E2975" s="1" t="s">
        <v>1236</v>
      </c>
      <c r="F2975" s="1" t="s">
        <v>1237</v>
      </c>
      <c r="G2975" s="1" t="s">
        <v>1238</v>
      </c>
      <c r="H2975" s="1">
        <v>1</v>
      </c>
      <c r="I2975" s="1" t="s">
        <v>32</v>
      </c>
      <c r="J2975" s="4">
        <v>3759</v>
      </c>
      <c r="K2975" s="4">
        <v>2527</v>
      </c>
      <c r="L2975" s="4">
        <v>870</v>
      </c>
      <c r="T2975" s="1">
        <v>1</v>
      </c>
      <c r="AA2975" s="12" t="str">
        <f>_xlfn.XLOOKUP(HsgLista[[#This Row],[Lakó-népesség]],hsgméret[limit],hsgméret[név],,-1)</f>
        <v>kicsi</v>
      </c>
      <c r="AB2975" s="12" t="str">
        <f>IFERROR(_xlfn.XLOOKUP(HsgLista[[#This Row],[Vármegye]],Régiók[Vármegye],Régiók[Régió]),"")</f>
        <v>Pest</v>
      </c>
      <c r="AC2975" s="12" t="str">
        <f>IFERROR(_xlfn.XLOOKUP(HsgLista[[#This Row],[Vármegye]],Régiók[Vármegye],Régiók[NUTS2]),"")</f>
        <v>HU12</v>
      </c>
      <c r="AD2975" s="12" t="str" cm="1">
        <f t="array" ref="AD2975">_xlfn.XLOOKUP(HsgLista[[#This Row],[Helység jogállása]],_xlfn.ANCHORARRAY($AG$12),$AH$12:$AH$18)</f>
        <v>1 község</v>
      </c>
      <c r="AE2975" s="4">
        <f>HsgLista[[#This Row],[Lakó-népesség]]*HsgLista[[#This Row],[Lakó-népesség]]</f>
        <v>6385729</v>
      </c>
      <c r="AF2975" s="1"/>
      <c r="AG2975" s="4"/>
      <c r="AJ2975" s="8"/>
      <c r="AK2975" s="4"/>
      <c r="AS2975" s="8"/>
      <c r="AT2975" s="4"/>
      <c r="BJ2975" s="1"/>
    </row>
    <row r="2976" spans="1:62" x14ac:dyDescent="0.3">
      <c r="A2976" s="33" t="s">
        <v>3595</v>
      </c>
      <c r="B2976" s="31">
        <v>26268</v>
      </c>
      <c r="C2976" s="1" t="s">
        <v>40</v>
      </c>
      <c r="D2976" s="1" t="s">
        <v>202</v>
      </c>
      <c r="E2976" s="1" t="s">
        <v>621</v>
      </c>
      <c r="F2976" s="1" t="s">
        <v>622</v>
      </c>
      <c r="G2976" s="1" t="s">
        <v>623</v>
      </c>
      <c r="H2976" s="1">
        <v>5</v>
      </c>
      <c r="I2976" s="1" t="s">
        <v>696</v>
      </c>
      <c r="J2976" s="4">
        <v>755</v>
      </c>
      <c r="K2976" s="4">
        <v>57</v>
      </c>
      <c r="L2976" s="4">
        <v>41</v>
      </c>
      <c r="AA2976" s="12" t="str">
        <f>_xlfn.XLOOKUP(HsgLista[[#This Row],[Lakó-népesség]],hsgméret[limit],hsgméret[név],,-1)</f>
        <v>mikro</v>
      </c>
      <c r="AB2976" s="12" t="str">
        <f>IFERROR(_xlfn.XLOOKUP(HsgLista[[#This Row],[Vármegye]],Régiók[Vármegye],Régiók[Régió]),"")</f>
        <v>Nyugat-Dunántúl</v>
      </c>
      <c r="AC2976" s="12" t="str">
        <f>IFERROR(_xlfn.XLOOKUP(HsgLista[[#This Row],[Vármegye]],Régiók[Vármegye],Régiók[NUTS2]),"")</f>
        <v>HU22</v>
      </c>
      <c r="AD2976" s="12" t="str" cm="1">
        <f t="array" ref="AD2976">_xlfn.XLOOKUP(HsgLista[[#This Row],[Helység jogállása]],_xlfn.ANCHORARRAY($AG$12),$AH$12:$AH$18)</f>
        <v>1 község</v>
      </c>
      <c r="AE2976" s="4">
        <f>HsgLista[[#This Row],[Lakó-népesség]]*HsgLista[[#This Row],[Lakó-népesség]]</f>
        <v>3249</v>
      </c>
      <c r="AF2976" s="1"/>
      <c r="AG2976" s="4"/>
      <c r="AJ2976" s="8"/>
      <c r="AK2976" s="4"/>
      <c r="AS2976" s="8"/>
      <c r="AT2976" s="4"/>
      <c r="BJ2976" s="1"/>
    </row>
    <row r="2977" spans="1:62" x14ac:dyDescent="0.3">
      <c r="A2977" s="33" t="s">
        <v>3596</v>
      </c>
      <c r="B2977" s="32">
        <v>6938</v>
      </c>
      <c r="C2977" s="1" t="s">
        <v>40</v>
      </c>
      <c r="D2977" s="1" t="s">
        <v>159</v>
      </c>
      <c r="E2977" s="1" t="s">
        <v>1492</v>
      </c>
      <c r="F2977" s="1" t="s">
        <v>1493</v>
      </c>
      <c r="G2977" s="1" t="s">
        <v>1494</v>
      </c>
      <c r="H2977" s="1">
        <v>5</v>
      </c>
      <c r="I2977" s="1" t="s">
        <v>1491</v>
      </c>
      <c r="J2977" s="4">
        <v>2227</v>
      </c>
      <c r="K2977" s="4">
        <v>899</v>
      </c>
      <c r="L2977" s="4">
        <v>440</v>
      </c>
      <c r="R2977" s="1">
        <v>1</v>
      </c>
      <c r="AA2977" s="12" t="str">
        <f>_xlfn.XLOOKUP(HsgLista[[#This Row],[Lakó-népesség]],hsgméret[limit],hsgméret[név],,-1)</f>
        <v>apró</v>
      </c>
      <c r="AB2977" s="12" t="str">
        <f>IFERROR(_xlfn.XLOOKUP(HsgLista[[#This Row],[Vármegye]],Régiók[Vármegye],Régiók[Régió]),"")</f>
        <v>Észak-Alföld</v>
      </c>
      <c r="AC2977" s="12" t="str">
        <f>IFERROR(_xlfn.XLOOKUP(HsgLista[[#This Row],[Vármegye]],Régiók[Vármegye],Régiók[NUTS2]),"")</f>
        <v>HU32</v>
      </c>
      <c r="AD2977" s="12" t="str" cm="1">
        <f t="array" ref="AD2977">_xlfn.XLOOKUP(HsgLista[[#This Row],[Helység jogállása]],_xlfn.ANCHORARRAY($AG$12),$AH$12:$AH$18)</f>
        <v>1 község</v>
      </c>
      <c r="AE2977" s="4">
        <f>HsgLista[[#This Row],[Lakó-népesség]]*HsgLista[[#This Row],[Lakó-népesség]]</f>
        <v>808201</v>
      </c>
      <c r="AF2977" s="1"/>
      <c r="AG2977" s="4"/>
      <c r="AJ2977" s="8"/>
      <c r="AK2977" s="4"/>
      <c r="AS2977" s="8"/>
      <c r="AT2977" s="4"/>
      <c r="BJ2977" s="1"/>
    </row>
    <row r="2978" spans="1:62" x14ac:dyDescent="0.3">
      <c r="A2978" s="33" t="s">
        <v>3597</v>
      </c>
      <c r="B2978" s="31">
        <v>10685</v>
      </c>
      <c r="C2978" s="1" t="s">
        <v>40</v>
      </c>
      <c r="D2978" s="1" t="s">
        <v>202</v>
      </c>
      <c r="E2978" s="1" t="s">
        <v>268</v>
      </c>
      <c r="F2978" s="1" t="s">
        <v>269</v>
      </c>
      <c r="G2978" s="1" t="s">
        <v>270</v>
      </c>
      <c r="H2978" s="1">
        <v>5</v>
      </c>
      <c r="I2978" s="1" t="s">
        <v>1720</v>
      </c>
      <c r="J2978" s="4">
        <v>2180</v>
      </c>
      <c r="K2978" s="4">
        <v>101</v>
      </c>
      <c r="L2978" s="4">
        <v>65</v>
      </c>
      <c r="AA2978" s="12" t="str">
        <f>_xlfn.XLOOKUP(HsgLista[[#This Row],[Lakó-népesség]],hsgméret[limit],hsgméret[név],,-1)</f>
        <v>mikro</v>
      </c>
      <c r="AB2978" s="12" t="str">
        <f>IFERROR(_xlfn.XLOOKUP(HsgLista[[#This Row],[Vármegye]],Régiók[Vármegye],Régiók[Régió]),"")</f>
        <v>Nyugat-Dunántúl</v>
      </c>
      <c r="AC2978" s="12" t="str">
        <f>IFERROR(_xlfn.XLOOKUP(HsgLista[[#This Row],[Vármegye]],Régiók[Vármegye],Régiók[NUTS2]),"")</f>
        <v>HU22</v>
      </c>
      <c r="AD2978" s="12" t="str" cm="1">
        <f t="array" ref="AD2978">_xlfn.XLOOKUP(HsgLista[[#This Row],[Helység jogállása]],_xlfn.ANCHORARRAY($AG$12),$AH$12:$AH$18)</f>
        <v>1 község</v>
      </c>
      <c r="AE2978" s="4">
        <f>HsgLista[[#This Row],[Lakó-népesség]]*HsgLista[[#This Row],[Lakó-népesség]]</f>
        <v>10201</v>
      </c>
      <c r="AF2978" s="1"/>
      <c r="AG2978" s="4"/>
      <c r="AJ2978" s="8"/>
      <c r="AK2978" s="4"/>
      <c r="AS2978" s="8"/>
      <c r="AT2978" s="4"/>
      <c r="BJ2978" s="1"/>
    </row>
    <row r="2979" spans="1:62" x14ac:dyDescent="0.3">
      <c r="A2979" s="33" t="s">
        <v>3598</v>
      </c>
      <c r="B2979" s="31">
        <v>27322</v>
      </c>
      <c r="C2979" s="1" t="s">
        <v>40</v>
      </c>
      <c r="D2979" s="1" t="s">
        <v>159</v>
      </c>
      <c r="E2979" s="1" t="s">
        <v>368</v>
      </c>
      <c r="F2979" s="1" t="s">
        <v>369</v>
      </c>
      <c r="G2979" s="1" t="s">
        <v>370</v>
      </c>
      <c r="H2979" s="1">
        <v>5</v>
      </c>
      <c r="I2979" s="1" t="s">
        <v>1132</v>
      </c>
      <c r="J2979" s="4">
        <v>2412</v>
      </c>
      <c r="K2979" s="4">
        <v>517</v>
      </c>
      <c r="L2979" s="4">
        <v>239</v>
      </c>
      <c r="AA2979" s="12" t="str">
        <f>_xlfn.XLOOKUP(HsgLista[[#This Row],[Lakó-népesség]],hsgméret[limit],hsgméret[név],,-1)</f>
        <v>apró</v>
      </c>
      <c r="AB2979" s="12" t="str">
        <f>IFERROR(_xlfn.XLOOKUP(HsgLista[[#This Row],[Vármegye]],Régiók[Vármegye],Régiók[Régió]),"")</f>
        <v>Észak-Alföld</v>
      </c>
      <c r="AC2979" s="12" t="str">
        <f>IFERROR(_xlfn.XLOOKUP(HsgLista[[#This Row],[Vármegye]],Régiók[Vármegye],Régiók[NUTS2]),"")</f>
        <v>HU32</v>
      </c>
      <c r="AD2979" s="12" t="str" cm="1">
        <f t="array" ref="AD2979">_xlfn.XLOOKUP(HsgLista[[#This Row],[Helység jogállása]],_xlfn.ANCHORARRAY($AG$12),$AH$12:$AH$18)</f>
        <v>1 község</v>
      </c>
      <c r="AE2979" s="4">
        <f>HsgLista[[#This Row],[Lakó-népesség]]*HsgLista[[#This Row],[Lakó-népesség]]</f>
        <v>267289</v>
      </c>
      <c r="AF2979" s="1"/>
      <c r="AG2979" s="4"/>
      <c r="AJ2979" s="8"/>
      <c r="AK2979" s="4"/>
      <c r="AS2979" s="8"/>
      <c r="AT2979" s="4"/>
      <c r="BJ2979" s="1"/>
    </row>
    <row r="2980" spans="1:62" x14ac:dyDescent="0.3">
      <c r="A2980" s="33" t="s">
        <v>3599</v>
      </c>
      <c r="B2980" s="31">
        <v>31051</v>
      </c>
      <c r="C2980" s="1" t="s">
        <v>40</v>
      </c>
      <c r="D2980" s="1" t="s">
        <v>95</v>
      </c>
      <c r="E2980" s="1" t="s">
        <v>709</v>
      </c>
      <c r="F2980" s="1" t="s">
        <v>710</v>
      </c>
      <c r="G2980" s="1" t="s">
        <v>711</v>
      </c>
      <c r="H2980" s="1">
        <v>5</v>
      </c>
      <c r="I2980" s="1" t="s">
        <v>2624</v>
      </c>
      <c r="J2980" s="4">
        <v>1178</v>
      </c>
      <c r="K2980" s="4">
        <v>275</v>
      </c>
      <c r="L2980" s="4">
        <v>154</v>
      </c>
      <c r="AA2980" s="12" t="str">
        <f>_xlfn.XLOOKUP(HsgLista[[#This Row],[Lakó-népesség]],hsgméret[limit],hsgméret[név],,-1)</f>
        <v>mikro</v>
      </c>
      <c r="AB2980" s="12" t="str">
        <f>IFERROR(_xlfn.XLOOKUP(HsgLista[[#This Row],[Vármegye]],Régiók[Vármegye],Régiók[Régió]),"")</f>
        <v>Nyugat-Dunántúl</v>
      </c>
      <c r="AC2980" s="12" t="str">
        <f>IFERROR(_xlfn.XLOOKUP(HsgLista[[#This Row],[Vármegye]],Régiók[Vármegye],Régiók[NUTS2]),"")</f>
        <v>HU22</v>
      </c>
      <c r="AD2980" s="12" t="str" cm="1">
        <f t="array" ref="AD2980">_xlfn.XLOOKUP(HsgLista[[#This Row],[Helység jogállása]],_xlfn.ANCHORARRAY($AG$12),$AH$12:$AH$18)</f>
        <v>1 község</v>
      </c>
      <c r="AE2980" s="4">
        <f>HsgLista[[#This Row],[Lakó-népesség]]*HsgLista[[#This Row],[Lakó-népesség]]</f>
        <v>75625</v>
      </c>
      <c r="AF2980" s="1"/>
      <c r="AG2980" s="4"/>
      <c r="AJ2980" s="8"/>
      <c r="AK2980" s="4"/>
      <c r="AS2980" s="8"/>
      <c r="AT2980" s="4"/>
      <c r="BJ2980" s="1"/>
    </row>
    <row r="2981" spans="1:62" x14ac:dyDescent="0.3">
      <c r="A2981" s="33" t="s">
        <v>2622</v>
      </c>
      <c r="B2981" s="31">
        <v>14580</v>
      </c>
      <c r="C2981" s="1" t="s">
        <v>40</v>
      </c>
      <c r="D2981" s="1" t="s">
        <v>47</v>
      </c>
      <c r="E2981" s="1" t="s">
        <v>48</v>
      </c>
      <c r="F2981" s="1" t="s">
        <v>49</v>
      </c>
      <c r="G2981" s="1" t="s">
        <v>50</v>
      </c>
      <c r="H2981" s="1">
        <v>2</v>
      </c>
      <c r="I2981" s="1" t="s">
        <v>38</v>
      </c>
      <c r="J2981" s="4">
        <v>2182</v>
      </c>
      <c r="K2981" s="4">
        <v>1867</v>
      </c>
      <c r="L2981" s="4">
        <v>776</v>
      </c>
      <c r="AA2981" s="12" t="str">
        <f>_xlfn.XLOOKUP(HsgLista[[#This Row],[Lakó-népesség]],hsgméret[limit],hsgméret[név],,-1)</f>
        <v>apró</v>
      </c>
      <c r="AB2981" s="12" t="str">
        <f>IFERROR(_xlfn.XLOOKUP(HsgLista[[#This Row],[Vármegye]],Régiók[Vármegye],Régiók[Régió]),"")</f>
        <v>Észak-Magyarország</v>
      </c>
      <c r="AC2981" s="12" t="str">
        <f>IFERROR(_xlfn.XLOOKUP(HsgLista[[#This Row],[Vármegye]],Régiók[Vármegye],Régiók[NUTS2]),"")</f>
        <v>HU31</v>
      </c>
      <c r="AD2981" s="12" t="str" cm="1">
        <f t="array" ref="AD2981">_xlfn.XLOOKUP(HsgLista[[#This Row],[Helység jogállása]],_xlfn.ANCHORARRAY($AG$12),$AH$12:$AH$18)</f>
        <v>1 község</v>
      </c>
      <c r="AE2981" s="4">
        <f>HsgLista[[#This Row],[Lakó-népesség]]*HsgLista[[#This Row],[Lakó-népesség]]</f>
        <v>3485689</v>
      </c>
      <c r="AF2981" s="1"/>
      <c r="AG2981" s="4"/>
      <c r="AJ2981" s="8"/>
      <c r="AK2981" s="4"/>
      <c r="AS2981" s="8"/>
      <c r="AT2981" s="4"/>
      <c r="BJ2981" s="1"/>
    </row>
    <row r="2982" spans="1:62" x14ac:dyDescent="0.3">
      <c r="A2982" s="33" t="s">
        <v>3600</v>
      </c>
      <c r="B2982" s="31">
        <v>10737</v>
      </c>
      <c r="C2982" s="1" t="s">
        <v>40</v>
      </c>
      <c r="D2982" s="1" t="s">
        <v>75</v>
      </c>
      <c r="E2982" s="1" t="s">
        <v>786</v>
      </c>
      <c r="F2982" s="1" t="s">
        <v>787</v>
      </c>
      <c r="G2982" s="1" t="s">
        <v>788</v>
      </c>
      <c r="H2982" s="1">
        <v>5</v>
      </c>
      <c r="I2982" s="1" t="s">
        <v>789</v>
      </c>
      <c r="J2982" s="4">
        <v>2527</v>
      </c>
      <c r="K2982" s="4">
        <v>1461</v>
      </c>
      <c r="L2982" s="4">
        <v>656</v>
      </c>
      <c r="T2982" s="1">
        <v>1</v>
      </c>
      <c r="AA2982" s="12" t="str">
        <f>_xlfn.XLOOKUP(HsgLista[[#This Row],[Lakó-népesség]],hsgméret[limit],hsgméret[név],,-1)</f>
        <v>apró</v>
      </c>
      <c r="AB2982" s="12" t="str">
        <f>IFERROR(_xlfn.XLOOKUP(HsgLista[[#This Row],[Vármegye]],Régiók[Vármegye],Régiók[Régió]),"")</f>
        <v>Pest</v>
      </c>
      <c r="AC2982" s="12" t="str">
        <f>IFERROR(_xlfn.XLOOKUP(HsgLista[[#This Row],[Vármegye]],Régiók[Vármegye],Régiók[NUTS2]),"")</f>
        <v>HU12</v>
      </c>
      <c r="AD2982" s="12" t="str" cm="1">
        <f t="array" ref="AD2982">_xlfn.XLOOKUP(HsgLista[[#This Row],[Helység jogállása]],_xlfn.ANCHORARRAY($AG$12),$AH$12:$AH$18)</f>
        <v>1 község</v>
      </c>
      <c r="AE2982" s="4">
        <f>HsgLista[[#This Row],[Lakó-népesség]]*HsgLista[[#This Row],[Lakó-népesség]]</f>
        <v>2134521</v>
      </c>
      <c r="AF2982" s="1"/>
      <c r="AG2982" s="4"/>
      <c r="AJ2982" s="8"/>
      <c r="AK2982" s="4"/>
      <c r="AS2982" s="8"/>
      <c r="AT2982" s="4"/>
      <c r="BJ2982" s="1"/>
    </row>
    <row r="2983" spans="1:62" x14ac:dyDescent="0.3">
      <c r="A2983" s="33" t="s">
        <v>3601</v>
      </c>
      <c r="B2983" s="32">
        <v>8934</v>
      </c>
      <c r="C2983" s="1" t="s">
        <v>40</v>
      </c>
      <c r="D2983" s="1" t="s">
        <v>159</v>
      </c>
      <c r="E2983" s="1" t="s">
        <v>950</v>
      </c>
      <c r="F2983" s="1" t="s">
        <v>951</v>
      </c>
      <c r="G2983" s="1" t="s">
        <v>952</v>
      </c>
      <c r="H2983" s="1">
        <v>5</v>
      </c>
      <c r="I2983" s="1" t="s">
        <v>1105</v>
      </c>
      <c r="J2983" s="4">
        <v>1315</v>
      </c>
      <c r="K2983" s="4">
        <v>451</v>
      </c>
      <c r="L2983" s="4">
        <v>175</v>
      </c>
      <c r="T2983" s="1">
        <v>1</v>
      </c>
      <c r="AA2983" s="12" t="str">
        <f>_xlfn.XLOOKUP(HsgLista[[#This Row],[Lakó-népesség]],hsgméret[limit],hsgméret[név],,-1)</f>
        <v>mikro</v>
      </c>
      <c r="AB2983" s="12" t="str">
        <f>IFERROR(_xlfn.XLOOKUP(HsgLista[[#This Row],[Vármegye]],Régiók[Vármegye],Régiók[Régió]),"")</f>
        <v>Észak-Alföld</v>
      </c>
      <c r="AC2983" s="12" t="str">
        <f>IFERROR(_xlfn.XLOOKUP(HsgLista[[#This Row],[Vármegye]],Régiók[Vármegye],Régiók[NUTS2]),"")</f>
        <v>HU32</v>
      </c>
      <c r="AD2983" s="12" t="str" cm="1">
        <f t="array" ref="AD2983">_xlfn.XLOOKUP(HsgLista[[#This Row],[Helység jogállása]],_xlfn.ANCHORARRAY($AG$12),$AH$12:$AH$18)</f>
        <v>1 község</v>
      </c>
      <c r="AE2983" s="4">
        <f>HsgLista[[#This Row],[Lakó-népesség]]*HsgLista[[#This Row],[Lakó-népesség]]</f>
        <v>203401</v>
      </c>
      <c r="AF2983" s="1"/>
      <c r="AG2983" s="4"/>
      <c r="AJ2983" s="8"/>
      <c r="AK2983" s="4"/>
      <c r="AS2983" s="8"/>
      <c r="AT2983" s="4"/>
      <c r="BJ2983" s="1"/>
    </row>
    <row r="2984" spans="1:62" x14ac:dyDescent="0.3">
      <c r="A2984" s="33" t="s">
        <v>3602</v>
      </c>
      <c r="B2984" s="32">
        <v>8989</v>
      </c>
      <c r="C2984" s="1" t="s">
        <v>27</v>
      </c>
      <c r="D2984" s="1" t="s">
        <v>224</v>
      </c>
      <c r="E2984" s="1" t="s">
        <v>225</v>
      </c>
      <c r="F2984" s="1" t="s">
        <v>226</v>
      </c>
      <c r="G2984" s="1" t="s">
        <v>227</v>
      </c>
      <c r="H2984" s="1">
        <v>1</v>
      </c>
      <c r="I2984" s="1" t="s">
        <v>32</v>
      </c>
      <c r="J2984" s="4">
        <v>5819</v>
      </c>
      <c r="K2984" s="4">
        <v>5101</v>
      </c>
      <c r="L2984" s="4">
        <v>2063</v>
      </c>
      <c r="T2984" s="1">
        <v>1</v>
      </c>
      <c r="AA2984" s="12" t="str">
        <f>_xlfn.XLOOKUP(HsgLista[[#This Row],[Lakó-népesség]],hsgméret[limit],hsgméret[név],,-1)</f>
        <v>kicsi</v>
      </c>
      <c r="AB2984" s="12" t="str">
        <f>IFERROR(_xlfn.XLOOKUP(HsgLista[[#This Row],[Vármegye]],Régiók[Vármegye],Régiók[Régió]),"")</f>
        <v>Észak-Alföld</v>
      </c>
      <c r="AC2984" s="12" t="str">
        <f>IFERROR(_xlfn.XLOOKUP(HsgLista[[#This Row],[Vármegye]],Régiók[Vármegye],Régiók[NUTS2]),"")</f>
        <v>HU32</v>
      </c>
      <c r="AD2984" s="12" t="str" cm="1">
        <f t="array" ref="AD2984">_xlfn.XLOOKUP(HsgLista[[#This Row],[Helység jogállása]],_xlfn.ANCHORARRAY($AG$12),$AH$12:$AH$18)</f>
        <v>2 város</v>
      </c>
      <c r="AE2984" s="4">
        <f>HsgLista[[#This Row],[Lakó-népesség]]*HsgLista[[#This Row],[Lakó-népesség]]</f>
        <v>26020201</v>
      </c>
      <c r="AF2984" s="1"/>
      <c r="AG2984" s="4"/>
      <c r="AJ2984" s="8"/>
      <c r="AK2984" s="4"/>
      <c r="AS2984" s="8"/>
      <c r="AT2984" s="4"/>
      <c r="BJ2984" s="1"/>
    </row>
    <row r="2985" spans="1:62" x14ac:dyDescent="0.3">
      <c r="A2985" s="33" t="s">
        <v>3603</v>
      </c>
      <c r="B2985" s="31">
        <v>15149</v>
      </c>
      <c r="C2985" s="1" t="s">
        <v>40</v>
      </c>
      <c r="D2985" s="1" t="s">
        <v>52</v>
      </c>
      <c r="E2985" s="1" t="s">
        <v>888</v>
      </c>
      <c r="F2985" s="1" t="s">
        <v>889</v>
      </c>
      <c r="G2985" s="1" t="s">
        <v>890</v>
      </c>
      <c r="H2985" s="1">
        <v>5</v>
      </c>
      <c r="I2985" s="1" t="s">
        <v>1462</v>
      </c>
      <c r="J2985" s="4">
        <v>1064</v>
      </c>
      <c r="K2985" s="4">
        <v>689</v>
      </c>
      <c r="L2985" s="4">
        <v>323</v>
      </c>
      <c r="V2985" s="1">
        <v>1</v>
      </c>
      <c r="AA2985" s="12" t="str">
        <f>_xlfn.XLOOKUP(HsgLista[[#This Row],[Lakó-népesség]],hsgméret[limit],hsgméret[név],,-1)</f>
        <v>apró</v>
      </c>
      <c r="AB2985" s="12" t="str">
        <f>IFERROR(_xlfn.XLOOKUP(HsgLista[[#This Row],[Vármegye]],Régiók[Vármegye],Régiók[Régió]),"")</f>
        <v>Észak-Magyarország</v>
      </c>
      <c r="AC2985" s="12" t="str">
        <f>IFERROR(_xlfn.XLOOKUP(HsgLista[[#This Row],[Vármegye]],Régiók[Vármegye],Régiók[NUTS2]),"")</f>
        <v>HU31</v>
      </c>
      <c r="AD2985" s="12" t="str" cm="1">
        <f t="array" ref="AD2985">_xlfn.XLOOKUP(HsgLista[[#This Row],[Helység jogállása]],_xlfn.ANCHORARRAY($AG$12),$AH$12:$AH$18)</f>
        <v>1 község</v>
      </c>
      <c r="AE2985" s="4">
        <f>HsgLista[[#This Row],[Lakó-népesség]]*HsgLista[[#This Row],[Lakó-népesség]]</f>
        <v>474721</v>
      </c>
      <c r="AF2985" s="1"/>
      <c r="AG2985" s="4"/>
      <c r="AJ2985" s="8"/>
      <c r="AK2985" s="4"/>
      <c r="AS2985" s="8"/>
      <c r="AT2985" s="4"/>
      <c r="BJ2985" s="1"/>
    </row>
    <row r="2986" spans="1:62" x14ac:dyDescent="0.3">
      <c r="A2986" s="33" t="s">
        <v>3604</v>
      </c>
      <c r="B2986" s="31">
        <v>12405</v>
      </c>
      <c r="C2986" s="1" t="s">
        <v>40</v>
      </c>
      <c r="D2986" s="1" t="s">
        <v>66</v>
      </c>
      <c r="E2986" s="1" t="s">
        <v>67</v>
      </c>
      <c r="F2986" s="1" t="s">
        <v>68</v>
      </c>
      <c r="G2986" s="1" t="s">
        <v>69</v>
      </c>
      <c r="H2986" s="1">
        <v>1</v>
      </c>
      <c r="I2986" s="1" t="s">
        <v>32</v>
      </c>
      <c r="J2986" s="4">
        <v>2237</v>
      </c>
      <c r="K2986" s="4">
        <v>2961</v>
      </c>
      <c r="L2986" s="4">
        <v>1263</v>
      </c>
      <c r="AA2986" s="12" t="str">
        <f>_xlfn.XLOOKUP(HsgLista[[#This Row],[Lakó-népesség]],hsgméret[limit],hsgméret[név],,-1)</f>
        <v>kicsi</v>
      </c>
      <c r="AB2986" s="12" t="str">
        <f>IFERROR(_xlfn.XLOOKUP(HsgLista[[#This Row],[Vármegye]],Régiók[Vármegye],Régiók[Régió]),"")</f>
        <v>Nyugat-Dunántúl</v>
      </c>
      <c r="AC2986" s="12" t="str">
        <f>IFERROR(_xlfn.XLOOKUP(HsgLista[[#This Row],[Vármegye]],Régiók[Vármegye],Régiók[NUTS2]),"")</f>
        <v>HU22</v>
      </c>
      <c r="AD2986" s="12" t="str" cm="1">
        <f t="array" ref="AD2986">_xlfn.XLOOKUP(HsgLista[[#This Row],[Helység jogállása]],_xlfn.ANCHORARRAY($AG$12),$AH$12:$AH$18)</f>
        <v>1 község</v>
      </c>
      <c r="AE2986" s="4">
        <f>HsgLista[[#This Row],[Lakó-népesség]]*HsgLista[[#This Row],[Lakó-népesség]]</f>
        <v>8767521</v>
      </c>
      <c r="AF2986" s="1"/>
      <c r="AG2986" s="4"/>
      <c r="AJ2986" s="8"/>
      <c r="AK2986" s="4"/>
      <c r="AS2986" s="8"/>
      <c r="AT2986" s="4"/>
      <c r="BJ2986" s="1"/>
    </row>
    <row r="2987" spans="1:62" x14ac:dyDescent="0.3">
      <c r="A2987" s="33" t="s">
        <v>1613</v>
      </c>
      <c r="B2987" s="31">
        <v>16762</v>
      </c>
      <c r="C2987" s="1" t="s">
        <v>40</v>
      </c>
      <c r="D2987" s="1" t="s">
        <v>224</v>
      </c>
      <c r="E2987" s="1" t="s">
        <v>394</v>
      </c>
      <c r="F2987" s="1" t="s">
        <v>395</v>
      </c>
      <c r="G2987" s="1" t="s">
        <v>396</v>
      </c>
      <c r="H2987" s="1">
        <v>2</v>
      </c>
      <c r="I2987" s="1" t="s">
        <v>38</v>
      </c>
      <c r="J2987" s="4">
        <v>3443</v>
      </c>
      <c r="K2987" s="4">
        <v>1005</v>
      </c>
      <c r="L2987" s="4">
        <v>517</v>
      </c>
      <c r="AA2987" s="12" t="str">
        <f>_xlfn.XLOOKUP(HsgLista[[#This Row],[Lakó-népesség]],hsgméret[limit],hsgméret[név],,-1)</f>
        <v>apró</v>
      </c>
      <c r="AB2987" s="12" t="str">
        <f>IFERROR(_xlfn.XLOOKUP(HsgLista[[#This Row],[Vármegye]],Régiók[Vármegye],Régiók[Régió]),"")</f>
        <v>Észak-Alföld</v>
      </c>
      <c r="AC2987" s="12" t="str">
        <f>IFERROR(_xlfn.XLOOKUP(HsgLista[[#This Row],[Vármegye]],Régiók[Vármegye],Régiók[NUTS2]),"")</f>
        <v>HU32</v>
      </c>
      <c r="AD2987" s="12" t="str" cm="1">
        <f t="array" ref="AD2987">_xlfn.XLOOKUP(HsgLista[[#This Row],[Helység jogállása]],_xlfn.ANCHORARRAY($AG$12),$AH$12:$AH$18)</f>
        <v>1 község</v>
      </c>
      <c r="AE2987" s="4">
        <f>HsgLista[[#This Row],[Lakó-népesség]]*HsgLista[[#This Row],[Lakó-népesség]]</f>
        <v>1010025</v>
      </c>
      <c r="AF2987" s="1"/>
      <c r="AG2987" s="4"/>
      <c r="AJ2987" s="8"/>
      <c r="AK2987" s="4"/>
      <c r="AS2987" s="8"/>
      <c r="AT2987" s="4"/>
      <c r="BJ2987" s="1"/>
    </row>
    <row r="2988" spans="1:62" x14ac:dyDescent="0.3">
      <c r="A2988" s="33" t="s">
        <v>760</v>
      </c>
      <c r="B2988" s="31">
        <v>30915</v>
      </c>
      <c r="C2988" s="1" t="s">
        <v>40</v>
      </c>
      <c r="D2988" s="1" t="s">
        <v>272</v>
      </c>
      <c r="E2988" s="1" t="s">
        <v>301</v>
      </c>
      <c r="F2988" s="1" t="s">
        <v>302</v>
      </c>
      <c r="G2988" s="1" t="s">
        <v>303</v>
      </c>
      <c r="H2988" s="1">
        <v>2</v>
      </c>
      <c r="I2988" s="1" t="s">
        <v>38</v>
      </c>
      <c r="J2988" s="4">
        <v>3223</v>
      </c>
      <c r="K2988" s="4">
        <v>1130</v>
      </c>
      <c r="L2988" s="4">
        <v>500</v>
      </c>
      <c r="T2988" s="1">
        <v>1</v>
      </c>
      <c r="X2988" s="1">
        <v>1</v>
      </c>
      <c r="AA2988" s="12" t="str">
        <f>_xlfn.XLOOKUP(HsgLista[[#This Row],[Lakó-népesség]],hsgméret[limit],hsgméret[név],,-1)</f>
        <v>apró</v>
      </c>
      <c r="AB2988" s="12" t="str">
        <f>IFERROR(_xlfn.XLOOKUP(HsgLista[[#This Row],[Vármegye]],Régiók[Vármegye],Régiók[Régió]),"")</f>
        <v>Észak-Magyarország</v>
      </c>
      <c r="AC2988" s="12" t="str">
        <f>IFERROR(_xlfn.XLOOKUP(HsgLista[[#This Row],[Vármegye]],Régiók[Vármegye],Régiók[NUTS2]),"")</f>
        <v>HU31</v>
      </c>
      <c r="AD2988" s="12" t="str" cm="1">
        <f t="array" ref="AD2988">_xlfn.XLOOKUP(HsgLista[[#This Row],[Helység jogállása]],_xlfn.ANCHORARRAY($AG$12),$AH$12:$AH$18)</f>
        <v>1 község</v>
      </c>
      <c r="AE2988" s="4">
        <f>HsgLista[[#This Row],[Lakó-népesség]]*HsgLista[[#This Row],[Lakó-népesség]]</f>
        <v>1276900</v>
      </c>
      <c r="AF2988" s="1"/>
      <c r="AG2988" s="4"/>
      <c r="AJ2988" s="8"/>
      <c r="AK2988" s="4"/>
      <c r="AS2988" s="8"/>
      <c r="AT2988" s="4"/>
      <c r="BJ2988" s="1"/>
    </row>
    <row r="2989" spans="1:62" x14ac:dyDescent="0.3">
      <c r="A2989" s="33" t="s">
        <v>3605</v>
      </c>
      <c r="B2989" s="31">
        <v>21777</v>
      </c>
      <c r="C2989" s="1" t="s">
        <v>40</v>
      </c>
      <c r="D2989" s="1" t="s">
        <v>80</v>
      </c>
      <c r="E2989" s="1" t="s">
        <v>117</v>
      </c>
      <c r="F2989" s="1" t="s">
        <v>118</v>
      </c>
      <c r="G2989" s="1" t="s">
        <v>119</v>
      </c>
      <c r="H2989" s="1">
        <v>5</v>
      </c>
      <c r="I2989" s="1" t="s">
        <v>518</v>
      </c>
      <c r="J2989" s="4">
        <v>1951</v>
      </c>
      <c r="K2989" s="4">
        <v>497</v>
      </c>
      <c r="L2989" s="4">
        <v>254</v>
      </c>
      <c r="T2989" s="1">
        <v>1</v>
      </c>
      <c r="AA2989" s="12" t="str">
        <f>_xlfn.XLOOKUP(HsgLista[[#This Row],[Lakó-népesség]],hsgméret[limit],hsgméret[név],,-1)</f>
        <v>mikro</v>
      </c>
      <c r="AB2989" s="12" t="str">
        <f>IFERROR(_xlfn.XLOOKUP(HsgLista[[#This Row],[Vármegye]],Régiók[Vármegye],Régiók[Régió]),"")</f>
        <v>Közép-Dunántúl</v>
      </c>
      <c r="AC2989" s="12" t="str">
        <f>IFERROR(_xlfn.XLOOKUP(HsgLista[[#This Row],[Vármegye]],Régiók[Vármegye],Régiók[NUTS2]),"")</f>
        <v>HU21</v>
      </c>
      <c r="AD2989" s="12" t="str" cm="1">
        <f t="array" ref="AD2989">_xlfn.XLOOKUP(HsgLista[[#This Row],[Helység jogállása]],_xlfn.ANCHORARRAY($AG$12),$AH$12:$AH$18)</f>
        <v>1 község</v>
      </c>
      <c r="AE2989" s="4">
        <f>HsgLista[[#This Row],[Lakó-népesség]]*HsgLista[[#This Row],[Lakó-népesség]]</f>
        <v>247009</v>
      </c>
      <c r="AF2989" s="1"/>
      <c r="AG2989" s="4"/>
      <c r="AJ2989" s="8"/>
      <c r="AK2989" s="4"/>
      <c r="AS2989" s="8"/>
      <c r="AT2989" s="4"/>
      <c r="BJ2989" s="1"/>
    </row>
    <row r="2990" spans="1:62" x14ac:dyDescent="0.3">
      <c r="A2990" s="33" t="s">
        <v>3606</v>
      </c>
      <c r="B2990" s="32">
        <v>8138</v>
      </c>
      <c r="C2990" s="1" t="s">
        <v>40</v>
      </c>
      <c r="D2990" s="1" t="s">
        <v>41</v>
      </c>
      <c r="E2990" s="1" t="s">
        <v>208</v>
      </c>
      <c r="F2990" s="1" t="s">
        <v>209</v>
      </c>
      <c r="G2990" s="1" t="s">
        <v>210</v>
      </c>
      <c r="H2990" s="1">
        <v>5</v>
      </c>
      <c r="I2990" s="1" t="s">
        <v>1070</v>
      </c>
      <c r="J2990" s="4">
        <v>793</v>
      </c>
      <c r="K2990" s="4">
        <v>120</v>
      </c>
      <c r="L2990" s="4">
        <v>43</v>
      </c>
      <c r="AA2990" s="12" t="str">
        <f>_xlfn.XLOOKUP(HsgLista[[#This Row],[Lakó-népesség]],hsgméret[limit],hsgméret[név],,-1)</f>
        <v>mikro</v>
      </c>
      <c r="AB2990" s="12" t="str">
        <f>IFERROR(_xlfn.XLOOKUP(HsgLista[[#This Row],[Vármegye]],Régiók[Vármegye],Régiók[Régió]),"")</f>
        <v>Dél-Dunántúl</v>
      </c>
      <c r="AC2990" s="12" t="str">
        <f>IFERROR(_xlfn.XLOOKUP(HsgLista[[#This Row],[Vármegye]],Régiók[Vármegye],Régiók[NUTS2]),"")</f>
        <v>HU23</v>
      </c>
      <c r="AD2990" s="12" t="str" cm="1">
        <f t="array" ref="AD2990">_xlfn.XLOOKUP(HsgLista[[#This Row],[Helység jogállása]],_xlfn.ANCHORARRAY($AG$12),$AH$12:$AH$18)</f>
        <v>1 község</v>
      </c>
      <c r="AE2990" s="4">
        <f>HsgLista[[#This Row],[Lakó-népesség]]*HsgLista[[#This Row],[Lakó-népesség]]</f>
        <v>14400</v>
      </c>
      <c r="AF2990" s="1"/>
      <c r="AG2990" s="4"/>
      <c r="AJ2990" s="8"/>
      <c r="AK2990" s="4"/>
      <c r="AS2990" s="8"/>
      <c r="AT2990" s="4"/>
      <c r="BJ2990" s="1"/>
    </row>
    <row r="2991" spans="1:62" x14ac:dyDescent="0.3">
      <c r="A2991" s="33" t="s">
        <v>3607</v>
      </c>
      <c r="B2991" s="31">
        <v>32850</v>
      </c>
      <c r="C2991" s="1" t="s">
        <v>40</v>
      </c>
      <c r="D2991" s="1" t="s">
        <v>251</v>
      </c>
      <c r="E2991" s="1" t="s">
        <v>350</v>
      </c>
      <c r="F2991" s="1" t="s">
        <v>351</v>
      </c>
      <c r="G2991" s="1" t="s">
        <v>352</v>
      </c>
      <c r="H2991" s="1">
        <v>5</v>
      </c>
      <c r="I2991" s="1" t="s">
        <v>352</v>
      </c>
      <c r="J2991" s="4">
        <v>2113</v>
      </c>
      <c r="K2991" s="4">
        <v>749</v>
      </c>
      <c r="L2991" s="4">
        <v>359</v>
      </c>
      <c r="R2991" s="1">
        <v>1</v>
      </c>
      <c r="AA2991" s="12" t="str">
        <f>_xlfn.XLOOKUP(HsgLista[[#This Row],[Lakó-népesség]],hsgméret[limit],hsgméret[név],,-1)</f>
        <v>apró</v>
      </c>
      <c r="AB2991" s="12" t="str">
        <f>IFERROR(_xlfn.XLOOKUP(HsgLista[[#This Row],[Vármegye]],Régiók[Vármegye],Régiók[Régió]),"")</f>
        <v>Dél-Dunántúl</v>
      </c>
      <c r="AC2991" s="12" t="str">
        <f>IFERROR(_xlfn.XLOOKUP(HsgLista[[#This Row],[Vármegye]],Régiók[Vármegye],Régiók[NUTS2]),"")</f>
        <v>HU23</v>
      </c>
      <c r="AD2991" s="12" t="str" cm="1">
        <f t="array" ref="AD2991">_xlfn.XLOOKUP(HsgLista[[#This Row],[Helység jogállása]],_xlfn.ANCHORARRAY($AG$12),$AH$12:$AH$18)</f>
        <v>1 község</v>
      </c>
      <c r="AE2991" s="4">
        <f>HsgLista[[#This Row],[Lakó-népesség]]*HsgLista[[#This Row],[Lakó-népesség]]</f>
        <v>561001</v>
      </c>
      <c r="AF2991" s="1"/>
      <c r="AG2991" s="4"/>
      <c r="AJ2991" s="8"/>
      <c r="AK2991" s="4"/>
      <c r="AS2991" s="8"/>
      <c r="AT2991" s="4"/>
      <c r="BJ2991" s="1"/>
    </row>
    <row r="2992" spans="1:62" x14ac:dyDescent="0.3">
      <c r="A2992" s="33" t="s">
        <v>3608</v>
      </c>
      <c r="B2992" s="32">
        <v>9274</v>
      </c>
      <c r="C2992" s="1" t="s">
        <v>40</v>
      </c>
      <c r="D2992" s="1" t="s">
        <v>112</v>
      </c>
      <c r="E2992" s="1" t="s">
        <v>550</v>
      </c>
      <c r="F2992" s="1" t="s">
        <v>551</v>
      </c>
      <c r="G2992" s="1" t="s">
        <v>551</v>
      </c>
      <c r="H2992" s="1">
        <v>5</v>
      </c>
      <c r="I2992" s="1" t="s">
        <v>2667</v>
      </c>
      <c r="J2992" s="4">
        <v>1276</v>
      </c>
      <c r="K2992" s="4">
        <v>130</v>
      </c>
      <c r="L2992" s="4">
        <v>93</v>
      </c>
      <c r="AA2992" s="12" t="str">
        <f>_xlfn.XLOOKUP(HsgLista[[#This Row],[Lakó-népesség]],hsgméret[limit],hsgméret[név],,-1)</f>
        <v>mikro</v>
      </c>
      <c r="AB2992" s="12" t="str">
        <f>IFERROR(_xlfn.XLOOKUP(HsgLista[[#This Row],[Vármegye]],Régiók[Vármegye],Régiók[Régió]),"")</f>
        <v>Dél-Dunántúl</v>
      </c>
      <c r="AC2992" s="12" t="str">
        <f>IFERROR(_xlfn.XLOOKUP(HsgLista[[#This Row],[Vármegye]],Régiók[Vármegye],Régiók[NUTS2]),"")</f>
        <v>HU23</v>
      </c>
      <c r="AD2992" s="12" t="str" cm="1">
        <f t="array" ref="AD2992">_xlfn.XLOOKUP(HsgLista[[#This Row],[Helység jogállása]],_xlfn.ANCHORARRAY($AG$12),$AH$12:$AH$18)</f>
        <v>1 község</v>
      </c>
      <c r="AE2992" s="4">
        <f>HsgLista[[#This Row],[Lakó-népesség]]*HsgLista[[#This Row],[Lakó-népesség]]</f>
        <v>16900</v>
      </c>
      <c r="AF2992" s="1"/>
      <c r="AG2992" s="4"/>
      <c r="AJ2992" s="8"/>
      <c r="AK2992" s="4"/>
      <c r="AS2992" s="8"/>
      <c r="AT2992" s="4"/>
      <c r="BJ2992" s="1"/>
    </row>
    <row r="2993" spans="1:62" x14ac:dyDescent="0.3">
      <c r="A2993" s="33" t="s">
        <v>3609</v>
      </c>
      <c r="B2993" s="31">
        <v>27012</v>
      </c>
      <c r="C2993" s="1" t="s">
        <v>40</v>
      </c>
      <c r="D2993" s="1" t="s">
        <v>47</v>
      </c>
      <c r="E2993" s="1" t="s">
        <v>870</v>
      </c>
      <c r="F2993" s="1" t="s">
        <v>871</v>
      </c>
      <c r="G2993" s="1" t="s">
        <v>872</v>
      </c>
      <c r="H2993" s="1">
        <v>5</v>
      </c>
      <c r="I2993" s="1" t="s">
        <v>872</v>
      </c>
      <c r="J2993" s="4">
        <v>2705</v>
      </c>
      <c r="K2993" s="4">
        <v>468</v>
      </c>
      <c r="L2993" s="4">
        <v>227</v>
      </c>
      <c r="T2993" s="1">
        <v>1</v>
      </c>
      <c r="AA2993" s="12" t="str">
        <f>_xlfn.XLOOKUP(HsgLista[[#This Row],[Lakó-népesség]],hsgméret[limit],hsgméret[név],,-1)</f>
        <v>mikro</v>
      </c>
      <c r="AB2993" s="12" t="str">
        <f>IFERROR(_xlfn.XLOOKUP(HsgLista[[#This Row],[Vármegye]],Régiók[Vármegye],Régiók[Régió]),"")</f>
        <v>Észak-Magyarország</v>
      </c>
      <c r="AC2993" s="12" t="str">
        <f>IFERROR(_xlfn.XLOOKUP(HsgLista[[#This Row],[Vármegye]],Régiók[Vármegye],Régiók[NUTS2]),"")</f>
        <v>HU31</v>
      </c>
      <c r="AD2993" s="12" t="str" cm="1">
        <f t="array" ref="AD2993">_xlfn.XLOOKUP(HsgLista[[#This Row],[Helység jogállása]],_xlfn.ANCHORARRAY($AG$12),$AH$12:$AH$18)</f>
        <v>1 község</v>
      </c>
      <c r="AE2993" s="4">
        <f>HsgLista[[#This Row],[Lakó-népesség]]*HsgLista[[#This Row],[Lakó-népesség]]</f>
        <v>219024</v>
      </c>
      <c r="AF2993" s="1"/>
      <c r="AG2993" s="4"/>
      <c r="AJ2993" s="8"/>
      <c r="AK2993" s="4"/>
      <c r="AS2993" s="8"/>
      <c r="AT2993" s="4"/>
      <c r="BJ2993" s="1"/>
    </row>
    <row r="2994" spans="1:62" x14ac:dyDescent="0.3">
      <c r="A2994" s="33" t="s">
        <v>3610</v>
      </c>
      <c r="B2994" s="31">
        <v>18412</v>
      </c>
      <c r="C2994" s="1" t="s">
        <v>40</v>
      </c>
      <c r="D2994" s="1" t="s">
        <v>66</v>
      </c>
      <c r="E2994" s="1" t="s">
        <v>403</v>
      </c>
      <c r="F2994" s="1" t="s">
        <v>404</v>
      </c>
      <c r="G2994" s="1" t="s">
        <v>405</v>
      </c>
      <c r="H2994" s="1">
        <v>5</v>
      </c>
      <c r="I2994" s="1" t="s">
        <v>1965</v>
      </c>
      <c r="J2994" s="4">
        <v>2270</v>
      </c>
      <c r="K2994" s="4">
        <v>425</v>
      </c>
      <c r="L2994" s="4">
        <v>258</v>
      </c>
      <c r="AA2994" s="12" t="str">
        <f>_xlfn.XLOOKUP(HsgLista[[#This Row],[Lakó-népesség]],hsgméret[limit],hsgméret[név],,-1)</f>
        <v>mikro</v>
      </c>
      <c r="AB2994" s="12" t="str">
        <f>IFERROR(_xlfn.XLOOKUP(HsgLista[[#This Row],[Vármegye]],Régiók[Vármegye],Régiók[Régió]),"")</f>
        <v>Nyugat-Dunántúl</v>
      </c>
      <c r="AC2994" s="12" t="str">
        <f>IFERROR(_xlfn.XLOOKUP(HsgLista[[#This Row],[Vármegye]],Régiók[Vármegye],Régiók[NUTS2]),"")</f>
        <v>HU22</v>
      </c>
      <c r="AD2994" s="12" t="str" cm="1">
        <f t="array" ref="AD2994">_xlfn.XLOOKUP(HsgLista[[#This Row],[Helység jogállása]],_xlfn.ANCHORARRAY($AG$12),$AH$12:$AH$18)</f>
        <v>1 község</v>
      </c>
      <c r="AE2994" s="4">
        <f>HsgLista[[#This Row],[Lakó-népesség]]*HsgLista[[#This Row],[Lakó-népesség]]</f>
        <v>180625</v>
      </c>
      <c r="AF2994" s="1"/>
      <c r="AG2994" s="4"/>
      <c r="AJ2994" s="8"/>
      <c r="AK2994" s="4"/>
      <c r="AS2994" s="8"/>
      <c r="AT2994" s="4"/>
      <c r="BJ2994" s="1"/>
    </row>
    <row r="2995" spans="1:62" x14ac:dyDescent="0.3">
      <c r="A2995" s="33" t="s">
        <v>2271</v>
      </c>
      <c r="B2995" s="31">
        <v>21810</v>
      </c>
      <c r="C2995" s="1" t="s">
        <v>40</v>
      </c>
      <c r="D2995" s="1" t="s">
        <v>52</v>
      </c>
      <c r="E2995" s="1" t="s">
        <v>313</v>
      </c>
      <c r="F2995" s="1" t="s">
        <v>314</v>
      </c>
      <c r="G2995" s="1" t="s">
        <v>315</v>
      </c>
      <c r="H2995" s="1">
        <v>2</v>
      </c>
      <c r="I2995" s="1" t="s">
        <v>38</v>
      </c>
      <c r="J2995" s="4">
        <v>2588</v>
      </c>
      <c r="K2995" s="4">
        <v>1002</v>
      </c>
      <c r="L2995" s="4">
        <v>420</v>
      </c>
      <c r="AA2995" s="12" t="str">
        <f>_xlfn.XLOOKUP(HsgLista[[#This Row],[Lakó-népesség]],hsgméret[limit],hsgméret[név],,-1)</f>
        <v>apró</v>
      </c>
      <c r="AB2995" s="12" t="str">
        <f>IFERROR(_xlfn.XLOOKUP(HsgLista[[#This Row],[Vármegye]],Régiók[Vármegye],Régiók[Régió]),"")</f>
        <v>Észak-Magyarország</v>
      </c>
      <c r="AC2995" s="12" t="str">
        <f>IFERROR(_xlfn.XLOOKUP(HsgLista[[#This Row],[Vármegye]],Régiók[Vármegye],Régiók[NUTS2]),"")</f>
        <v>HU31</v>
      </c>
      <c r="AD2995" s="12" t="str" cm="1">
        <f t="array" ref="AD2995">_xlfn.XLOOKUP(HsgLista[[#This Row],[Helység jogállása]],_xlfn.ANCHORARRAY($AG$12),$AH$12:$AH$18)</f>
        <v>1 község</v>
      </c>
      <c r="AE2995" s="4">
        <f>HsgLista[[#This Row],[Lakó-népesség]]*HsgLista[[#This Row],[Lakó-népesség]]</f>
        <v>1004004</v>
      </c>
      <c r="AF2995" s="1"/>
      <c r="AG2995" s="4"/>
      <c r="AJ2995" s="8"/>
      <c r="AK2995" s="4"/>
      <c r="AS2995" s="8"/>
      <c r="AT2995" s="4"/>
      <c r="BJ2995" s="1"/>
    </row>
    <row r="2996" spans="1:62" x14ac:dyDescent="0.3">
      <c r="A2996" s="33" t="s">
        <v>3611</v>
      </c>
      <c r="B2996" s="31">
        <v>10144</v>
      </c>
      <c r="C2996" s="1" t="s">
        <v>40</v>
      </c>
      <c r="D2996" s="1" t="s">
        <v>52</v>
      </c>
      <c r="E2996" s="1" t="s">
        <v>71</v>
      </c>
      <c r="F2996" s="1" t="s">
        <v>72</v>
      </c>
      <c r="G2996" s="1" t="s">
        <v>73</v>
      </c>
      <c r="H2996" s="1">
        <v>5</v>
      </c>
      <c r="I2996" s="1" t="s">
        <v>893</v>
      </c>
      <c r="J2996" s="4">
        <v>1010</v>
      </c>
      <c r="K2996" s="4">
        <v>51</v>
      </c>
      <c r="L2996" s="4">
        <v>59</v>
      </c>
      <c r="AA2996" s="12" t="str">
        <f>_xlfn.XLOOKUP(HsgLista[[#This Row],[Lakó-népesség]],hsgméret[limit],hsgméret[név],,-1)</f>
        <v>mikro</v>
      </c>
      <c r="AB2996" s="12" t="str">
        <f>IFERROR(_xlfn.XLOOKUP(HsgLista[[#This Row],[Vármegye]],Régiók[Vármegye],Régiók[Régió]),"")</f>
        <v>Észak-Magyarország</v>
      </c>
      <c r="AC2996" s="12" t="str">
        <f>IFERROR(_xlfn.XLOOKUP(HsgLista[[#This Row],[Vármegye]],Régiók[Vármegye],Régiók[NUTS2]),"")</f>
        <v>HU31</v>
      </c>
      <c r="AD2996" s="12" t="str" cm="1">
        <f t="array" ref="AD2996">_xlfn.XLOOKUP(HsgLista[[#This Row],[Helység jogállása]],_xlfn.ANCHORARRAY($AG$12),$AH$12:$AH$18)</f>
        <v>1 község</v>
      </c>
      <c r="AE2996" s="4">
        <f>HsgLista[[#This Row],[Lakó-népesség]]*HsgLista[[#This Row],[Lakó-népesség]]</f>
        <v>2601</v>
      </c>
      <c r="AF2996" s="1"/>
      <c r="AG2996" s="4"/>
      <c r="AJ2996" s="8"/>
      <c r="AK2996" s="4"/>
      <c r="AS2996" s="8"/>
      <c r="AT2996" s="4"/>
      <c r="BJ2996" s="1"/>
    </row>
    <row r="2997" spans="1:62" x14ac:dyDescent="0.3">
      <c r="A2997" s="33" t="s">
        <v>3612</v>
      </c>
      <c r="B2997" s="31">
        <v>26781</v>
      </c>
      <c r="C2997" s="1" t="s">
        <v>40</v>
      </c>
      <c r="D2997" s="1" t="s">
        <v>112</v>
      </c>
      <c r="E2997" s="1" t="s">
        <v>234</v>
      </c>
      <c r="F2997" s="1" t="s">
        <v>235</v>
      </c>
      <c r="G2997" s="1" t="s">
        <v>236</v>
      </c>
      <c r="H2997" s="1">
        <v>5</v>
      </c>
      <c r="I2997" s="1" t="s">
        <v>876</v>
      </c>
      <c r="J2997" s="4">
        <v>1036</v>
      </c>
      <c r="K2997" s="4">
        <v>412</v>
      </c>
      <c r="L2997" s="4">
        <v>184</v>
      </c>
      <c r="AA2997" s="12" t="str">
        <f>_xlfn.XLOOKUP(HsgLista[[#This Row],[Lakó-népesség]],hsgméret[limit],hsgméret[név],,-1)</f>
        <v>mikro</v>
      </c>
      <c r="AB2997" s="12" t="str">
        <f>IFERROR(_xlfn.XLOOKUP(HsgLista[[#This Row],[Vármegye]],Régiók[Vármegye],Régiók[Régió]),"")</f>
        <v>Dél-Dunántúl</v>
      </c>
      <c r="AC2997" s="12" t="str">
        <f>IFERROR(_xlfn.XLOOKUP(HsgLista[[#This Row],[Vármegye]],Régiók[Vármegye],Régiók[NUTS2]),"")</f>
        <v>HU23</v>
      </c>
      <c r="AD2997" s="12" t="str" cm="1">
        <f t="array" ref="AD2997">_xlfn.XLOOKUP(HsgLista[[#This Row],[Helység jogállása]],_xlfn.ANCHORARRAY($AG$12),$AH$12:$AH$18)</f>
        <v>1 község</v>
      </c>
      <c r="AE2997" s="4">
        <f>HsgLista[[#This Row],[Lakó-népesség]]*HsgLista[[#This Row],[Lakó-népesség]]</f>
        <v>169744</v>
      </c>
      <c r="AF2997" s="1"/>
      <c r="AG2997" s="4"/>
      <c r="AJ2997" s="8"/>
      <c r="AK2997" s="4"/>
      <c r="AS2997" s="8"/>
      <c r="AT2997" s="4"/>
      <c r="BJ2997" s="1"/>
    </row>
    <row r="2998" spans="1:62" x14ac:dyDescent="0.3">
      <c r="A2998" s="33" t="s">
        <v>3613</v>
      </c>
      <c r="B2998" s="32">
        <v>9414</v>
      </c>
      <c r="C2998" s="1" t="s">
        <v>40</v>
      </c>
      <c r="D2998" s="1" t="s">
        <v>251</v>
      </c>
      <c r="E2998" s="1" t="s">
        <v>252</v>
      </c>
      <c r="F2998" s="1" t="s">
        <v>253</v>
      </c>
      <c r="G2998" s="1" t="s">
        <v>254</v>
      </c>
      <c r="H2998" s="1">
        <v>5</v>
      </c>
      <c r="I2998" s="1" t="s">
        <v>2822</v>
      </c>
      <c r="J2998" s="4">
        <v>956</v>
      </c>
      <c r="K2998" s="4">
        <v>1078</v>
      </c>
      <c r="L2998" s="4">
        <v>441</v>
      </c>
      <c r="R2998" s="1">
        <v>1</v>
      </c>
      <c r="AA2998" s="12" t="str">
        <f>_xlfn.XLOOKUP(HsgLista[[#This Row],[Lakó-népesség]],hsgméret[limit],hsgméret[név],,-1)</f>
        <v>apró</v>
      </c>
      <c r="AB2998" s="12" t="str">
        <f>IFERROR(_xlfn.XLOOKUP(HsgLista[[#This Row],[Vármegye]],Régiók[Vármegye],Régiók[Régió]),"")</f>
        <v>Dél-Dunántúl</v>
      </c>
      <c r="AC2998" s="12" t="str">
        <f>IFERROR(_xlfn.XLOOKUP(HsgLista[[#This Row],[Vármegye]],Régiók[Vármegye],Régiók[NUTS2]),"")</f>
        <v>HU23</v>
      </c>
      <c r="AD2998" s="12" t="str" cm="1">
        <f t="array" ref="AD2998">_xlfn.XLOOKUP(HsgLista[[#This Row],[Helység jogállása]],_xlfn.ANCHORARRAY($AG$12),$AH$12:$AH$18)</f>
        <v>1 község</v>
      </c>
      <c r="AE2998" s="4">
        <f>HsgLista[[#This Row],[Lakó-népesség]]*HsgLista[[#This Row],[Lakó-népesség]]</f>
        <v>1162084</v>
      </c>
      <c r="AF2998" s="1"/>
      <c r="AG2998" s="4"/>
      <c r="AJ2998" s="8"/>
      <c r="AK2998" s="4"/>
      <c r="AS2998" s="8"/>
      <c r="AT2998" s="4"/>
      <c r="BJ2998" s="1"/>
    </row>
    <row r="2999" spans="1:62" x14ac:dyDescent="0.3">
      <c r="A2999" s="33" t="s">
        <v>3614</v>
      </c>
      <c r="B2999" s="32">
        <v>2529</v>
      </c>
      <c r="C2999" s="1" t="s">
        <v>40</v>
      </c>
      <c r="D2999" s="1" t="s">
        <v>202</v>
      </c>
      <c r="E2999" s="1" t="s">
        <v>621</v>
      </c>
      <c r="F2999" s="1" t="s">
        <v>622</v>
      </c>
      <c r="G2999" s="1" t="s">
        <v>623</v>
      </c>
      <c r="H2999" s="1">
        <v>5</v>
      </c>
      <c r="I2999" s="1" t="s">
        <v>620</v>
      </c>
      <c r="J2999" s="4">
        <v>1487</v>
      </c>
      <c r="K2999" s="4">
        <v>184</v>
      </c>
      <c r="L2999" s="4">
        <v>98</v>
      </c>
      <c r="AA2999" s="12" t="str">
        <f>_xlfn.XLOOKUP(HsgLista[[#This Row],[Lakó-népesség]],hsgméret[limit],hsgméret[név],,-1)</f>
        <v>mikro</v>
      </c>
      <c r="AB2999" s="12" t="str">
        <f>IFERROR(_xlfn.XLOOKUP(HsgLista[[#This Row],[Vármegye]],Régiók[Vármegye],Régiók[Régió]),"")</f>
        <v>Nyugat-Dunántúl</v>
      </c>
      <c r="AC2999" s="12" t="str">
        <f>IFERROR(_xlfn.XLOOKUP(HsgLista[[#This Row],[Vármegye]],Régiók[Vármegye],Régiók[NUTS2]),"")</f>
        <v>HU22</v>
      </c>
      <c r="AD2999" s="12" t="str" cm="1">
        <f t="array" ref="AD2999">_xlfn.XLOOKUP(HsgLista[[#This Row],[Helység jogállása]],_xlfn.ANCHORARRAY($AG$12),$AH$12:$AH$18)</f>
        <v>1 község</v>
      </c>
      <c r="AE2999" s="4">
        <f>HsgLista[[#This Row],[Lakó-népesség]]*HsgLista[[#This Row],[Lakó-népesség]]</f>
        <v>33856</v>
      </c>
      <c r="AF2999" s="1"/>
      <c r="AG2999" s="4"/>
      <c r="AJ2999" s="8"/>
      <c r="AK2999" s="4"/>
      <c r="AS2999" s="8"/>
      <c r="AT2999" s="4"/>
      <c r="BJ2999" s="1"/>
    </row>
    <row r="3000" spans="1:62" x14ac:dyDescent="0.3">
      <c r="A3000" s="33" t="s">
        <v>3615</v>
      </c>
      <c r="B3000" s="31">
        <v>28529</v>
      </c>
      <c r="C3000" s="1" t="s">
        <v>40</v>
      </c>
      <c r="D3000" s="1" t="s">
        <v>41</v>
      </c>
      <c r="E3000" s="1" t="s">
        <v>135</v>
      </c>
      <c r="F3000" s="1" t="s">
        <v>136</v>
      </c>
      <c r="G3000" s="1" t="s">
        <v>137</v>
      </c>
      <c r="H3000" s="1">
        <v>5</v>
      </c>
      <c r="I3000" s="1" t="s">
        <v>137</v>
      </c>
      <c r="J3000" s="4">
        <v>836</v>
      </c>
      <c r="K3000" s="4">
        <v>91</v>
      </c>
      <c r="L3000" s="4">
        <v>50</v>
      </c>
      <c r="AA3000" s="12" t="str">
        <f>_xlfn.XLOOKUP(HsgLista[[#This Row],[Lakó-népesség]],hsgméret[limit],hsgméret[név],,-1)</f>
        <v>mikro</v>
      </c>
      <c r="AB3000" s="12" t="str">
        <f>IFERROR(_xlfn.XLOOKUP(HsgLista[[#This Row],[Vármegye]],Régiók[Vármegye],Régiók[Régió]),"")</f>
        <v>Dél-Dunántúl</v>
      </c>
      <c r="AC3000" s="12" t="str">
        <f>IFERROR(_xlfn.XLOOKUP(HsgLista[[#This Row],[Vármegye]],Régiók[Vármegye],Régiók[NUTS2]),"")</f>
        <v>HU23</v>
      </c>
      <c r="AD3000" s="12" t="str" cm="1">
        <f t="array" ref="AD3000">_xlfn.XLOOKUP(HsgLista[[#This Row],[Helység jogállása]],_xlfn.ANCHORARRAY($AG$12),$AH$12:$AH$18)</f>
        <v>1 község</v>
      </c>
      <c r="AE3000" s="4">
        <f>HsgLista[[#This Row],[Lakó-népesség]]*HsgLista[[#This Row],[Lakó-népesség]]</f>
        <v>8281</v>
      </c>
      <c r="AF3000" s="1"/>
      <c r="AG3000" s="4"/>
      <c r="AJ3000" s="8"/>
      <c r="AK3000" s="4"/>
      <c r="AS3000" s="8"/>
      <c r="AT3000" s="4"/>
      <c r="BJ3000" s="1"/>
    </row>
    <row r="3001" spans="1:62" x14ac:dyDescent="0.3">
      <c r="A3001" s="33" t="s">
        <v>3616</v>
      </c>
      <c r="B3001" s="31">
        <v>17251</v>
      </c>
      <c r="C3001" s="1" t="s">
        <v>40</v>
      </c>
      <c r="D3001" s="1" t="s">
        <v>86</v>
      </c>
      <c r="E3001" s="1" t="s">
        <v>1723</v>
      </c>
      <c r="F3001" s="1" t="s">
        <v>1724</v>
      </c>
      <c r="G3001" s="1" t="s">
        <v>1725</v>
      </c>
      <c r="H3001" s="1">
        <v>5</v>
      </c>
      <c r="I3001" s="1" t="s">
        <v>3617</v>
      </c>
      <c r="J3001" s="4">
        <v>1204</v>
      </c>
      <c r="K3001" s="4">
        <v>689</v>
      </c>
      <c r="L3001" s="4">
        <v>262</v>
      </c>
      <c r="R3001" s="1">
        <v>1</v>
      </c>
      <c r="AA3001" s="12" t="str">
        <f>_xlfn.XLOOKUP(HsgLista[[#This Row],[Lakó-népesség]],hsgméret[limit],hsgméret[név],,-1)</f>
        <v>apró</v>
      </c>
      <c r="AB3001" s="12" t="str">
        <f>IFERROR(_xlfn.XLOOKUP(HsgLista[[#This Row],[Vármegye]],Régiók[Vármegye],Régiók[Régió]),"")</f>
        <v>Közép-Dunántúl</v>
      </c>
      <c r="AC3001" s="12" t="str">
        <f>IFERROR(_xlfn.XLOOKUP(HsgLista[[#This Row],[Vármegye]],Régiók[Vármegye],Régiók[NUTS2]),"")</f>
        <v>HU21</v>
      </c>
      <c r="AD3001" s="12" t="str" cm="1">
        <f t="array" ref="AD3001">_xlfn.XLOOKUP(HsgLista[[#This Row],[Helység jogállása]],_xlfn.ANCHORARRAY($AG$12),$AH$12:$AH$18)</f>
        <v>1 község</v>
      </c>
      <c r="AE3001" s="4">
        <f>HsgLista[[#This Row],[Lakó-népesség]]*HsgLista[[#This Row],[Lakó-népesség]]</f>
        <v>474721</v>
      </c>
      <c r="AF3001" s="1"/>
      <c r="AG3001" s="4"/>
      <c r="AJ3001" s="8"/>
      <c r="AK3001" s="4"/>
      <c r="AS3001" s="8"/>
      <c r="AT3001" s="4"/>
      <c r="BJ3001" s="1"/>
    </row>
    <row r="3002" spans="1:62" x14ac:dyDescent="0.3">
      <c r="A3002" s="33" t="s">
        <v>3618</v>
      </c>
      <c r="B3002" s="31">
        <v>26204</v>
      </c>
      <c r="C3002" s="1" t="s">
        <v>40</v>
      </c>
      <c r="D3002" s="1" t="s">
        <v>80</v>
      </c>
      <c r="E3002" s="1" t="s">
        <v>117</v>
      </c>
      <c r="F3002" s="1" t="s">
        <v>118</v>
      </c>
      <c r="G3002" s="1" t="s">
        <v>119</v>
      </c>
      <c r="H3002" s="1">
        <v>5</v>
      </c>
      <c r="I3002" s="1" t="s">
        <v>521</v>
      </c>
      <c r="J3002" s="4">
        <v>641</v>
      </c>
      <c r="K3002" s="4">
        <v>143</v>
      </c>
      <c r="L3002" s="4">
        <v>110</v>
      </c>
      <c r="AA3002" s="12" t="str">
        <f>_xlfn.XLOOKUP(HsgLista[[#This Row],[Lakó-népesség]],hsgméret[limit],hsgméret[név],,-1)</f>
        <v>mikro</v>
      </c>
      <c r="AB3002" s="12" t="str">
        <f>IFERROR(_xlfn.XLOOKUP(HsgLista[[#This Row],[Vármegye]],Régiók[Vármegye],Régiók[Régió]),"")</f>
        <v>Közép-Dunántúl</v>
      </c>
      <c r="AC3002" s="12" t="str">
        <f>IFERROR(_xlfn.XLOOKUP(HsgLista[[#This Row],[Vármegye]],Régiók[Vármegye],Régiók[NUTS2]),"")</f>
        <v>HU21</v>
      </c>
      <c r="AD3002" s="12" t="str" cm="1">
        <f t="array" ref="AD3002">_xlfn.XLOOKUP(HsgLista[[#This Row],[Helység jogállása]],_xlfn.ANCHORARRAY($AG$12),$AH$12:$AH$18)</f>
        <v>1 község</v>
      </c>
      <c r="AE3002" s="4">
        <f>HsgLista[[#This Row],[Lakó-népesség]]*HsgLista[[#This Row],[Lakó-népesség]]</f>
        <v>20449</v>
      </c>
      <c r="AF3002" s="1"/>
      <c r="AG3002" s="4"/>
      <c r="AJ3002" s="8"/>
      <c r="AK3002" s="4"/>
      <c r="AS3002" s="8"/>
      <c r="AT3002" s="4"/>
      <c r="BJ3002" s="1"/>
    </row>
    <row r="3003" spans="1:62" x14ac:dyDescent="0.3">
      <c r="A3003" s="33" t="s">
        <v>3619</v>
      </c>
      <c r="B3003" s="31">
        <v>29124</v>
      </c>
      <c r="C3003" s="1" t="s">
        <v>40</v>
      </c>
      <c r="D3003" s="1" t="s">
        <v>251</v>
      </c>
      <c r="E3003" s="1" t="s">
        <v>421</v>
      </c>
      <c r="F3003" s="1" t="s">
        <v>422</v>
      </c>
      <c r="G3003" s="1" t="s">
        <v>423</v>
      </c>
      <c r="H3003" s="1">
        <v>5</v>
      </c>
      <c r="I3003" s="1" t="s">
        <v>423</v>
      </c>
      <c r="J3003" s="4">
        <v>663</v>
      </c>
      <c r="K3003" s="4">
        <v>106</v>
      </c>
      <c r="L3003" s="4">
        <v>87</v>
      </c>
      <c r="AA3003" s="12" t="str">
        <f>_xlfn.XLOOKUP(HsgLista[[#This Row],[Lakó-népesség]],hsgméret[limit],hsgméret[név],,-1)</f>
        <v>mikro</v>
      </c>
      <c r="AB3003" s="12" t="str">
        <f>IFERROR(_xlfn.XLOOKUP(HsgLista[[#This Row],[Vármegye]],Régiók[Vármegye],Régiók[Régió]),"")</f>
        <v>Dél-Dunántúl</v>
      </c>
      <c r="AC3003" s="12" t="str">
        <f>IFERROR(_xlfn.XLOOKUP(HsgLista[[#This Row],[Vármegye]],Régiók[Vármegye],Régiók[NUTS2]),"")</f>
        <v>HU23</v>
      </c>
      <c r="AD3003" s="12" t="str" cm="1">
        <f t="array" ref="AD3003">_xlfn.XLOOKUP(HsgLista[[#This Row],[Helység jogállása]],_xlfn.ANCHORARRAY($AG$12),$AH$12:$AH$18)</f>
        <v>1 község</v>
      </c>
      <c r="AE3003" s="4">
        <f>HsgLista[[#This Row],[Lakó-népesség]]*HsgLista[[#This Row],[Lakó-népesség]]</f>
        <v>11236</v>
      </c>
      <c r="AF3003" s="1"/>
      <c r="AG3003" s="4"/>
      <c r="AJ3003" s="8"/>
      <c r="AK3003" s="4"/>
      <c r="AS3003" s="8"/>
      <c r="AT3003" s="4"/>
      <c r="BJ3003" s="1"/>
    </row>
    <row r="3004" spans="1:62" x14ac:dyDescent="0.3">
      <c r="A3004" s="33" t="s">
        <v>3620</v>
      </c>
      <c r="B3004" s="31">
        <v>10667</v>
      </c>
      <c r="C3004" s="1" t="s">
        <v>40</v>
      </c>
      <c r="D3004" s="1" t="s">
        <v>140</v>
      </c>
      <c r="E3004" s="1" t="s">
        <v>141</v>
      </c>
      <c r="F3004" s="1" t="s">
        <v>142</v>
      </c>
      <c r="G3004" s="1" t="s">
        <v>143</v>
      </c>
      <c r="H3004" s="1">
        <v>1</v>
      </c>
      <c r="I3004" s="1" t="s">
        <v>32</v>
      </c>
      <c r="J3004" s="4">
        <v>6165</v>
      </c>
      <c r="K3004" s="4">
        <v>2139</v>
      </c>
      <c r="L3004" s="4">
        <v>850</v>
      </c>
      <c r="AA3004" s="12" t="str">
        <f>_xlfn.XLOOKUP(HsgLista[[#This Row],[Lakó-népesség]],hsgméret[limit],hsgméret[név],,-1)</f>
        <v>kicsi</v>
      </c>
      <c r="AB3004" s="12" t="str">
        <f>IFERROR(_xlfn.XLOOKUP(HsgLista[[#This Row],[Vármegye]],Régiók[Vármegye],Régiók[Régió]),"")</f>
        <v>Dél-Alföld</v>
      </c>
      <c r="AC3004" s="12" t="str">
        <f>IFERROR(_xlfn.XLOOKUP(HsgLista[[#This Row],[Vármegye]],Régiók[Vármegye],Régiók[NUTS2]),"")</f>
        <v>HU33</v>
      </c>
      <c r="AD3004" s="12" t="str" cm="1">
        <f t="array" ref="AD3004">_xlfn.XLOOKUP(HsgLista[[#This Row],[Helység jogállása]],_xlfn.ANCHORARRAY($AG$12),$AH$12:$AH$18)</f>
        <v>1 község</v>
      </c>
      <c r="AE3004" s="4">
        <f>HsgLista[[#This Row],[Lakó-népesség]]*HsgLista[[#This Row],[Lakó-népesség]]</f>
        <v>4575321</v>
      </c>
      <c r="AF3004" s="1"/>
      <c r="AG3004" s="4"/>
      <c r="AJ3004" s="8"/>
      <c r="AK3004" s="4"/>
      <c r="AS3004" s="8"/>
      <c r="AT3004" s="4"/>
      <c r="BJ3004" s="1"/>
    </row>
    <row r="3005" spans="1:62" x14ac:dyDescent="0.3">
      <c r="A3005" s="33" t="s">
        <v>1153</v>
      </c>
      <c r="B3005" s="32">
        <v>7065</v>
      </c>
      <c r="C3005" s="1" t="s">
        <v>40</v>
      </c>
      <c r="D3005" s="1" t="s">
        <v>80</v>
      </c>
      <c r="E3005" s="1" t="s">
        <v>1152</v>
      </c>
      <c r="F3005" s="1" t="s">
        <v>165</v>
      </c>
      <c r="G3005" s="1" t="s">
        <v>163</v>
      </c>
      <c r="H3005" s="1">
        <v>2</v>
      </c>
      <c r="I3005" s="1" t="s">
        <v>38</v>
      </c>
      <c r="J3005" s="4">
        <v>2227</v>
      </c>
      <c r="K3005" s="4">
        <v>1223</v>
      </c>
      <c r="L3005" s="4">
        <v>530</v>
      </c>
      <c r="R3005" s="1">
        <v>1</v>
      </c>
      <c r="T3005" s="1">
        <v>1</v>
      </c>
      <c r="AA3005" s="12" t="str">
        <f>_xlfn.XLOOKUP(HsgLista[[#This Row],[Lakó-népesség]],hsgméret[limit],hsgméret[név],,-1)</f>
        <v>apró</v>
      </c>
      <c r="AB3005" s="12" t="str">
        <f>IFERROR(_xlfn.XLOOKUP(HsgLista[[#This Row],[Vármegye]],Régiók[Vármegye],Régiók[Régió]),"")</f>
        <v>Közép-Dunántúl</v>
      </c>
      <c r="AC3005" s="12" t="str">
        <f>IFERROR(_xlfn.XLOOKUP(HsgLista[[#This Row],[Vármegye]],Régiók[Vármegye],Régiók[NUTS2]),"")</f>
        <v>HU21</v>
      </c>
      <c r="AD3005" s="12" t="str" cm="1">
        <f t="array" ref="AD3005">_xlfn.XLOOKUP(HsgLista[[#This Row],[Helység jogállása]],_xlfn.ANCHORARRAY($AG$12),$AH$12:$AH$18)</f>
        <v>1 község</v>
      </c>
      <c r="AE3005" s="4">
        <f>HsgLista[[#This Row],[Lakó-népesség]]*HsgLista[[#This Row],[Lakó-népesség]]</f>
        <v>1495729</v>
      </c>
      <c r="AF3005" s="1"/>
      <c r="AG3005" s="4"/>
      <c r="AJ3005" s="8"/>
      <c r="AK3005" s="4"/>
      <c r="AS3005" s="8"/>
      <c r="AT3005" s="4"/>
      <c r="BJ3005" s="1"/>
    </row>
    <row r="3006" spans="1:62" x14ac:dyDescent="0.3">
      <c r="A3006" s="33" t="s">
        <v>776</v>
      </c>
      <c r="B3006" s="31">
        <v>11439</v>
      </c>
      <c r="C3006" s="1" t="s">
        <v>27</v>
      </c>
      <c r="D3006" s="1" t="s">
        <v>80</v>
      </c>
      <c r="E3006" s="1" t="s">
        <v>3621</v>
      </c>
      <c r="F3006" s="1" t="s">
        <v>775</v>
      </c>
      <c r="G3006" s="1" t="s">
        <v>776</v>
      </c>
      <c r="H3006" s="1">
        <v>1</v>
      </c>
      <c r="I3006" s="1" t="s">
        <v>32</v>
      </c>
      <c r="J3006" s="4">
        <v>7726</v>
      </c>
      <c r="K3006" s="4">
        <v>19395</v>
      </c>
      <c r="L3006" s="4">
        <v>8874</v>
      </c>
      <c r="T3006" s="1">
        <v>1</v>
      </c>
      <c r="Z3006" s="1">
        <v>1</v>
      </c>
      <c r="AA3006" s="12" t="str">
        <f>_xlfn.XLOOKUP(HsgLista[[#This Row],[Lakó-népesség]],hsgméret[limit],hsgméret[név],,-1)</f>
        <v>közép</v>
      </c>
      <c r="AB3006" s="12" t="str">
        <f>IFERROR(_xlfn.XLOOKUP(HsgLista[[#This Row],[Vármegye]],Régiók[Vármegye],Régiók[Régió]),"")</f>
        <v>Közép-Dunántúl</v>
      </c>
      <c r="AC3006" s="12" t="str">
        <f>IFERROR(_xlfn.XLOOKUP(HsgLista[[#This Row],[Vármegye]],Régiók[Vármegye],Régiók[NUTS2]),"")</f>
        <v>HU21</v>
      </c>
      <c r="AD3006" s="12" t="str" cm="1">
        <f t="array" ref="AD3006">_xlfn.XLOOKUP(HsgLista[[#This Row],[Helység jogállása]],_xlfn.ANCHORARRAY($AG$12),$AH$12:$AH$18)</f>
        <v>2 város</v>
      </c>
      <c r="AE3006" s="4">
        <f>HsgLista[[#This Row],[Lakó-népesség]]*HsgLista[[#This Row],[Lakó-népesség]]</f>
        <v>376166025</v>
      </c>
      <c r="AF3006" s="1"/>
      <c r="AG3006" s="4"/>
      <c r="AJ3006" s="8"/>
      <c r="AK3006" s="4"/>
      <c r="AS3006" s="8"/>
      <c r="AT3006" s="4"/>
      <c r="BJ3006" s="1"/>
    </row>
    <row r="3007" spans="1:62" x14ac:dyDescent="0.3">
      <c r="A3007" s="33" t="s">
        <v>3622</v>
      </c>
      <c r="B3007" s="32">
        <v>6637</v>
      </c>
      <c r="C3007" s="1" t="s">
        <v>40</v>
      </c>
      <c r="D3007" s="1" t="s">
        <v>251</v>
      </c>
      <c r="E3007" s="1" t="s">
        <v>734</v>
      </c>
      <c r="F3007" s="1" t="s">
        <v>735</v>
      </c>
      <c r="G3007" s="1" t="s">
        <v>735</v>
      </c>
      <c r="H3007" s="1">
        <v>5</v>
      </c>
      <c r="I3007" s="1" t="s">
        <v>1742</v>
      </c>
      <c r="J3007" s="4">
        <v>2156</v>
      </c>
      <c r="K3007" s="4">
        <v>324</v>
      </c>
      <c r="L3007" s="4">
        <v>174</v>
      </c>
      <c r="R3007" s="1">
        <v>1</v>
      </c>
      <c r="AA3007" s="12" t="str">
        <f>_xlfn.XLOOKUP(HsgLista[[#This Row],[Lakó-népesség]],hsgméret[limit],hsgméret[név],,-1)</f>
        <v>mikro</v>
      </c>
      <c r="AB3007" s="12" t="str">
        <f>IFERROR(_xlfn.XLOOKUP(HsgLista[[#This Row],[Vármegye]],Régiók[Vármegye],Régiók[Régió]),"")</f>
        <v>Dél-Dunántúl</v>
      </c>
      <c r="AC3007" s="12" t="str">
        <f>IFERROR(_xlfn.XLOOKUP(HsgLista[[#This Row],[Vármegye]],Régiók[Vármegye],Régiók[NUTS2]),"")</f>
        <v>HU23</v>
      </c>
      <c r="AD3007" s="12" t="str" cm="1">
        <f t="array" ref="AD3007">_xlfn.XLOOKUP(HsgLista[[#This Row],[Helység jogállása]],_xlfn.ANCHORARRAY($AG$12),$AH$12:$AH$18)</f>
        <v>1 község</v>
      </c>
      <c r="AE3007" s="4">
        <f>HsgLista[[#This Row],[Lakó-népesség]]*HsgLista[[#This Row],[Lakó-népesség]]</f>
        <v>104976</v>
      </c>
      <c r="AF3007" s="1"/>
      <c r="AG3007" s="4"/>
      <c r="AJ3007" s="8"/>
      <c r="AK3007" s="4"/>
      <c r="AS3007" s="8"/>
      <c r="AT3007" s="4"/>
      <c r="BJ3007" s="1"/>
    </row>
    <row r="3008" spans="1:62" x14ac:dyDescent="0.3">
      <c r="A3008" s="33" t="s">
        <v>2728</v>
      </c>
      <c r="B3008" s="31">
        <v>29498</v>
      </c>
      <c r="C3008" s="1" t="s">
        <v>40</v>
      </c>
      <c r="D3008" s="1" t="s">
        <v>272</v>
      </c>
      <c r="E3008" s="1" t="s">
        <v>1450</v>
      </c>
      <c r="F3008" s="1" t="s">
        <v>1451</v>
      </c>
      <c r="G3008" s="1" t="s">
        <v>1452</v>
      </c>
      <c r="H3008" s="1">
        <v>2</v>
      </c>
      <c r="I3008" s="1" t="s">
        <v>38</v>
      </c>
      <c r="J3008" s="4">
        <v>2558</v>
      </c>
      <c r="K3008" s="4">
        <v>1488</v>
      </c>
      <c r="L3008" s="4">
        <v>630</v>
      </c>
      <c r="T3008" s="1">
        <v>1</v>
      </c>
      <c r="AA3008" s="12" t="str">
        <f>_xlfn.XLOOKUP(HsgLista[[#This Row],[Lakó-népesség]],hsgméret[limit],hsgméret[név],,-1)</f>
        <v>apró</v>
      </c>
      <c r="AB3008" s="12" t="str">
        <f>IFERROR(_xlfn.XLOOKUP(HsgLista[[#This Row],[Vármegye]],Régiók[Vármegye],Régiók[Régió]),"")</f>
        <v>Észak-Magyarország</v>
      </c>
      <c r="AC3008" s="12" t="str">
        <f>IFERROR(_xlfn.XLOOKUP(HsgLista[[#This Row],[Vármegye]],Régiók[Vármegye],Régiók[NUTS2]),"")</f>
        <v>HU31</v>
      </c>
      <c r="AD3008" s="12" t="str" cm="1">
        <f t="array" ref="AD3008">_xlfn.XLOOKUP(HsgLista[[#This Row],[Helység jogállása]],_xlfn.ANCHORARRAY($AG$12),$AH$12:$AH$18)</f>
        <v>1 község</v>
      </c>
      <c r="AE3008" s="4">
        <f>HsgLista[[#This Row],[Lakó-népesség]]*HsgLista[[#This Row],[Lakó-népesség]]</f>
        <v>2214144</v>
      </c>
      <c r="AF3008" s="1"/>
      <c r="AG3008" s="4"/>
      <c r="AJ3008" s="8"/>
      <c r="AK3008" s="4"/>
      <c r="AS3008" s="8"/>
      <c r="AT3008" s="4"/>
      <c r="BJ3008" s="1"/>
    </row>
    <row r="3009" spans="1:62" x14ac:dyDescent="0.3">
      <c r="A3009" s="33" t="s">
        <v>3623</v>
      </c>
      <c r="B3009" s="31">
        <v>14182</v>
      </c>
      <c r="C3009" s="1" t="s">
        <v>40</v>
      </c>
      <c r="D3009" s="1" t="s">
        <v>202</v>
      </c>
      <c r="E3009" s="1" t="s">
        <v>268</v>
      </c>
      <c r="F3009" s="1" t="s">
        <v>269</v>
      </c>
      <c r="G3009" s="1" t="s">
        <v>270</v>
      </c>
      <c r="H3009" s="1">
        <v>5</v>
      </c>
      <c r="I3009" s="1" t="s">
        <v>3624</v>
      </c>
      <c r="J3009" s="4">
        <v>2504</v>
      </c>
      <c r="K3009" s="4">
        <v>937</v>
      </c>
      <c r="L3009" s="4">
        <v>456</v>
      </c>
      <c r="AA3009" s="12" t="str">
        <f>_xlfn.XLOOKUP(HsgLista[[#This Row],[Lakó-népesség]],hsgméret[limit],hsgméret[név],,-1)</f>
        <v>apró</v>
      </c>
      <c r="AB3009" s="12" t="str">
        <f>IFERROR(_xlfn.XLOOKUP(HsgLista[[#This Row],[Vármegye]],Régiók[Vármegye],Régiók[Régió]),"")</f>
        <v>Nyugat-Dunántúl</v>
      </c>
      <c r="AC3009" s="12" t="str">
        <f>IFERROR(_xlfn.XLOOKUP(HsgLista[[#This Row],[Vármegye]],Régiók[Vármegye],Régiók[NUTS2]),"")</f>
        <v>HU22</v>
      </c>
      <c r="AD3009" s="12" t="str" cm="1">
        <f t="array" ref="AD3009">_xlfn.XLOOKUP(HsgLista[[#This Row],[Helység jogállása]],_xlfn.ANCHORARRAY($AG$12),$AH$12:$AH$18)</f>
        <v>1 község</v>
      </c>
      <c r="AE3009" s="4">
        <f>HsgLista[[#This Row],[Lakó-népesség]]*HsgLista[[#This Row],[Lakó-népesség]]</f>
        <v>877969</v>
      </c>
      <c r="AF3009" s="1"/>
      <c r="AG3009" s="4"/>
      <c r="AJ3009" s="8"/>
      <c r="AK3009" s="4"/>
      <c r="AS3009" s="8"/>
      <c r="AT3009" s="4"/>
      <c r="BJ3009" s="1"/>
    </row>
    <row r="3010" spans="1:62" x14ac:dyDescent="0.3">
      <c r="A3010" s="33" t="s">
        <v>3625</v>
      </c>
      <c r="B3010" s="31">
        <v>22585</v>
      </c>
      <c r="C3010" s="1" t="s">
        <v>40</v>
      </c>
      <c r="D3010" s="1" t="s">
        <v>75</v>
      </c>
      <c r="E3010" s="1" t="s">
        <v>755</v>
      </c>
      <c r="F3010" s="1" t="s">
        <v>756</v>
      </c>
      <c r="G3010" s="1" t="s">
        <v>757</v>
      </c>
      <c r="H3010" s="1">
        <v>1</v>
      </c>
      <c r="I3010" s="1" t="s">
        <v>32</v>
      </c>
      <c r="J3010" s="4">
        <v>3341</v>
      </c>
      <c r="K3010" s="4">
        <v>1993</v>
      </c>
      <c r="L3010" s="4">
        <v>799</v>
      </c>
      <c r="AA3010" s="12" t="str">
        <f>_xlfn.XLOOKUP(HsgLista[[#This Row],[Lakó-népesség]],hsgméret[limit],hsgméret[név],,-1)</f>
        <v>apró</v>
      </c>
      <c r="AB3010" s="12" t="str">
        <f>IFERROR(_xlfn.XLOOKUP(HsgLista[[#This Row],[Vármegye]],Régiók[Vármegye],Régiók[Régió]),"")</f>
        <v>Pest</v>
      </c>
      <c r="AC3010" s="12" t="str">
        <f>IFERROR(_xlfn.XLOOKUP(HsgLista[[#This Row],[Vármegye]],Régiók[Vármegye],Régiók[NUTS2]),"")</f>
        <v>HU12</v>
      </c>
      <c r="AD3010" s="12" t="str" cm="1">
        <f t="array" ref="AD3010">_xlfn.XLOOKUP(HsgLista[[#This Row],[Helység jogállása]],_xlfn.ANCHORARRAY($AG$12),$AH$12:$AH$18)</f>
        <v>1 község</v>
      </c>
      <c r="AE3010" s="4">
        <f>HsgLista[[#This Row],[Lakó-népesség]]*HsgLista[[#This Row],[Lakó-népesség]]</f>
        <v>3972049</v>
      </c>
      <c r="AF3010" s="1"/>
      <c r="AG3010" s="4"/>
      <c r="AJ3010" s="8"/>
      <c r="AK3010" s="4"/>
      <c r="AS3010" s="8"/>
      <c r="AT3010" s="4"/>
      <c r="BJ3010" s="1"/>
    </row>
    <row r="3011" spans="1:62" x14ac:dyDescent="0.3">
      <c r="A3011" s="33" t="s">
        <v>1800</v>
      </c>
      <c r="B3011" s="32">
        <v>2884</v>
      </c>
      <c r="C3011" s="1" t="s">
        <v>40</v>
      </c>
      <c r="D3011" s="1" t="s">
        <v>95</v>
      </c>
      <c r="E3011" s="1" t="s">
        <v>471</v>
      </c>
      <c r="F3011" s="1" t="s">
        <v>472</v>
      </c>
      <c r="G3011" s="1" t="s">
        <v>473</v>
      </c>
      <c r="H3011" s="1">
        <v>2</v>
      </c>
      <c r="I3011" s="1" t="s">
        <v>38</v>
      </c>
      <c r="J3011" s="4">
        <v>1124</v>
      </c>
      <c r="K3011" s="4">
        <v>300</v>
      </c>
      <c r="L3011" s="4">
        <v>150</v>
      </c>
      <c r="AA3011" s="12" t="str">
        <f>_xlfn.XLOOKUP(HsgLista[[#This Row],[Lakó-népesség]],hsgméret[limit],hsgméret[név],,-1)</f>
        <v>mikro</v>
      </c>
      <c r="AB3011" s="12" t="str">
        <f>IFERROR(_xlfn.XLOOKUP(HsgLista[[#This Row],[Vármegye]],Régiók[Vármegye],Régiók[Régió]),"")</f>
        <v>Nyugat-Dunántúl</v>
      </c>
      <c r="AC3011" s="12" t="str">
        <f>IFERROR(_xlfn.XLOOKUP(HsgLista[[#This Row],[Vármegye]],Régiók[Vármegye],Régiók[NUTS2]),"")</f>
        <v>HU22</v>
      </c>
      <c r="AD3011" s="12" t="str" cm="1">
        <f t="array" ref="AD3011">_xlfn.XLOOKUP(HsgLista[[#This Row],[Helység jogállása]],_xlfn.ANCHORARRAY($AG$12),$AH$12:$AH$18)</f>
        <v>1 község</v>
      </c>
      <c r="AE3011" s="4">
        <f>HsgLista[[#This Row],[Lakó-népesség]]*HsgLista[[#This Row],[Lakó-népesség]]</f>
        <v>90000</v>
      </c>
      <c r="AF3011" s="1"/>
      <c r="AG3011" s="4"/>
      <c r="AJ3011" s="8"/>
      <c r="AK3011" s="4"/>
      <c r="AS3011" s="8"/>
      <c r="AT3011" s="4"/>
      <c r="BJ3011" s="1"/>
    </row>
    <row r="3012" spans="1:62" x14ac:dyDescent="0.3">
      <c r="A3012" s="33" t="s">
        <v>3626</v>
      </c>
      <c r="B3012" s="31">
        <v>24952</v>
      </c>
      <c r="C3012" s="1" t="s">
        <v>40</v>
      </c>
      <c r="D3012" s="1" t="s">
        <v>41</v>
      </c>
      <c r="E3012" s="1" t="s">
        <v>208</v>
      </c>
      <c r="F3012" s="1" t="s">
        <v>209</v>
      </c>
      <c r="G3012" s="1" t="s">
        <v>210</v>
      </c>
      <c r="H3012" s="1">
        <v>5</v>
      </c>
      <c r="I3012" s="1" t="s">
        <v>222</v>
      </c>
      <c r="J3012" s="4">
        <v>2401</v>
      </c>
      <c r="K3012" s="4">
        <v>181</v>
      </c>
      <c r="L3012" s="4">
        <v>91</v>
      </c>
      <c r="AA3012" s="12" t="str">
        <f>_xlfn.XLOOKUP(HsgLista[[#This Row],[Lakó-népesség]],hsgméret[limit],hsgméret[név],,-1)</f>
        <v>mikro</v>
      </c>
      <c r="AB3012" s="12" t="str">
        <f>IFERROR(_xlfn.XLOOKUP(HsgLista[[#This Row],[Vármegye]],Régiók[Vármegye],Régiók[Régió]),"")</f>
        <v>Dél-Dunántúl</v>
      </c>
      <c r="AC3012" s="12" t="str">
        <f>IFERROR(_xlfn.XLOOKUP(HsgLista[[#This Row],[Vármegye]],Régiók[Vármegye],Régiók[NUTS2]),"")</f>
        <v>HU23</v>
      </c>
      <c r="AD3012" s="12" t="str" cm="1">
        <f t="array" ref="AD3012">_xlfn.XLOOKUP(HsgLista[[#This Row],[Helység jogállása]],_xlfn.ANCHORARRAY($AG$12),$AH$12:$AH$18)</f>
        <v>1 község</v>
      </c>
      <c r="AE3012" s="4">
        <f>HsgLista[[#This Row],[Lakó-népesség]]*HsgLista[[#This Row],[Lakó-népesség]]</f>
        <v>32761</v>
      </c>
      <c r="AF3012" s="1"/>
      <c r="AG3012" s="4"/>
      <c r="AJ3012" s="8"/>
      <c r="AK3012" s="4"/>
      <c r="AS3012" s="8"/>
      <c r="AT3012" s="4"/>
      <c r="BJ3012" s="1"/>
    </row>
    <row r="3013" spans="1:62" x14ac:dyDescent="0.3">
      <c r="A3013" s="33" t="s">
        <v>138</v>
      </c>
      <c r="B3013" s="32">
        <v>2264</v>
      </c>
      <c r="C3013" s="1" t="s">
        <v>40</v>
      </c>
      <c r="D3013" s="1" t="s">
        <v>41</v>
      </c>
      <c r="E3013" s="1" t="s">
        <v>135</v>
      </c>
      <c r="F3013" s="1" t="s">
        <v>136</v>
      </c>
      <c r="G3013" s="1" t="s">
        <v>137</v>
      </c>
      <c r="H3013" s="1">
        <v>2</v>
      </c>
      <c r="I3013" s="1" t="s">
        <v>38</v>
      </c>
      <c r="J3013" s="4">
        <v>1174</v>
      </c>
      <c r="K3013" s="4">
        <v>1004</v>
      </c>
      <c r="L3013" s="4">
        <v>380</v>
      </c>
      <c r="T3013" s="1">
        <v>1</v>
      </c>
      <c r="AA3013" s="12" t="str">
        <f>_xlfn.XLOOKUP(HsgLista[[#This Row],[Lakó-népesség]],hsgméret[limit],hsgméret[név],,-1)</f>
        <v>apró</v>
      </c>
      <c r="AB3013" s="12" t="str">
        <f>IFERROR(_xlfn.XLOOKUP(HsgLista[[#This Row],[Vármegye]],Régiók[Vármegye],Régiók[Régió]),"")</f>
        <v>Dél-Dunántúl</v>
      </c>
      <c r="AC3013" s="12" t="str">
        <f>IFERROR(_xlfn.XLOOKUP(HsgLista[[#This Row],[Vármegye]],Régiók[Vármegye],Régiók[NUTS2]),"")</f>
        <v>HU23</v>
      </c>
      <c r="AD3013" s="12" t="str" cm="1">
        <f t="array" ref="AD3013">_xlfn.XLOOKUP(HsgLista[[#This Row],[Helység jogállása]],_xlfn.ANCHORARRAY($AG$12),$AH$12:$AH$18)</f>
        <v>1 község</v>
      </c>
      <c r="AE3013" s="4">
        <f>HsgLista[[#This Row],[Lakó-népesség]]*HsgLista[[#This Row],[Lakó-népesség]]</f>
        <v>1008016</v>
      </c>
      <c r="AF3013" s="1"/>
      <c r="AG3013" s="4"/>
      <c r="AJ3013" s="8"/>
      <c r="AK3013" s="4"/>
      <c r="AS3013" s="8"/>
      <c r="AT3013" s="4"/>
      <c r="BJ3013" s="1"/>
    </row>
    <row r="3014" spans="1:62" x14ac:dyDescent="0.3">
      <c r="A3014" s="33" t="s">
        <v>3627</v>
      </c>
      <c r="B3014" s="31">
        <v>17880</v>
      </c>
      <c r="C3014" s="1" t="s">
        <v>40</v>
      </c>
      <c r="D3014" s="1" t="s">
        <v>66</v>
      </c>
      <c r="E3014" s="1" t="s">
        <v>154</v>
      </c>
      <c r="F3014" s="1" t="s">
        <v>155</v>
      </c>
      <c r="G3014" s="1" t="s">
        <v>156</v>
      </c>
      <c r="H3014" s="1">
        <v>5</v>
      </c>
      <c r="I3014" s="1" t="s">
        <v>737</v>
      </c>
      <c r="J3014" s="4">
        <v>420</v>
      </c>
      <c r="K3014" s="4">
        <v>144</v>
      </c>
      <c r="L3014" s="4">
        <v>70</v>
      </c>
      <c r="AA3014" s="12" t="str">
        <f>_xlfn.XLOOKUP(HsgLista[[#This Row],[Lakó-népesség]],hsgméret[limit],hsgméret[név],,-1)</f>
        <v>mikro</v>
      </c>
      <c r="AB3014" s="12" t="str">
        <f>IFERROR(_xlfn.XLOOKUP(HsgLista[[#This Row],[Vármegye]],Régiók[Vármegye],Régiók[Régió]),"")</f>
        <v>Nyugat-Dunántúl</v>
      </c>
      <c r="AC3014" s="12" t="str">
        <f>IFERROR(_xlfn.XLOOKUP(HsgLista[[#This Row],[Vármegye]],Régiók[Vármegye],Régiók[NUTS2]),"")</f>
        <v>HU22</v>
      </c>
      <c r="AD3014" s="12" t="str" cm="1">
        <f t="array" ref="AD3014">_xlfn.XLOOKUP(HsgLista[[#This Row],[Helység jogállása]],_xlfn.ANCHORARRAY($AG$12),$AH$12:$AH$18)</f>
        <v>1 község</v>
      </c>
      <c r="AE3014" s="4">
        <f>HsgLista[[#This Row],[Lakó-népesség]]*HsgLista[[#This Row],[Lakó-népesség]]</f>
        <v>20736</v>
      </c>
      <c r="AF3014" s="1"/>
      <c r="AG3014" s="4"/>
      <c r="AJ3014" s="8"/>
      <c r="AK3014" s="4"/>
      <c r="AS3014" s="8"/>
      <c r="AT3014" s="4"/>
      <c r="BJ3014" s="1"/>
    </row>
    <row r="3015" spans="1:62" x14ac:dyDescent="0.3">
      <c r="A3015" s="33" t="s">
        <v>3628</v>
      </c>
      <c r="B3015" s="32">
        <v>9195</v>
      </c>
      <c r="C3015" s="1" t="s">
        <v>40</v>
      </c>
      <c r="D3015" s="1" t="s">
        <v>95</v>
      </c>
      <c r="E3015" s="1" t="s">
        <v>709</v>
      </c>
      <c r="F3015" s="1" t="s">
        <v>710</v>
      </c>
      <c r="G3015" s="1" t="s">
        <v>711</v>
      </c>
      <c r="H3015" s="1">
        <v>5</v>
      </c>
      <c r="I3015" s="1" t="s">
        <v>1664</v>
      </c>
      <c r="J3015" s="4">
        <v>1342</v>
      </c>
      <c r="K3015" s="4">
        <v>348</v>
      </c>
      <c r="L3015" s="4">
        <v>189</v>
      </c>
      <c r="AA3015" s="12" t="str">
        <f>_xlfn.XLOOKUP(HsgLista[[#This Row],[Lakó-népesség]],hsgméret[limit],hsgméret[név],,-1)</f>
        <v>mikro</v>
      </c>
      <c r="AB3015" s="12" t="str">
        <f>IFERROR(_xlfn.XLOOKUP(HsgLista[[#This Row],[Vármegye]],Régiók[Vármegye],Régiók[Régió]),"")</f>
        <v>Nyugat-Dunántúl</v>
      </c>
      <c r="AC3015" s="12" t="str">
        <f>IFERROR(_xlfn.XLOOKUP(HsgLista[[#This Row],[Vármegye]],Régiók[Vármegye],Régiók[NUTS2]),"")</f>
        <v>HU22</v>
      </c>
      <c r="AD3015" s="12" t="str" cm="1">
        <f t="array" ref="AD3015">_xlfn.XLOOKUP(HsgLista[[#This Row],[Helység jogállása]],_xlfn.ANCHORARRAY($AG$12),$AH$12:$AH$18)</f>
        <v>1 község</v>
      </c>
      <c r="AE3015" s="4">
        <f>HsgLista[[#This Row],[Lakó-népesség]]*HsgLista[[#This Row],[Lakó-népesség]]</f>
        <v>121104</v>
      </c>
      <c r="AF3015" s="1"/>
      <c r="AG3015" s="4"/>
      <c r="AJ3015" s="8"/>
      <c r="AK3015" s="4"/>
      <c r="AS3015" s="8"/>
      <c r="AT3015" s="4"/>
      <c r="BJ3015" s="1"/>
    </row>
    <row r="3016" spans="1:62" x14ac:dyDescent="0.3">
      <c r="A3016" s="33" t="s">
        <v>370</v>
      </c>
      <c r="B3016" s="31">
        <v>18324</v>
      </c>
      <c r="C3016" s="1" t="s">
        <v>27</v>
      </c>
      <c r="D3016" s="1" t="s">
        <v>159</v>
      </c>
      <c r="E3016" s="1" t="s">
        <v>3629</v>
      </c>
      <c r="F3016" s="1" t="s">
        <v>369</v>
      </c>
      <c r="G3016" s="1" t="s">
        <v>370</v>
      </c>
      <c r="H3016" s="1">
        <v>2</v>
      </c>
      <c r="I3016" s="1" t="s">
        <v>38</v>
      </c>
      <c r="J3016" s="4">
        <v>6568</v>
      </c>
      <c r="K3016" s="4">
        <v>7895</v>
      </c>
      <c r="L3016" s="4">
        <v>3425</v>
      </c>
      <c r="T3016" s="1">
        <v>1</v>
      </c>
      <c r="AA3016" s="12" t="str">
        <f>_xlfn.XLOOKUP(HsgLista[[#This Row],[Lakó-népesség]],hsgméret[limit],hsgméret[név],,-1)</f>
        <v>kicsi</v>
      </c>
      <c r="AB3016" s="12" t="str">
        <f>IFERROR(_xlfn.XLOOKUP(HsgLista[[#This Row],[Vármegye]],Régiók[Vármegye],Régiók[Régió]),"")</f>
        <v>Észak-Alföld</v>
      </c>
      <c r="AC3016" s="12" t="str">
        <f>IFERROR(_xlfn.XLOOKUP(HsgLista[[#This Row],[Vármegye]],Régiók[Vármegye],Régiók[NUTS2]),"")</f>
        <v>HU32</v>
      </c>
      <c r="AD3016" s="12" t="str" cm="1">
        <f t="array" ref="AD3016">_xlfn.XLOOKUP(HsgLista[[#This Row],[Helység jogállása]],_xlfn.ANCHORARRAY($AG$12),$AH$12:$AH$18)</f>
        <v>2 város</v>
      </c>
      <c r="AE3016" s="4">
        <f>HsgLista[[#This Row],[Lakó-népesség]]*HsgLista[[#This Row],[Lakó-népesség]]</f>
        <v>62331025</v>
      </c>
      <c r="AF3016" s="1"/>
      <c r="AG3016" s="4"/>
      <c r="AJ3016" s="8"/>
      <c r="AK3016" s="4"/>
      <c r="AS3016" s="8"/>
      <c r="AT3016" s="4"/>
      <c r="BJ3016" s="1"/>
    </row>
    <row r="3017" spans="1:62" x14ac:dyDescent="0.3">
      <c r="A3017" s="33" t="s">
        <v>3630</v>
      </c>
      <c r="B3017" s="31">
        <v>20394</v>
      </c>
      <c r="C3017" s="1" t="s">
        <v>40</v>
      </c>
      <c r="D3017" s="1" t="s">
        <v>95</v>
      </c>
      <c r="E3017" s="1" t="s">
        <v>96</v>
      </c>
      <c r="F3017" s="1" t="s">
        <v>97</v>
      </c>
      <c r="G3017" s="1" t="s">
        <v>98</v>
      </c>
      <c r="H3017" s="1">
        <v>5</v>
      </c>
      <c r="I3017" s="1" t="s">
        <v>3091</v>
      </c>
      <c r="J3017" s="4">
        <v>1065</v>
      </c>
      <c r="K3017" s="4">
        <v>431</v>
      </c>
      <c r="L3017" s="4">
        <v>164</v>
      </c>
      <c r="AA3017" s="12" t="str">
        <f>_xlfn.XLOOKUP(HsgLista[[#This Row],[Lakó-népesség]],hsgméret[limit],hsgméret[név],,-1)</f>
        <v>mikro</v>
      </c>
      <c r="AB3017" s="12" t="str">
        <f>IFERROR(_xlfn.XLOOKUP(HsgLista[[#This Row],[Vármegye]],Régiók[Vármegye],Régiók[Régió]),"")</f>
        <v>Nyugat-Dunántúl</v>
      </c>
      <c r="AC3017" s="12" t="str">
        <f>IFERROR(_xlfn.XLOOKUP(HsgLista[[#This Row],[Vármegye]],Régiók[Vármegye],Régiók[NUTS2]),"")</f>
        <v>HU22</v>
      </c>
      <c r="AD3017" s="12" t="str" cm="1">
        <f t="array" ref="AD3017">_xlfn.XLOOKUP(HsgLista[[#This Row],[Helység jogállása]],_xlfn.ANCHORARRAY($AG$12),$AH$12:$AH$18)</f>
        <v>1 község</v>
      </c>
      <c r="AE3017" s="4">
        <f>HsgLista[[#This Row],[Lakó-népesség]]*HsgLista[[#This Row],[Lakó-népesség]]</f>
        <v>185761</v>
      </c>
      <c r="AF3017" s="1"/>
      <c r="AG3017" s="4"/>
      <c r="AJ3017" s="8"/>
      <c r="AK3017" s="4"/>
      <c r="AS3017" s="8"/>
      <c r="AT3017" s="4"/>
      <c r="BJ3017" s="1"/>
    </row>
    <row r="3018" spans="1:62" x14ac:dyDescent="0.3">
      <c r="A3018" s="33" t="s">
        <v>3631</v>
      </c>
      <c r="B3018" s="31">
        <v>10302</v>
      </c>
      <c r="C3018" s="1" t="s">
        <v>40</v>
      </c>
      <c r="D3018" s="1" t="s">
        <v>202</v>
      </c>
      <c r="E3018" s="1" t="s">
        <v>203</v>
      </c>
      <c r="F3018" s="1" t="s">
        <v>204</v>
      </c>
      <c r="G3018" s="1" t="s">
        <v>205</v>
      </c>
      <c r="H3018" s="1">
        <v>5</v>
      </c>
      <c r="I3018" s="1" t="s">
        <v>261</v>
      </c>
      <c r="J3018" s="4">
        <v>1175</v>
      </c>
      <c r="K3018" s="4">
        <v>527</v>
      </c>
      <c r="L3018" s="4">
        <v>203</v>
      </c>
      <c r="AA3018" s="12" t="str">
        <f>_xlfn.XLOOKUP(HsgLista[[#This Row],[Lakó-népesség]],hsgméret[limit],hsgméret[név],,-1)</f>
        <v>apró</v>
      </c>
      <c r="AB3018" s="12" t="str">
        <f>IFERROR(_xlfn.XLOOKUP(HsgLista[[#This Row],[Vármegye]],Régiók[Vármegye],Régiók[Régió]),"")</f>
        <v>Nyugat-Dunántúl</v>
      </c>
      <c r="AC3018" s="12" t="str">
        <f>IFERROR(_xlfn.XLOOKUP(HsgLista[[#This Row],[Vármegye]],Régiók[Vármegye],Régiók[NUTS2]),"")</f>
        <v>HU22</v>
      </c>
      <c r="AD3018" s="12" t="str" cm="1">
        <f t="array" ref="AD3018">_xlfn.XLOOKUP(HsgLista[[#This Row],[Helység jogállása]],_xlfn.ANCHORARRAY($AG$12),$AH$12:$AH$18)</f>
        <v>1 község</v>
      </c>
      <c r="AE3018" s="4">
        <f>HsgLista[[#This Row],[Lakó-népesség]]*HsgLista[[#This Row],[Lakó-népesség]]</f>
        <v>277729</v>
      </c>
      <c r="AF3018" s="1"/>
      <c r="AG3018" s="4"/>
      <c r="AJ3018" s="8"/>
      <c r="AK3018" s="4"/>
      <c r="AS3018" s="8"/>
      <c r="AT3018" s="4"/>
      <c r="BJ3018" s="1"/>
    </row>
    <row r="3019" spans="1:62" x14ac:dyDescent="0.3">
      <c r="A3019" s="33" t="s">
        <v>3632</v>
      </c>
      <c r="B3019" s="31">
        <v>15334</v>
      </c>
      <c r="C3019" s="1" t="s">
        <v>40</v>
      </c>
      <c r="D3019" s="1" t="s">
        <v>95</v>
      </c>
      <c r="E3019" s="1" t="s">
        <v>709</v>
      </c>
      <c r="F3019" s="1" t="s">
        <v>710</v>
      </c>
      <c r="G3019" s="1" t="s">
        <v>711</v>
      </c>
      <c r="H3019" s="1">
        <v>5</v>
      </c>
      <c r="I3019" s="1" t="s">
        <v>2624</v>
      </c>
      <c r="J3019" s="4">
        <v>1272</v>
      </c>
      <c r="K3019" s="4">
        <v>322</v>
      </c>
      <c r="L3019" s="4">
        <v>143</v>
      </c>
      <c r="AA3019" s="12" t="str">
        <f>_xlfn.XLOOKUP(HsgLista[[#This Row],[Lakó-népesség]],hsgméret[limit],hsgméret[név],,-1)</f>
        <v>mikro</v>
      </c>
      <c r="AB3019" s="12" t="str">
        <f>IFERROR(_xlfn.XLOOKUP(HsgLista[[#This Row],[Vármegye]],Régiók[Vármegye],Régiók[Régió]),"")</f>
        <v>Nyugat-Dunántúl</v>
      </c>
      <c r="AC3019" s="12" t="str">
        <f>IFERROR(_xlfn.XLOOKUP(HsgLista[[#This Row],[Vármegye]],Régiók[Vármegye],Régiók[NUTS2]),"")</f>
        <v>HU22</v>
      </c>
      <c r="AD3019" s="12" t="str" cm="1">
        <f t="array" ref="AD3019">_xlfn.XLOOKUP(HsgLista[[#This Row],[Helység jogállása]],_xlfn.ANCHORARRAY($AG$12),$AH$12:$AH$18)</f>
        <v>1 község</v>
      </c>
      <c r="AE3019" s="4">
        <f>HsgLista[[#This Row],[Lakó-népesség]]*HsgLista[[#This Row],[Lakó-népesség]]</f>
        <v>103684</v>
      </c>
      <c r="AF3019" s="1"/>
      <c r="AG3019" s="4"/>
      <c r="AJ3019" s="8"/>
      <c r="AK3019" s="4"/>
      <c r="AS3019" s="8"/>
      <c r="AT3019" s="4"/>
      <c r="BJ3019" s="1"/>
    </row>
    <row r="3020" spans="1:62" x14ac:dyDescent="0.3">
      <c r="A3020" s="33" t="s">
        <v>3633</v>
      </c>
      <c r="B3020" s="31">
        <v>20349</v>
      </c>
      <c r="C3020" s="1" t="s">
        <v>40</v>
      </c>
      <c r="D3020" s="1" t="s">
        <v>95</v>
      </c>
      <c r="E3020" s="1" t="s">
        <v>709</v>
      </c>
      <c r="F3020" s="1" t="s">
        <v>710</v>
      </c>
      <c r="G3020" s="1" t="s">
        <v>711</v>
      </c>
      <c r="H3020" s="1">
        <v>5</v>
      </c>
      <c r="I3020" s="1" t="s">
        <v>1664</v>
      </c>
      <c r="J3020" s="4">
        <v>1392</v>
      </c>
      <c r="K3020" s="4">
        <v>352</v>
      </c>
      <c r="L3020" s="4">
        <v>200</v>
      </c>
      <c r="AA3020" s="12" t="str">
        <f>_xlfn.XLOOKUP(HsgLista[[#This Row],[Lakó-népesség]],hsgméret[limit],hsgméret[név],,-1)</f>
        <v>mikro</v>
      </c>
      <c r="AB3020" s="12" t="str">
        <f>IFERROR(_xlfn.XLOOKUP(HsgLista[[#This Row],[Vármegye]],Régiók[Vármegye],Régiók[Régió]),"")</f>
        <v>Nyugat-Dunántúl</v>
      </c>
      <c r="AC3020" s="12" t="str">
        <f>IFERROR(_xlfn.XLOOKUP(HsgLista[[#This Row],[Vármegye]],Régiók[Vármegye],Régiók[NUTS2]),"")</f>
        <v>HU22</v>
      </c>
      <c r="AD3020" s="12" t="str" cm="1">
        <f t="array" ref="AD3020">_xlfn.XLOOKUP(HsgLista[[#This Row],[Helység jogállása]],_xlfn.ANCHORARRAY($AG$12),$AH$12:$AH$18)</f>
        <v>1 község</v>
      </c>
      <c r="AE3020" s="4">
        <f>HsgLista[[#This Row],[Lakó-népesség]]*HsgLista[[#This Row],[Lakó-népesség]]</f>
        <v>123904</v>
      </c>
      <c r="AF3020" s="1"/>
      <c r="AG3020" s="4"/>
      <c r="AJ3020" s="8"/>
      <c r="AK3020" s="4"/>
      <c r="AS3020" s="8"/>
      <c r="AT3020" s="4"/>
      <c r="BJ3020" s="1"/>
    </row>
    <row r="3021" spans="1:62" x14ac:dyDescent="0.3">
      <c r="A3021" s="33" t="s">
        <v>3634</v>
      </c>
      <c r="B3021" s="31">
        <v>30702</v>
      </c>
      <c r="C3021" s="1" t="s">
        <v>40</v>
      </c>
      <c r="D3021" s="1" t="s">
        <v>95</v>
      </c>
      <c r="E3021" s="1" t="s">
        <v>96</v>
      </c>
      <c r="F3021" s="1" t="s">
        <v>97</v>
      </c>
      <c r="G3021" s="1" t="s">
        <v>98</v>
      </c>
      <c r="H3021" s="1">
        <v>5</v>
      </c>
      <c r="I3021" s="1" t="s">
        <v>1900</v>
      </c>
      <c r="J3021" s="4">
        <v>912</v>
      </c>
      <c r="K3021" s="4">
        <v>325</v>
      </c>
      <c r="L3021" s="4">
        <v>148</v>
      </c>
      <c r="R3021" s="1">
        <v>1</v>
      </c>
      <c r="AA3021" s="12" t="str">
        <f>_xlfn.XLOOKUP(HsgLista[[#This Row],[Lakó-népesség]],hsgméret[limit],hsgméret[név],,-1)</f>
        <v>mikro</v>
      </c>
      <c r="AB3021" s="12" t="str">
        <f>IFERROR(_xlfn.XLOOKUP(HsgLista[[#This Row],[Vármegye]],Régiók[Vármegye],Régiók[Régió]),"")</f>
        <v>Nyugat-Dunántúl</v>
      </c>
      <c r="AC3021" s="12" t="str">
        <f>IFERROR(_xlfn.XLOOKUP(HsgLista[[#This Row],[Vármegye]],Régiók[Vármegye],Régiók[NUTS2]),"")</f>
        <v>HU22</v>
      </c>
      <c r="AD3021" s="12" t="str" cm="1">
        <f t="array" ref="AD3021">_xlfn.XLOOKUP(HsgLista[[#This Row],[Helység jogállása]],_xlfn.ANCHORARRAY($AG$12),$AH$12:$AH$18)</f>
        <v>1 község</v>
      </c>
      <c r="AE3021" s="4">
        <f>HsgLista[[#This Row],[Lakó-népesség]]*HsgLista[[#This Row],[Lakó-népesség]]</f>
        <v>105625</v>
      </c>
      <c r="AF3021" s="1"/>
      <c r="AG3021" s="4"/>
      <c r="AJ3021" s="8"/>
      <c r="AK3021" s="4"/>
      <c r="AS3021" s="8"/>
      <c r="AT3021" s="4"/>
      <c r="BJ3021" s="1"/>
    </row>
    <row r="3022" spans="1:62" x14ac:dyDescent="0.3">
      <c r="A3022" s="33" t="s">
        <v>668</v>
      </c>
      <c r="B3022" s="31">
        <v>28343</v>
      </c>
      <c r="C3022" s="1" t="s">
        <v>196</v>
      </c>
      <c r="D3022" s="1" t="s">
        <v>140</v>
      </c>
      <c r="E3022" s="1" t="s">
        <v>449</v>
      </c>
      <c r="F3022" s="1" t="s">
        <v>450</v>
      </c>
      <c r="G3022" s="1" t="s">
        <v>451</v>
      </c>
      <c r="H3022" s="1">
        <v>2</v>
      </c>
      <c r="I3022" s="1" t="s">
        <v>38</v>
      </c>
      <c r="J3022" s="4">
        <v>7149</v>
      </c>
      <c r="K3022" s="4">
        <v>3102</v>
      </c>
      <c r="L3022" s="4">
        <v>1372</v>
      </c>
      <c r="R3022" s="1">
        <v>1</v>
      </c>
      <c r="AA3022" s="12" t="str">
        <f>_xlfn.XLOOKUP(HsgLista[[#This Row],[Lakó-népesség]],hsgméret[limit],hsgméret[név],,-1)</f>
        <v>kicsi</v>
      </c>
      <c r="AB3022" s="12" t="str">
        <f>IFERROR(_xlfn.XLOOKUP(HsgLista[[#This Row],[Vármegye]],Régiók[Vármegye],Régiók[Régió]),"")</f>
        <v>Dél-Alföld</v>
      </c>
      <c r="AC3022" s="12" t="str">
        <f>IFERROR(_xlfn.XLOOKUP(HsgLista[[#This Row],[Vármegye]],Régiók[Vármegye],Régiók[NUTS2]),"")</f>
        <v>HU33</v>
      </c>
      <c r="AD3022" s="12" t="str" cm="1">
        <f t="array" ref="AD3022">_xlfn.XLOOKUP(HsgLista[[#This Row],[Helység jogállása]],_xlfn.ANCHORARRAY($AG$12),$AH$12:$AH$18)</f>
        <v>1 község</v>
      </c>
      <c r="AE3022" s="4">
        <f>HsgLista[[#This Row],[Lakó-népesség]]*HsgLista[[#This Row],[Lakó-népesség]]</f>
        <v>9622404</v>
      </c>
      <c r="AF3022" s="1"/>
      <c r="AG3022" s="4"/>
      <c r="AJ3022" s="8"/>
      <c r="AK3022" s="4"/>
      <c r="AS3022" s="8"/>
      <c r="AT3022" s="4"/>
      <c r="BJ3022" s="1"/>
    </row>
    <row r="3023" spans="1:62" x14ac:dyDescent="0.3">
      <c r="A3023" s="33" t="s">
        <v>3635</v>
      </c>
      <c r="B3023" s="31">
        <v>27100</v>
      </c>
      <c r="C3023" s="1" t="s">
        <v>40</v>
      </c>
      <c r="D3023" s="1" t="s">
        <v>159</v>
      </c>
      <c r="E3023" s="1" t="s">
        <v>781</v>
      </c>
      <c r="F3023" s="1" t="s">
        <v>782</v>
      </c>
      <c r="G3023" s="1" t="s">
        <v>783</v>
      </c>
      <c r="H3023" s="1">
        <v>5</v>
      </c>
      <c r="I3023" s="1" t="s">
        <v>783</v>
      </c>
      <c r="J3023" s="4">
        <v>2274</v>
      </c>
      <c r="K3023" s="4">
        <v>1669</v>
      </c>
      <c r="L3023" s="4">
        <v>555</v>
      </c>
      <c r="T3023" s="1">
        <v>1</v>
      </c>
      <c r="AA3023" s="12" t="str">
        <f>_xlfn.XLOOKUP(HsgLista[[#This Row],[Lakó-népesség]],hsgméret[limit],hsgméret[név],,-1)</f>
        <v>apró</v>
      </c>
      <c r="AB3023" s="12" t="str">
        <f>IFERROR(_xlfn.XLOOKUP(HsgLista[[#This Row],[Vármegye]],Régiók[Vármegye],Régiók[Régió]),"")</f>
        <v>Észak-Alföld</v>
      </c>
      <c r="AC3023" s="12" t="str">
        <f>IFERROR(_xlfn.XLOOKUP(HsgLista[[#This Row],[Vármegye]],Régiók[Vármegye],Régiók[NUTS2]),"")</f>
        <v>HU32</v>
      </c>
      <c r="AD3023" s="12" t="str" cm="1">
        <f t="array" ref="AD3023">_xlfn.XLOOKUP(HsgLista[[#This Row],[Helység jogállása]],_xlfn.ANCHORARRAY($AG$12),$AH$12:$AH$18)</f>
        <v>1 község</v>
      </c>
      <c r="AE3023" s="4">
        <f>HsgLista[[#This Row],[Lakó-népesség]]*HsgLista[[#This Row],[Lakó-népesség]]</f>
        <v>2785561</v>
      </c>
      <c r="AF3023" s="1"/>
      <c r="AG3023" s="4"/>
      <c r="AJ3023" s="8"/>
      <c r="AK3023" s="4"/>
      <c r="AS3023" s="8"/>
      <c r="AT3023" s="4"/>
      <c r="BJ3023" s="1"/>
    </row>
    <row r="3024" spans="1:62" x14ac:dyDescent="0.3">
      <c r="A3024" s="33" t="s">
        <v>3636</v>
      </c>
      <c r="B3024" s="31">
        <v>14322</v>
      </c>
      <c r="C3024" s="1" t="s">
        <v>40</v>
      </c>
      <c r="D3024" s="1" t="s">
        <v>202</v>
      </c>
      <c r="E3024" s="1" t="s">
        <v>203</v>
      </c>
      <c r="F3024" s="1" t="s">
        <v>204</v>
      </c>
      <c r="G3024" s="1" t="s">
        <v>205</v>
      </c>
      <c r="H3024" s="1">
        <v>5</v>
      </c>
      <c r="I3024" s="1" t="s">
        <v>461</v>
      </c>
      <c r="J3024" s="4">
        <v>1345</v>
      </c>
      <c r="K3024" s="4">
        <v>332</v>
      </c>
      <c r="L3024" s="4">
        <v>204</v>
      </c>
      <c r="AA3024" s="12" t="str">
        <f>_xlfn.XLOOKUP(HsgLista[[#This Row],[Lakó-népesség]],hsgméret[limit],hsgméret[név],,-1)</f>
        <v>mikro</v>
      </c>
      <c r="AB3024" s="12" t="str">
        <f>IFERROR(_xlfn.XLOOKUP(HsgLista[[#This Row],[Vármegye]],Régiók[Vármegye],Régiók[Régió]),"")</f>
        <v>Nyugat-Dunántúl</v>
      </c>
      <c r="AC3024" s="12" t="str">
        <f>IFERROR(_xlfn.XLOOKUP(HsgLista[[#This Row],[Vármegye]],Régiók[Vármegye],Régiók[NUTS2]),"")</f>
        <v>HU22</v>
      </c>
      <c r="AD3024" s="12" t="str" cm="1">
        <f t="array" ref="AD3024">_xlfn.XLOOKUP(HsgLista[[#This Row],[Helység jogállása]],_xlfn.ANCHORARRAY($AG$12),$AH$12:$AH$18)</f>
        <v>1 község</v>
      </c>
      <c r="AE3024" s="4">
        <f>HsgLista[[#This Row],[Lakó-népesség]]*HsgLista[[#This Row],[Lakó-népesség]]</f>
        <v>110224</v>
      </c>
      <c r="AF3024" s="1"/>
      <c r="AG3024" s="4"/>
      <c r="AJ3024" s="8"/>
      <c r="AK3024" s="4"/>
      <c r="AS3024" s="8"/>
      <c r="AT3024" s="4"/>
      <c r="BJ3024" s="1"/>
    </row>
    <row r="3025" spans="1:62" x14ac:dyDescent="0.3">
      <c r="A3025" s="33" t="s">
        <v>3637</v>
      </c>
      <c r="B3025" s="31">
        <v>25982</v>
      </c>
      <c r="C3025" s="1" t="s">
        <v>40</v>
      </c>
      <c r="D3025" s="1" t="s">
        <v>95</v>
      </c>
      <c r="E3025" s="1" t="s">
        <v>96</v>
      </c>
      <c r="F3025" s="1" t="s">
        <v>97</v>
      </c>
      <c r="G3025" s="1" t="s">
        <v>98</v>
      </c>
      <c r="H3025" s="1">
        <v>5</v>
      </c>
      <c r="I3025" s="1" t="s">
        <v>3091</v>
      </c>
      <c r="J3025" s="4">
        <v>1009</v>
      </c>
      <c r="K3025" s="4">
        <v>712</v>
      </c>
      <c r="L3025" s="4">
        <v>270</v>
      </c>
      <c r="AA3025" s="12" t="str">
        <f>_xlfn.XLOOKUP(HsgLista[[#This Row],[Lakó-népesség]],hsgméret[limit],hsgméret[név],,-1)</f>
        <v>apró</v>
      </c>
      <c r="AB3025" s="12" t="str">
        <f>IFERROR(_xlfn.XLOOKUP(HsgLista[[#This Row],[Vármegye]],Régiók[Vármegye],Régiók[Régió]),"")</f>
        <v>Nyugat-Dunántúl</v>
      </c>
      <c r="AC3025" s="12" t="str">
        <f>IFERROR(_xlfn.XLOOKUP(HsgLista[[#This Row],[Vármegye]],Régiók[Vármegye],Régiók[NUTS2]),"")</f>
        <v>HU22</v>
      </c>
      <c r="AD3025" s="12" t="str" cm="1">
        <f t="array" ref="AD3025">_xlfn.XLOOKUP(HsgLista[[#This Row],[Helység jogállása]],_xlfn.ANCHORARRAY($AG$12),$AH$12:$AH$18)</f>
        <v>1 község</v>
      </c>
      <c r="AE3025" s="4">
        <f>HsgLista[[#This Row],[Lakó-népesség]]*HsgLista[[#This Row],[Lakó-népesség]]</f>
        <v>506944</v>
      </c>
      <c r="AF3025" s="1"/>
      <c r="AG3025" s="4"/>
      <c r="AJ3025" s="8"/>
      <c r="AK3025" s="4"/>
      <c r="AS3025" s="8"/>
      <c r="AT3025" s="4"/>
      <c r="BJ3025" s="1"/>
    </row>
    <row r="3026" spans="1:62" x14ac:dyDescent="0.3">
      <c r="A3026" s="33" t="s">
        <v>308</v>
      </c>
      <c r="B3026" s="32">
        <v>4695</v>
      </c>
      <c r="C3026" s="1" t="s">
        <v>27</v>
      </c>
      <c r="D3026" s="1" t="s">
        <v>95</v>
      </c>
      <c r="E3026" s="1" t="s">
        <v>3638</v>
      </c>
      <c r="F3026" s="1" t="s">
        <v>307</v>
      </c>
      <c r="G3026" s="1" t="s">
        <v>308</v>
      </c>
      <c r="H3026" s="1">
        <v>1</v>
      </c>
      <c r="I3026" s="1" t="s">
        <v>32</v>
      </c>
      <c r="J3026" s="4">
        <v>5510</v>
      </c>
      <c r="K3026" s="4">
        <v>3896</v>
      </c>
      <c r="L3026" s="4">
        <v>1926</v>
      </c>
      <c r="T3026" s="1">
        <v>1</v>
      </c>
      <c r="AA3026" s="12" t="str">
        <f>_xlfn.XLOOKUP(HsgLista[[#This Row],[Lakó-népesség]],hsgméret[limit],hsgméret[név],,-1)</f>
        <v>kicsi</v>
      </c>
      <c r="AB3026" s="12" t="str">
        <f>IFERROR(_xlfn.XLOOKUP(HsgLista[[#This Row],[Vármegye]],Régiók[Vármegye],Régiók[Régió]),"")</f>
        <v>Nyugat-Dunántúl</v>
      </c>
      <c r="AC3026" s="12" t="str">
        <f>IFERROR(_xlfn.XLOOKUP(HsgLista[[#This Row],[Vármegye]],Régiók[Vármegye],Régiók[NUTS2]),"")</f>
        <v>HU22</v>
      </c>
      <c r="AD3026" s="12" t="str" cm="1">
        <f t="array" ref="AD3026">_xlfn.XLOOKUP(HsgLista[[#This Row],[Helység jogállása]],_xlfn.ANCHORARRAY($AG$12),$AH$12:$AH$18)</f>
        <v>2 város</v>
      </c>
      <c r="AE3026" s="4">
        <f>HsgLista[[#This Row],[Lakó-népesség]]*HsgLista[[#This Row],[Lakó-népesség]]</f>
        <v>15178816</v>
      </c>
      <c r="AF3026" s="1"/>
      <c r="AG3026" s="4"/>
      <c r="AJ3026" s="8"/>
      <c r="AK3026" s="4"/>
      <c r="AS3026" s="8"/>
      <c r="AT3026" s="4"/>
      <c r="BJ3026" s="1"/>
    </row>
    <row r="3027" spans="1:62" x14ac:dyDescent="0.3">
      <c r="A3027" s="33" t="s">
        <v>1653</v>
      </c>
      <c r="B3027" s="31">
        <v>26648</v>
      </c>
      <c r="C3027" s="1" t="s">
        <v>40</v>
      </c>
      <c r="D3027" s="1" t="s">
        <v>80</v>
      </c>
      <c r="E3027" s="1" t="s">
        <v>117</v>
      </c>
      <c r="F3027" s="1" t="s">
        <v>118</v>
      </c>
      <c r="G3027" s="1" t="s">
        <v>119</v>
      </c>
      <c r="H3027" s="1">
        <v>2</v>
      </c>
      <c r="I3027" s="1" t="s">
        <v>38</v>
      </c>
      <c r="J3027" s="4">
        <v>3369</v>
      </c>
      <c r="K3027" s="4">
        <v>1483</v>
      </c>
      <c r="L3027" s="4">
        <v>652</v>
      </c>
      <c r="AA3027" s="12" t="str">
        <f>_xlfn.XLOOKUP(HsgLista[[#This Row],[Lakó-népesség]],hsgméret[limit],hsgméret[név],,-1)</f>
        <v>apró</v>
      </c>
      <c r="AB3027" s="12" t="str">
        <f>IFERROR(_xlfn.XLOOKUP(HsgLista[[#This Row],[Vármegye]],Régiók[Vármegye],Régiók[Régió]),"")</f>
        <v>Közép-Dunántúl</v>
      </c>
      <c r="AC3027" s="12" t="str">
        <f>IFERROR(_xlfn.XLOOKUP(HsgLista[[#This Row],[Vármegye]],Régiók[Vármegye],Régiók[NUTS2]),"")</f>
        <v>HU21</v>
      </c>
      <c r="AD3027" s="12" t="str" cm="1">
        <f t="array" ref="AD3027">_xlfn.XLOOKUP(HsgLista[[#This Row],[Helység jogállása]],_xlfn.ANCHORARRAY($AG$12),$AH$12:$AH$18)</f>
        <v>1 község</v>
      </c>
      <c r="AE3027" s="4">
        <f>HsgLista[[#This Row],[Lakó-népesség]]*HsgLista[[#This Row],[Lakó-népesség]]</f>
        <v>2199289</v>
      </c>
      <c r="AF3027" s="1"/>
      <c r="AG3027" s="4"/>
      <c r="AJ3027" s="8"/>
      <c r="AK3027" s="4"/>
      <c r="AS3027" s="8"/>
      <c r="AT3027" s="4"/>
      <c r="BJ3027" s="1"/>
    </row>
    <row r="3028" spans="1:62" x14ac:dyDescent="0.3">
      <c r="A3028" s="33" t="s">
        <v>3639</v>
      </c>
      <c r="B3028" s="31">
        <v>16656</v>
      </c>
      <c r="C3028" s="1" t="s">
        <v>40</v>
      </c>
      <c r="D3028" s="1" t="s">
        <v>80</v>
      </c>
      <c r="E3028" s="1" t="s">
        <v>264</v>
      </c>
      <c r="F3028" s="1" t="s">
        <v>265</v>
      </c>
      <c r="G3028" s="1" t="s">
        <v>266</v>
      </c>
      <c r="H3028" s="1">
        <v>5</v>
      </c>
      <c r="I3028" s="1" t="s">
        <v>266</v>
      </c>
      <c r="J3028" s="4">
        <v>854</v>
      </c>
      <c r="K3028" s="4">
        <v>280</v>
      </c>
      <c r="L3028" s="4">
        <v>130</v>
      </c>
      <c r="AA3028" s="12" t="str">
        <f>_xlfn.XLOOKUP(HsgLista[[#This Row],[Lakó-népesség]],hsgméret[limit],hsgméret[név],,-1)</f>
        <v>mikro</v>
      </c>
      <c r="AB3028" s="12" t="str">
        <f>IFERROR(_xlfn.XLOOKUP(HsgLista[[#This Row],[Vármegye]],Régiók[Vármegye],Régiók[Régió]),"")</f>
        <v>Közép-Dunántúl</v>
      </c>
      <c r="AC3028" s="12" t="str">
        <f>IFERROR(_xlfn.XLOOKUP(HsgLista[[#This Row],[Vármegye]],Régiók[Vármegye],Régiók[NUTS2]),"")</f>
        <v>HU21</v>
      </c>
      <c r="AD3028" s="12" t="str" cm="1">
        <f t="array" ref="AD3028">_xlfn.XLOOKUP(HsgLista[[#This Row],[Helység jogállása]],_xlfn.ANCHORARRAY($AG$12),$AH$12:$AH$18)</f>
        <v>1 község</v>
      </c>
      <c r="AE3028" s="4">
        <f>HsgLista[[#This Row],[Lakó-népesség]]*HsgLista[[#This Row],[Lakó-népesség]]</f>
        <v>78400</v>
      </c>
      <c r="AF3028" s="1"/>
      <c r="AG3028" s="4"/>
      <c r="AJ3028" s="8"/>
      <c r="AK3028" s="4"/>
      <c r="AS3028" s="8"/>
      <c r="AT3028" s="4"/>
      <c r="BJ3028" s="1"/>
    </row>
    <row r="3029" spans="1:62" x14ac:dyDescent="0.3">
      <c r="A3029" s="33" t="s">
        <v>1160</v>
      </c>
      <c r="B3029" s="31">
        <v>29373</v>
      </c>
      <c r="C3029" s="1" t="s">
        <v>40</v>
      </c>
      <c r="D3029" s="1" t="s">
        <v>95</v>
      </c>
      <c r="E3029" s="1" t="s">
        <v>96</v>
      </c>
      <c r="F3029" s="1" t="s">
        <v>97</v>
      </c>
      <c r="G3029" s="1" t="s">
        <v>98</v>
      </c>
      <c r="H3029" s="1">
        <v>2</v>
      </c>
      <c r="I3029" s="1" t="s">
        <v>38</v>
      </c>
      <c r="J3029" s="4">
        <v>1795</v>
      </c>
      <c r="K3029" s="4">
        <v>1300</v>
      </c>
      <c r="L3029" s="4">
        <v>493</v>
      </c>
      <c r="AA3029" s="12" t="str">
        <f>_xlfn.XLOOKUP(HsgLista[[#This Row],[Lakó-népesség]],hsgméret[limit],hsgméret[név],,-1)</f>
        <v>apró</v>
      </c>
      <c r="AB3029" s="12" t="str">
        <f>IFERROR(_xlfn.XLOOKUP(HsgLista[[#This Row],[Vármegye]],Régiók[Vármegye],Régiók[Régió]),"")</f>
        <v>Nyugat-Dunántúl</v>
      </c>
      <c r="AC3029" s="12" t="str">
        <f>IFERROR(_xlfn.XLOOKUP(HsgLista[[#This Row],[Vármegye]],Régiók[Vármegye],Régiók[NUTS2]),"")</f>
        <v>HU22</v>
      </c>
      <c r="AD3029" s="12" t="str" cm="1">
        <f t="array" ref="AD3029">_xlfn.XLOOKUP(HsgLista[[#This Row],[Helység jogállása]],_xlfn.ANCHORARRAY($AG$12),$AH$12:$AH$18)</f>
        <v>1 község</v>
      </c>
      <c r="AE3029" s="4">
        <f>HsgLista[[#This Row],[Lakó-népesség]]*HsgLista[[#This Row],[Lakó-népesség]]</f>
        <v>1690000</v>
      </c>
      <c r="AF3029" s="1"/>
      <c r="AG3029" s="4"/>
      <c r="AJ3029" s="8"/>
      <c r="AK3029" s="4"/>
      <c r="AS3029" s="8"/>
      <c r="AT3029" s="4"/>
      <c r="BJ3029" s="1"/>
    </row>
    <row r="3030" spans="1:62" x14ac:dyDescent="0.3">
      <c r="A3030" s="33" t="s">
        <v>3640</v>
      </c>
      <c r="B3030" s="31">
        <v>11633</v>
      </c>
      <c r="C3030" s="1" t="s">
        <v>40</v>
      </c>
      <c r="D3030" s="1" t="s">
        <v>95</v>
      </c>
      <c r="E3030" s="1" t="s">
        <v>294</v>
      </c>
      <c r="F3030" s="1" t="s">
        <v>295</v>
      </c>
      <c r="G3030" s="1" t="s">
        <v>296</v>
      </c>
      <c r="H3030" s="1">
        <v>5</v>
      </c>
      <c r="I3030" s="1" t="s">
        <v>1646</v>
      </c>
      <c r="J3030" s="4">
        <v>641</v>
      </c>
      <c r="K3030" s="4">
        <v>349</v>
      </c>
      <c r="L3030" s="4">
        <v>167</v>
      </c>
      <c r="R3030" s="1">
        <v>1</v>
      </c>
      <c r="AA3030" s="12" t="str">
        <f>_xlfn.XLOOKUP(HsgLista[[#This Row],[Lakó-népesség]],hsgméret[limit],hsgméret[név],,-1)</f>
        <v>mikro</v>
      </c>
      <c r="AB3030" s="12" t="str">
        <f>IFERROR(_xlfn.XLOOKUP(HsgLista[[#This Row],[Vármegye]],Régiók[Vármegye],Régiók[Régió]),"")</f>
        <v>Nyugat-Dunántúl</v>
      </c>
      <c r="AC3030" s="12" t="str">
        <f>IFERROR(_xlfn.XLOOKUP(HsgLista[[#This Row],[Vármegye]],Régiók[Vármegye],Régiók[NUTS2]),"")</f>
        <v>HU22</v>
      </c>
      <c r="AD3030" s="12" t="str" cm="1">
        <f t="array" ref="AD3030">_xlfn.XLOOKUP(HsgLista[[#This Row],[Helység jogállása]],_xlfn.ANCHORARRAY($AG$12),$AH$12:$AH$18)</f>
        <v>1 község</v>
      </c>
      <c r="AE3030" s="4">
        <f>HsgLista[[#This Row],[Lakó-népesség]]*HsgLista[[#This Row],[Lakó-népesség]]</f>
        <v>121801</v>
      </c>
      <c r="AF3030" s="1"/>
      <c r="AG3030" s="4"/>
      <c r="AJ3030" s="8"/>
      <c r="AK3030" s="4"/>
      <c r="AS3030" s="8"/>
      <c r="AT3030" s="4"/>
      <c r="BJ3030" s="1"/>
    </row>
    <row r="3031" spans="1:62" x14ac:dyDescent="0.3">
      <c r="A3031" s="33" t="s">
        <v>3641</v>
      </c>
      <c r="B3031" s="31">
        <v>12104</v>
      </c>
      <c r="C3031" s="1" t="s">
        <v>40</v>
      </c>
      <c r="D3031" s="1" t="s">
        <v>95</v>
      </c>
      <c r="E3031" s="1" t="s">
        <v>96</v>
      </c>
      <c r="F3031" s="1" t="s">
        <v>97</v>
      </c>
      <c r="G3031" s="1" t="s">
        <v>98</v>
      </c>
      <c r="H3031" s="1">
        <v>5</v>
      </c>
      <c r="I3031" s="1" t="s">
        <v>3091</v>
      </c>
      <c r="J3031" s="4">
        <v>1180</v>
      </c>
      <c r="K3031" s="4">
        <v>384</v>
      </c>
      <c r="L3031" s="4">
        <v>166</v>
      </c>
      <c r="AA3031" s="12" t="str">
        <f>_xlfn.XLOOKUP(HsgLista[[#This Row],[Lakó-népesség]],hsgméret[limit],hsgméret[név],,-1)</f>
        <v>mikro</v>
      </c>
      <c r="AB3031" s="12" t="str">
        <f>IFERROR(_xlfn.XLOOKUP(HsgLista[[#This Row],[Vármegye]],Régiók[Vármegye],Régiók[Régió]),"")</f>
        <v>Nyugat-Dunántúl</v>
      </c>
      <c r="AC3031" s="12" t="str">
        <f>IFERROR(_xlfn.XLOOKUP(HsgLista[[#This Row],[Vármegye]],Régiók[Vármegye],Régiók[NUTS2]),"")</f>
        <v>HU22</v>
      </c>
      <c r="AD3031" s="12" t="str" cm="1">
        <f t="array" ref="AD3031">_xlfn.XLOOKUP(HsgLista[[#This Row],[Helység jogállása]],_xlfn.ANCHORARRAY($AG$12),$AH$12:$AH$18)</f>
        <v>1 község</v>
      </c>
      <c r="AE3031" s="4">
        <f>HsgLista[[#This Row],[Lakó-népesség]]*HsgLista[[#This Row],[Lakó-népesség]]</f>
        <v>147456</v>
      </c>
      <c r="AF3031" s="1"/>
      <c r="AG3031" s="4"/>
      <c r="AJ3031" s="8"/>
      <c r="AK3031" s="4"/>
      <c r="AS3031" s="8"/>
      <c r="AT3031" s="4"/>
      <c r="BJ3031" s="1"/>
    </row>
    <row r="3032" spans="1:62" x14ac:dyDescent="0.3">
      <c r="A3032" s="33" t="s">
        <v>3642</v>
      </c>
      <c r="B3032" s="32">
        <v>2246</v>
      </c>
      <c r="C3032" s="1" t="s">
        <v>40</v>
      </c>
      <c r="D3032" s="1" t="s">
        <v>95</v>
      </c>
      <c r="E3032" s="1" t="s">
        <v>96</v>
      </c>
      <c r="F3032" s="1" t="s">
        <v>97</v>
      </c>
      <c r="G3032" s="1" t="s">
        <v>98</v>
      </c>
      <c r="H3032" s="1">
        <v>5</v>
      </c>
      <c r="I3032" s="1" t="s">
        <v>99</v>
      </c>
      <c r="J3032" s="4">
        <v>2327</v>
      </c>
      <c r="K3032" s="4">
        <v>607</v>
      </c>
      <c r="L3032" s="4">
        <v>254</v>
      </c>
      <c r="AA3032" s="12" t="str">
        <f>_xlfn.XLOOKUP(HsgLista[[#This Row],[Lakó-népesség]],hsgméret[limit],hsgméret[név],,-1)</f>
        <v>apró</v>
      </c>
      <c r="AB3032" s="12" t="str">
        <f>IFERROR(_xlfn.XLOOKUP(HsgLista[[#This Row],[Vármegye]],Régiók[Vármegye],Régiók[Régió]),"")</f>
        <v>Nyugat-Dunántúl</v>
      </c>
      <c r="AC3032" s="12" t="str">
        <f>IFERROR(_xlfn.XLOOKUP(HsgLista[[#This Row],[Vármegye]],Régiók[Vármegye],Régiók[NUTS2]),"")</f>
        <v>HU22</v>
      </c>
      <c r="AD3032" s="12" t="str" cm="1">
        <f t="array" ref="AD3032">_xlfn.XLOOKUP(HsgLista[[#This Row],[Helység jogállása]],_xlfn.ANCHORARRAY($AG$12),$AH$12:$AH$18)</f>
        <v>1 község</v>
      </c>
      <c r="AE3032" s="4">
        <f>HsgLista[[#This Row],[Lakó-népesség]]*HsgLista[[#This Row],[Lakó-népesség]]</f>
        <v>368449</v>
      </c>
      <c r="AF3032" s="1"/>
      <c r="AG3032" s="4"/>
      <c r="AJ3032" s="8"/>
      <c r="AK3032" s="4"/>
      <c r="AS3032" s="8"/>
      <c r="AT3032" s="4"/>
      <c r="BJ3032" s="1"/>
    </row>
    <row r="3033" spans="1:62" x14ac:dyDescent="0.3">
      <c r="A3033" s="33" t="s">
        <v>3643</v>
      </c>
      <c r="B3033" s="31">
        <v>30076</v>
      </c>
      <c r="C3033" s="1" t="s">
        <v>40</v>
      </c>
      <c r="D3033" s="1" t="s">
        <v>52</v>
      </c>
      <c r="E3033" s="1" t="s">
        <v>895</v>
      </c>
      <c r="F3033" s="1" t="s">
        <v>896</v>
      </c>
      <c r="G3033" s="1" t="s">
        <v>897</v>
      </c>
      <c r="H3033" s="1">
        <v>5</v>
      </c>
      <c r="I3033" s="1" t="s">
        <v>939</v>
      </c>
      <c r="J3033" s="4">
        <v>2334</v>
      </c>
      <c r="K3033" s="4">
        <v>822</v>
      </c>
      <c r="L3033" s="4">
        <v>365</v>
      </c>
      <c r="AA3033" s="12" t="str">
        <f>_xlfn.XLOOKUP(HsgLista[[#This Row],[Lakó-népesség]],hsgméret[limit],hsgméret[név],,-1)</f>
        <v>apró</v>
      </c>
      <c r="AB3033" s="12" t="str">
        <f>IFERROR(_xlfn.XLOOKUP(HsgLista[[#This Row],[Vármegye]],Régiók[Vármegye],Régiók[Régió]),"")</f>
        <v>Észak-Magyarország</v>
      </c>
      <c r="AC3033" s="12" t="str">
        <f>IFERROR(_xlfn.XLOOKUP(HsgLista[[#This Row],[Vármegye]],Régiók[Vármegye],Régiók[NUTS2]),"")</f>
        <v>HU31</v>
      </c>
      <c r="AD3033" s="12" t="str" cm="1">
        <f t="array" ref="AD3033">_xlfn.XLOOKUP(HsgLista[[#This Row],[Helység jogállása]],_xlfn.ANCHORARRAY($AG$12),$AH$12:$AH$18)</f>
        <v>1 község</v>
      </c>
      <c r="AE3033" s="4">
        <f>HsgLista[[#This Row],[Lakó-népesség]]*HsgLista[[#This Row],[Lakó-népesség]]</f>
        <v>675684</v>
      </c>
      <c r="AF3033" s="1"/>
      <c r="AG3033" s="4"/>
      <c r="AJ3033" s="8"/>
      <c r="AK3033" s="4"/>
      <c r="AS3033" s="8"/>
      <c r="AT3033" s="4"/>
      <c r="BJ3033" s="1"/>
    </row>
    <row r="3034" spans="1:62" x14ac:dyDescent="0.3">
      <c r="A3034" s="33" t="s">
        <v>3644</v>
      </c>
      <c r="B3034" s="32">
        <v>7074</v>
      </c>
      <c r="C3034" s="1" t="s">
        <v>40</v>
      </c>
      <c r="D3034" s="1" t="s">
        <v>41</v>
      </c>
      <c r="E3034" s="1" t="s">
        <v>135</v>
      </c>
      <c r="F3034" s="1" t="s">
        <v>136</v>
      </c>
      <c r="G3034" s="1" t="s">
        <v>137</v>
      </c>
      <c r="H3034" s="1">
        <v>5</v>
      </c>
      <c r="I3034" s="1" t="s">
        <v>137</v>
      </c>
      <c r="J3034" s="4">
        <v>475</v>
      </c>
      <c r="K3034" s="4">
        <v>117</v>
      </c>
      <c r="L3034" s="4">
        <v>65</v>
      </c>
      <c r="AA3034" s="12" t="str">
        <f>_xlfn.XLOOKUP(HsgLista[[#This Row],[Lakó-népesség]],hsgméret[limit],hsgméret[név],,-1)</f>
        <v>mikro</v>
      </c>
      <c r="AB3034" s="12" t="str">
        <f>IFERROR(_xlfn.XLOOKUP(HsgLista[[#This Row],[Vármegye]],Régiók[Vármegye],Régiók[Régió]),"")</f>
        <v>Dél-Dunántúl</v>
      </c>
      <c r="AC3034" s="12" t="str">
        <f>IFERROR(_xlfn.XLOOKUP(HsgLista[[#This Row],[Vármegye]],Régiók[Vármegye],Régiók[NUTS2]),"")</f>
        <v>HU23</v>
      </c>
      <c r="AD3034" s="12" t="str" cm="1">
        <f t="array" ref="AD3034">_xlfn.XLOOKUP(HsgLista[[#This Row],[Helység jogállása]],_xlfn.ANCHORARRAY($AG$12),$AH$12:$AH$18)</f>
        <v>1 község</v>
      </c>
      <c r="AE3034" s="4">
        <f>HsgLista[[#This Row],[Lakó-népesség]]*HsgLista[[#This Row],[Lakó-népesség]]</f>
        <v>13689</v>
      </c>
      <c r="AF3034" s="1"/>
      <c r="AG3034" s="4"/>
      <c r="AJ3034" s="8"/>
      <c r="AK3034" s="4"/>
      <c r="AS3034" s="8"/>
      <c r="AT3034" s="4"/>
      <c r="BJ3034" s="1"/>
    </row>
    <row r="3035" spans="1:62" x14ac:dyDescent="0.3">
      <c r="A3035" s="33" t="s">
        <v>3645</v>
      </c>
      <c r="B3035" s="32">
        <v>5759</v>
      </c>
      <c r="C3035" s="1" t="s">
        <v>40</v>
      </c>
      <c r="D3035" s="1" t="s">
        <v>47</v>
      </c>
      <c r="E3035" s="1" t="s">
        <v>48</v>
      </c>
      <c r="F3035" s="1" t="s">
        <v>49</v>
      </c>
      <c r="G3035" s="1" t="s">
        <v>50</v>
      </c>
      <c r="H3035" s="1">
        <v>5</v>
      </c>
      <c r="I3035" s="1" t="s">
        <v>1326</v>
      </c>
      <c r="J3035" s="4">
        <v>2566</v>
      </c>
      <c r="K3035" s="4">
        <v>569</v>
      </c>
      <c r="L3035" s="4">
        <v>371</v>
      </c>
      <c r="T3035" s="1">
        <v>1</v>
      </c>
      <c r="AA3035" s="12" t="str">
        <f>_xlfn.XLOOKUP(HsgLista[[#This Row],[Lakó-népesség]],hsgméret[limit],hsgméret[név],,-1)</f>
        <v>apró</v>
      </c>
      <c r="AB3035" s="12" t="str">
        <f>IFERROR(_xlfn.XLOOKUP(HsgLista[[#This Row],[Vármegye]],Régiók[Vármegye],Régiók[Régió]),"")</f>
        <v>Észak-Magyarország</v>
      </c>
      <c r="AC3035" s="12" t="str">
        <f>IFERROR(_xlfn.XLOOKUP(HsgLista[[#This Row],[Vármegye]],Régiók[Vármegye],Régiók[NUTS2]),"")</f>
        <v>HU31</v>
      </c>
      <c r="AD3035" s="12" t="str" cm="1">
        <f t="array" ref="AD3035">_xlfn.XLOOKUP(HsgLista[[#This Row],[Helység jogállása]],_xlfn.ANCHORARRAY($AG$12),$AH$12:$AH$18)</f>
        <v>1 község</v>
      </c>
      <c r="AE3035" s="4">
        <f>HsgLista[[#This Row],[Lakó-népesség]]*HsgLista[[#This Row],[Lakó-népesség]]</f>
        <v>323761</v>
      </c>
      <c r="AF3035" s="1"/>
      <c r="AG3035" s="4"/>
      <c r="AJ3035" s="8"/>
      <c r="AK3035" s="4"/>
      <c r="AS3035" s="8"/>
      <c r="AT3035" s="4"/>
      <c r="BJ3035" s="1"/>
    </row>
    <row r="3036" spans="1:62" x14ac:dyDescent="0.3">
      <c r="A3036" s="33" t="s">
        <v>1408</v>
      </c>
      <c r="B3036" s="31">
        <v>26815</v>
      </c>
      <c r="C3036" s="1" t="s">
        <v>27</v>
      </c>
      <c r="D3036" s="1" t="s">
        <v>75</v>
      </c>
      <c r="E3036" s="1" t="s">
        <v>3646</v>
      </c>
      <c r="F3036" s="1" t="s">
        <v>1407</v>
      </c>
      <c r="G3036" s="1" t="s">
        <v>1408</v>
      </c>
      <c r="H3036" s="1">
        <v>1</v>
      </c>
      <c r="I3036" s="1" t="s">
        <v>32</v>
      </c>
      <c r="J3036" s="4">
        <v>3617</v>
      </c>
      <c r="K3036" s="4">
        <v>21383</v>
      </c>
      <c r="L3036" s="4">
        <v>8472</v>
      </c>
      <c r="Q3036" s="1">
        <v>1</v>
      </c>
      <c r="R3036" s="1">
        <v>1</v>
      </c>
      <c r="T3036" s="1">
        <v>1</v>
      </c>
      <c r="AA3036" s="12" t="str">
        <f>_xlfn.XLOOKUP(HsgLista[[#This Row],[Lakó-népesség]],hsgméret[limit],hsgméret[név],,-1)</f>
        <v>közép</v>
      </c>
      <c r="AB3036" s="12" t="str">
        <f>IFERROR(_xlfn.XLOOKUP(HsgLista[[#This Row],[Vármegye]],Régiók[Vármegye],Régiók[Régió]),"")</f>
        <v>Pest</v>
      </c>
      <c r="AC3036" s="12" t="str">
        <f>IFERROR(_xlfn.XLOOKUP(HsgLista[[#This Row],[Vármegye]],Régiók[Vármegye],Régiók[NUTS2]),"")</f>
        <v>HU12</v>
      </c>
      <c r="AD3036" s="12" t="str" cm="1">
        <f t="array" ref="AD3036">_xlfn.XLOOKUP(HsgLista[[#This Row],[Helység jogállása]],_xlfn.ANCHORARRAY($AG$12),$AH$12:$AH$18)</f>
        <v>2 város</v>
      </c>
      <c r="AE3036" s="4">
        <f>HsgLista[[#This Row],[Lakó-népesség]]*HsgLista[[#This Row],[Lakó-népesség]]</f>
        <v>457232689</v>
      </c>
      <c r="AF3036" s="1"/>
      <c r="AG3036" s="4"/>
      <c r="AJ3036" s="8"/>
      <c r="AK3036" s="4"/>
      <c r="AS3036" s="8"/>
      <c r="AT3036" s="4"/>
      <c r="BJ3036" s="1"/>
    </row>
    <row r="3037" spans="1:62" x14ac:dyDescent="0.3">
      <c r="A3037" s="33" t="s">
        <v>3647</v>
      </c>
      <c r="B3037" s="31">
        <v>31228</v>
      </c>
      <c r="C3037" s="1" t="s">
        <v>40</v>
      </c>
      <c r="D3037" s="1" t="s">
        <v>216</v>
      </c>
      <c r="E3037" s="1" t="s">
        <v>217</v>
      </c>
      <c r="F3037" s="1" t="s">
        <v>218</v>
      </c>
      <c r="G3037" s="1" t="s">
        <v>219</v>
      </c>
      <c r="H3037" s="1">
        <v>5</v>
      </c>
      <c r="I3037" s="1" t="s">
        <v>2066</v>
      </c>
      <c r="J3037" s="4">
        <v>2894</v>
      </c>
      <c r="K3037" s="4">
        <v>1094</v>
      </c>
      <c r="L3037" s="4">
        <v>694</v>
      </c>
      <c r="T3037" s="1">
        <v>1</v>
      </c>
      <c r="AA3037" s="12" t="str">
        <f>_xlfn.XLOOKUP(HsgLista[[#This Row],[Lakó-népesség]],hsgméret[limit],hsgméret[név],,-1)</f>
        <v>apró</v>
      </c>
      <c r="AB3037" s="12" t="str">
        <f>IFERROR(_xlfn.XLOOKUP(HsgLista[[#This Row],[Vármegye]],Régiók[Vármegye],Régiók[Régió]),"")</f>
        <v>Dél-Alföld</v>
      </c>
      <c r="AC3037" s="12" t="str">
        <f>IFERROR(_xlfn.XLOOKUP(HsgLista[[#This Row],[Vármegye]],Régiók[Vármegye],Régiók[NUTS2]),"")</f>
        <v>HU33</v>
      </c>
      <c r="AD3037" s="12" t="str" cm="1">
        <f t="array" ref="AD3037">_xlfn.XLOOKUP(HsgLista[[#This Row],[Helység jogállása]],_xlfn.ANCHORARRAY($AG$12),$AH$12:$AH$18)</f>
        <v>1 község</v>
      </c>
      <c r="AE3037" s="4">
        <f>HsgLista[[#This Row],[Lakó-népesség]]*HsgLista[[#This Row],[Lakó-népesség]]</f>
        <v>1196836</v>
      </c>
      <c r="AF3037" s="1"/>
      <c r="AG3037" s="4"/>
      <c r="AJ3037" s="8"/>
      <c r="AK3037" s="4"/>
      <c r="AS3037" s="8"/>
      <c r="AT3037" s="4"/>
      <c r="BJ3037" s="1"/>
    </row>
    <row r="3038" spans="1:62" x14ac:dyDescent="0.3">
      <c r="A3038" s="33" t="s">
        <v>3648</v>
      </c>
      <c r="B3038" s="31">
        <v>18519</v>
      </c>
      <c r="C3038" s="1" t="s">
        <v>40</v>
      </c>
      <c r="D3038" s="1" t="s">
        <v>41</v>
      </c>
      <c r="E3038" s="1" t="s">
        <v>130</v>
      </c>
      <c r="F3038" s="1" t="s">
        <v>131</v>
      </c>
      <c r="G3038" s="1" t="s">
        <v>132</v>
      </c>
      <c r="H3038" s="1">
        <v>5</v>
      </c>
      <c r="I3038" s="1" t="s">
        <v>1877</v>
      </c>
      <c r="J3038" s="4">
        <v>976</v>
      </c>
      <c r="K3038" s="4">
        <v>153</v>
      </c>
      <c r="L3038" s="4">
        <v>80</v>
      </c>
      <c r="AA3038" s="12" t="str">
        <f>_xlfn.XLOOKUP(HsgLista[[#This Row],[Lakó-népesség]],hsgméret[limit],hsgméret[név],,-1)</f>
        <v>mikro</v>
      </c>
      <c r="AB3038" s="12" t="str">
        <f>IFERROR(_xlfn.XLOOKUP(HsgLista[[#This Row],[Vármegye]],Régiók[Vármegye],Régiók[Régió]),"")</f>
        <v>Dél-Dunántúl</v>
      </c>
      <c r="AC3038" s="12" t="str">
        <f>IFERROR(_xlfn.XLOOKUP(HsgLista[[#This Row],[Vármegye]],Régiók[Vármegye],Régiók[NUTS2]),"")</f>
        <v>HU23</v>
      </c>
      <c r="AD3038" s="12" t="str" cm="1">
        <f t="array" ref="AD3038">_xlfn.XLOOKUP(HsgLista[[#This Row],[Helység jogállása]],_xlfn.ANCHORARRAY($AG$12),$AH$12:$AH$18)</f>
        <v>1 község</v>
      </c>
      <c r="AE3038" s="4">
        <f>HsgLista[[#This Row],[Lakó-népesség]]*HsgLista[[#This Row],[Lakó-népesség]]</f>
        <v>23409</v>
      </c>
      <c r="AF3038" s="1"/>
      <c r="AG3038" s="4"/>
      <c r="AJ3038" s="8"/>
      <c r="AK3038" s="4"/>
      <c r="AS3038" s="8"/>
      <c r="AT3038" s="4"/>
      <c r="BJ3038" s="1"/>
    </row>
    <row r="3039" spans="1:62" x14ac:dyDescent="0.3">
      <c r="A3039" s="33" t="s">
        <v>3649</v>
      </c>
      <c r="B3039" s="31">
        <v>24402</v>
      </c>
      <c r="C3039" s="1" t="s">
        <v>40</v>
      </c>
      <c r="D3039" s="1" t="s">
        <v>41</v>
      </c>
      <c r="E3039" s="1" t="s">
        <v>841</v>
      </c>
      <c r="F3039" s="1" t="s">
        <v>842</v>
      </c>
      <c r="G3039" s="1" t="s">
        <v>843</v>
      </c>
      <c r="H3039" s="1">
        <v>5</v>
      </c>
      <c r="I3039" s="1" t="s">
        <v>3254</v>
      </c>
      <c r="J3039" s="4">
        <v>936</v>
      </c>
      <c r="K3039" s="4">
        <v>138</v>
      </c>
      <c r="L3039" s="4">
        <v>62</v>
      </c>
      <c r="AA3039" s="12" t="str">
        <f>_xlfn.XLOOKUP(HsgLista[[#This Row],[Lakó-népesség]],hsgméret[limit],hsgméret[név],,-1)</f>
        <v>mikro</v>
      </c>
      <c r="AB3039" s="12" t="str">
        <f>IFERROR(_xlfn.XLOOKUP(HsgLista[[#This Row],[Vármegye]],Régiók[Vármegye],Régiók[Régió]),"")</f>
        <v>Dél-Dunántúl</v>
      </c>
      <c r="AC3039" s="12" t="str">
        <f>IFERROR(_xlfn.XLOOKUP(HsgLista[[#This Row],[Vármegye]],Régiók[Vármegye],Régiók[NUTS2]),"")</f>
        <v>HU23</v>
      </c>
      <c r="AD3039" s="12" t="str" cm="1">
        <f t="array" ref="AD3039">_xlfn.XLOOKUP(HsgLista[[#This Row],[Helység jogállása]],_xlfn.ANCHORARRAY($AG$12),$AH$12:$AH$18)</f>
        <v>1 község</v>
      </c>
      <c r="AE3039" s="4">
        <f>HsgLista[[#This Row],[Lakó-népesség]]*HsgLista[[#This Row],[Lakó-népesség]]</f>
        <v>19044</v>
      </c>
      <c r="AF3039" s="1"/>
      <c r="AG3039" s="4"/>
      <c r="AJ3039" s="8"/>
      <c r="AK3039" s="4"/>
      <c r="AS3039" s="8"/>
      <c r="AT3039" s="4"/>
      <c r="BJ3039" s="1"/>
    </row>
    <row r="3040" spans="1:62" x14ac:dyDescent="0.3">
      <c r="A3040" s="33" t="s">
        <v>3650</v>
      </c>
      <c r="B3040" s="31">
        <v>11138</v>
      </c>
      <c r="C3040" s="1" t="s">
        <v>40</v>
      </c>
      <c r="D3040" s="1" t="s">
        <v>224</v>
      </c>
      <c r="E3040" s="1" t="s">
        <v>394</v>
      </c>
      <c r="F3040" s="1" t="s">
        <v>395</v>
      </c>
      <c r="G3040" s="1" t="s">
        <v>396</v>
      </c>
      <c r="H3040" s="1">
        <v>5</v>
      </c>
      <c r="I3040" s="1" t="s">
        <v>486</v>
      </c>
      <c r="J3040" s="4">
        <v>741</v>
      </c>
      <c r="K3040" s="4">
        <v>109</v>
      </c>
      <c r="L3040" s="4">
        <v>94</v>
      </c>
      <c r="AA3040" s="12" t="str">
        <f>_xlfn.XLOOKUP(HsgLista[[#This Row],[Lakó-népesség]],hsgméret[limit],hsgméret[név],,-1)</f>
        <v>mikro</v>
      </c>
      <c r="AB3040" s="12" t="str">
        <f>IFERROR(_xlfn.XLOOKUP(HsgLista[[#This Row],[Vármegye]],Régiók[Vármegye],Régiók[Régió]),"")</f>
        <v>Észak-Alföld</v>
      </c>
      <c r="AC3040" s="12" t="str">
        <f>IFERROR(_xlfn.XLOOKUP(HsgLista[[#This Row],[Vármegye]],Régiók[Vármegye],Régiók[NUTS2]),"")</f>
        <v>HU32</v>
      </c>
      <c r="AD3040" s="12" t="str" cm="1">
        <f t="array" ref="AD3040">_xlfn.XLOOKUP(HsgLista[[#This Row],[Helység jogállása]],_xlfn.ANCHORARRAY($AG$12),$AH$12:$AH$18)</f>
        <v>1 község</v>
      </c>
      <c r="AE3040" s="4">
        <f>HsgLista[[#This Row],[Lakó-népesség]]*HsgLista[[#This Row],[Lakó-népesség]]</f>
        <v>11881</v>
      </c>
      <c r="AF3040" s="1"/>
      <c r="AG3040" s="4"/>
      <c r="AJ3040" s="8"/>
      <c r="AK3040" s="4"/>
      <c r="AS3040" s="8"/>
      <c r="AT3040" s="4"/>
      <c r="BJ3040" s="1"/>
    </row>
    <row r="3041" spans="1:62" x14ac:dyDescent="0.3">
      <c r="A3041" s="33" t="s">
        <v>3651</v>
      </c>
      <c r="B3041" s="31">
        <v>26000</v>
      </c>
      <c r="C3041" s="1" t="s">
        <v>40</v>
      </c>
      <c r="D3041" s="1" t="s">
        <v>95</v>
      </c>
      <c r="E3041" s="1" t="s">
        <v>958</v>
      </c>
      <c r="F3041" s="1" t="s">
        <v>959</v>
      </c>
      <c r="G3041" s="1" t="s">
        <v>960</v>
      </c>
      <c r="H3041" s="1">
        <v>5</v>
      </c>
      <c r="I3041" s="1" t="s">
        <v>960</v>
      </c>
      <c r="J3041" s="4">
        <v>861</v>
      </c>
      <c r="K3041" s="4">
        <v>383</v>
      </c>
      <c r="L3041" s="4">
        <v>211</v>
      </c>
      <c r="AA3041" s="12" t="str">
        <f>_xlfn.XLOOKUP(HsgLista[[#This Row],[Lakó-népesség]],hsgméret[limit],hsgméret[név],,-1)</f>
        <v>mikro</v>
      </c>
      <c r="AB3041" s="12" t="str">
        <f>IFERROR(_xlfn.XLOOKUP(HsgLista[[#This Row],[Vármegye]],Régiók[Vármegye],Régiók[Régió]),"")</f>
        <v>Nyugat-Dunántúl</v>
      </c>
      <c r="AC3041" s="12" t="str">
        <f>IFERROR(_xlfn.XLOOKUP(HsgLista[[#This Row],[Vármegye]],Régiók[Vármegye],Régiók[NUTS2]),"")</f>
        <v>HU22</v>
      </c>
      <c r="AD3041" s="12" t="str" cm="1">
        <f t="array" ref="AD3041">_xlfn.XLOOKUP(HsgLista[[#This Row],[Helység jogállása]],_xlfn.ANCHORARRAY($AG$12),$AH$12:$AH$18)</f>
        <v>1 község</v>
      </c>
      <c r="AE3041" s="4">
        <f>HsgLista[[#This Row],[Lakó-népesség]]*HsgLista[[#This Row],[Lakó-népesség]]</f>
        <v>146689</v>
      </c>
      <c r="AF3041" s="1"/>
      <c r="AG3041" s="4"/>
      <c r="AJ3041" s="8"/>
      <c r="AK3041" s="4"/>
      <c r="AS3041" s="8"/>
      <c r="AT3041" s="4"/>
      <c r="BJ3041" s="1"/>
    </row>
    <row r="3042" spans="1:62" x14ac:dyDescent="0.3">
      <c r="A3042" s="33" t="s">
        <v>3652</v>
      </c>
      <c r="B3042" s="31">
        <v>18430</v>
      </c>
      <c r="C3042" s="1" t="s">
        <v>40</v>
      </c>
      <c r="D3042" s="1" t="s">
        <v>95</v>
      </c>
      <c r="E3042" s="1" t="s">
        <v>471</v>
      </c>
      <c r="F3042" s="1" t="s">
        <v>472</v>
      </c>
      <c r="G3042" s="1" t="s">
        <v>473</v>
      </c>
      <c r="H3042" s="1">
        <v>5</v>
      </c>
      <c r="I3042" s="1" t="s">
        <v>474</v>
      </c>
      <c r="J3042" s="4">
        <v>955</v>
      </c>
      <c r="K3042" s="4">
        <v>71</v>
      </c>
      <c r="L3042" s="4">
        <v>57</v>
      </c>
      <c r="AA3042" s="12" t="str">
        <f>_xlfn.XLOOKUP(HsgLista[[#This Row],[Lakó-népesség]],hsgméret[limit],hsgméret[név],,-1)</f>
        <v>mikro</v>
      </c>
      <c r="AB3042" s="12" t="str">
        <f>IFERROR(_xlfn.XLOOKUP(HsgLista[[#This Row],[Vármegye]],Régiók[Vármegye],Régiók[Régió]),"")</f>
        <v>Nyugat-Dunántúl</v>
      </c>
      <c r="AC3042" s="12" t="str">
        <f>IFERROR(_xlfn.XLOOKUP(HsgLista[[#This Row],[Vármegye]],Régiók[Vármegye],Régiók[NUTS2]),"")</f>
        <v>HU22</v>
      </c>
      <c r="AD3042" s="12" t="str" cm="1">
        <f t="array" ref="AD3042">_xlfn.XLOOKUP(HsgLista[[#This Row],[Helység jogállása]],_xlfn.ANCHORARRAY($AG$12),$AH$12:$AH$18)</f>
        <v>1 község</v>
      </c>
      <c r="AE3042" s="4">
        <f>HsgLista[[#This Row],[Lakó-népesség]]*HsgLista[[#This Row],[Lakó-népesség]]</f>
        <v>5041</v>
      </c>
      <c r="AF3042" s="1"/>
      <c r="AG3042" s="4"/>
      <c r="AJ3042" s="8"/>
      <c r="AK3042" s="4"/>
      <c r="AS3042" s="8"/>
      <c r="AT3042" s="4"/>
      <c r="BJ3042" s="1"/>
    </row>
    <row r="3043" spans="1:62" x14ac:dyDescent="0.3">
      <c r="A3043" s="33" t="s">
        <v>3653</v>
      </c>
      <c r="B3043" s="31">
        <v>25016</v>
      </c>
      <c r="C3043" s="1" t="s">
        <v>27</v>
      </c>
      <c r="D3043" s="1" t="s">
        <v>28</v>
      </c>
      <c r="E3043" s="1" t="s">
        <v>2028</v>
      </c>
      <c r="F3043" s="1" t="s">
        <v>1643</v>
      </c>
      <c r="G3043" s="1" t="s">
        <v>1641</v>
      </c>
      <c r="H3043" s="1">
        <v>1</v>
      </c>
      <c r="I3043" s="1" t="s">
        <v>32</v>
      </c>
      <c r="J3043" s="4">
        <v>3337</v>
      </c>
      <c r="K3043" s="4">
        <v>7817</v>
      </c>
      <c r="L3043" s="4">
        <v>3654</v>
      </c>
      <c r="AA3043" s="12" t="str">
        <f>_xlfn.XLOOKUP(HsgLista[[#This Row],[Lakó-népesség]],hsgméret[limit],hsgméret[név],,-1)</f>
        <v>kicsi</v>
      </c>
      <c r="AB3043" s="12" t="str">
        <f>IFERROR(_xlfn.XLOOKUP(HsgLista[[#This Row],[Vármegye]],Régiók[Vármegye],Régiók[Régió]),"")</f>
        <v>Közép-Dunántúl</v>
      </c>
      <c r="AC3043" s="12" t="str">
        <f>IFERROR(_xlfn.XLOOKUP(HsgLista[[#This Row],[Vármegye]],Régiók[Vármegye],Régiók[NUTS2]),"")</f>
        <v>HU21</v>
      </c>
      <c r="AD3043" s="12" t="str" cm="1">
        <f t="array" ref="AD3043">_xlfn.XLOOKUP(HsgLista[[#This Row],[Helység jogállása]],_xlfn.ANCHORARRAY($AG$12),$AH$12:$AH$18)</f>
        <v>2 város</v>
      </c>
      <c r="AE3043" s="4">
        <f>HsgLista[[#This Row],[Lakó-népesség]]*HsgLista[[#This Row],[Lakó-népesség]]</f>
        <v>61105489</v>
      </c>
      <c r="AF3043" s="1"/>
      <c r="AG3043" s="4"/>
      <c r="AJ3043" s="8"/>
      <c r="AK3043" s="4"/>
      <c r="AS3043" s="8"/>
      <c r="AT3043" s="4"/>
      <c r="BJ3043" s="1"/>
    </row>
    <row r="3044" spans="1:62" x14ac:dyDescent="0.3">
      <c r="A3044" s="33" t="s">
        <v>3654</v>
      </c>
      <c r="B3044" s="31">
        <v>22071</v>
      </c>
      <c r="C3044" s="1" t="s">
        <v>40</v>
      </c>
      <c r="D3044" s="1" t="s">
        <v>41</v>
      </c>
      <c r="E3044" s="1" t="s">
        <v>821</v>
      </c>
      <c r="F3044" s="1" t="s">
        <v>822</v>
      </c>
      <c r="G3044" s="1" t="s">
        <v>823</v>
      </c>
      <c r="H3044" s="1">
        <v>5</v>
      </c>
      <c r="I3044" s="1" t="s">
        <v>1666</v>
      </c>
      <c r="J3044" s="4">
        <v>709</v>
      </c>
      <c r="K3044" s="4">
        <v>144</v>
      </c>
      <c r="L3044" s="4">
        <v>63</v>
      </c>
      <c r="AA3044" s="12" t="str">
        <f>_xlfn.XLOOKUP(HsgLista[[#This Row],[Lakó-népesség]],hsgméret[limit],hsgméret[név],,-1)</f>
        <v>mikro</v>
      </c>
      <c r="AB3044" s="12" t="str">
        <f>IFERROR(_xlfn.XLOOKUP(HsgLista[[#This Row],[Vármegye]],Régiók[Vármegye],Régiók[Régió]),"")</f>
        <v>Dél-Dunántúl</v>
      </c>
      <c r="AC3044" s="12" t="str">
        <f>IFERROR(_xlfn.XLOOKUP(HsgLista[[#This Row],[Vármegye]],Régiók[Vármegye],Régiók[NUTS2]),"")</f>
        <v>HU23</v>
      </c>
      <c r="AD3044" s="12" t="str" cm="1">
        <f t="array" ref="AD3044">_xlfn.XLOOKUP(HsgLista[[#This Row],[Helység jogállása]],_xlfn.ANCHORARRAY($AG$12),$AH$12:$AH$18)</f>
        <v>1 község</v>
      </c>
      <c r="AE3044" s="4">
        <f>HsgLista[[#This Row],[Lakó-népesség]]*HsgLista[[#This Row],[Lakó-népesség]]</f>
        <v>20736</v>
      </c>
      <c r="AF3044" s="1"/>
      <c r="AG3044" s="4"/>
      <c r="AJ3044" s="8"/>
      <c r="AK3044" s="4"/>
      <c r="AS3044" s="8"/>
      <c r="AT3044" s="4"/>
      <c r="BJ3044" s="1"/>
    </row>
    <row r="3045" spans="1:62" x14ac:dyDescent="0.3">
      <c r="A3045" s="33" t="s">
        <v>3655</v>
      </c>
      <c r="B3045" s="31">
        <v>20279</v>
      </c>
      <c r="C3045" s="1" t="s">
        <v>40</v>
      </c>
      <c r="D3045" s="1" t="s">
        <v>41</v>
      </c>
      <c r="E3045" s="1" t="s">
        <v>627</v>
      </c>
      <c r="F3045" s="1" t="s">
        <v>628</v>
      </c>
      <c r="G3045" s="1" t="s">
        <v>629</v>
      </c>
      <c r="H3045" s="1">
        <v>5</v>
      </c>
      <c r="I3045" s="1" t="s">
        <v>1518</v>
      </c>
      <c r="J3045" s="4">
        <v>3181</v>
      </c>
      <c r="K3045" s="4">
        <v>1152</v>
      </c>
      <c r="L3045" s="4">
        <v>574</v>
      </c>
      <c r="R3045" s="1">
        <v>1</v>
      </c>
      <c r="T3045" s="1">
        <v>1</v>
      </c>
      <c r="AA3045" s="12" t="str">
        <f>_xlfn.XLOOKUP(HsgLista[[#This Row],[Lakó-népesség]],hsgméret[limit],hsgméret[név],,-1)</f>
        <v>apró</v>
      </c>
      <c r="AB3045" s="12" t="str">
        <f>IFERROR(_xlfn.XLOOKUP(HsgLista[[#This Row],[Vármegye]],Régiók[Vármegye],Régiók[Régió]),"")</f>
        <v>Dél-Dunántúl</v>
      </c>
      <c r="AC3045" s="12" t="str">
        <f>IFERROR(_xlfn.XLOOKUP(HsgLista[[#This Row],[Vármegye]],Régiók[Vármegye],Régiók[NUTS2]),"")</f>
        <v>HU23</v>
      </c>
      <c r="AD3045" s="12" t="str" cm="1">
        <f t="array" ref="AD3045">_xlfn.XLOOKUP(HsgLista[[#This Row],[Helység jogállása]],_xlfn.ANCHORARRAY($AG$12),$AH$12:$AH$18)</f>
        <v>1 község</v>
      </c>
      <c r="AE3045" s="4">
        <f>HsgLista[[#This Row],[Lakó-népesség]]*HsgLista[[#This Row],[Lakó-népesség]]</f>
        <v>1327104</v>
      </c>
      <c r="AF3045" s="1"/>
      <c r="AG3045" s="4"/>
      <c r="AJ3045" s="8"/>
      <c r="AK3045" s="4"/>
      <c r="AS3045" s="8"/>
      <c r="AT3045" s="4"/>
      <c r="BJ3045" s="1"/>
    </row>
    <row r="3046" spans="1:62" x14ac:dyDescent="0.3">
      <c r="A3046" s="33" t="s">
        <v>3656</v>
      </c>
      <c r="B3046" s="32">
        <v>5014</v>
      </c>
      <c r="C3046" s="1" t="s">
        <v>40</v>
      </c>
      <c r="D3046" s="1" t="s">
        <v>66</v>
      </c>
      <c r="E3046" s="1" t="s">
        <v>67</v>
      </c>
      <c r="F3046" s="1" t="s">
        <v>68</v>
      </c>
      <c r="G3046" s="1" t="s">
        <v>69</v>
      </c>
      <c r="H3046" s="1">
        <v>5</v>
      </c>
      <c r="I3046" s="1" t="s">
        <v>2151</v>
      </c>
      <c r="J3046" s="4">
        <v>689</v>
      </c>
      <c r="K3046" s="4">
        <v>211</v>
      </c>
      <c r="L3046" s="4">
        <v>91</v>
      </c>
      <c r="AA3046" s="12" t="str">
        <f>_xlfn.XLOOKUP(HsgLista[[#This Row],[Lakó-népesség]],hsgméret[limit],hsgméret[név],,-1)</f>
        <v>mikro</v>
      </c>
      <c r="AB3046" s="12" t="str">
        <f>IFERROR(_xlfn.XLOOKUP(HsgLista[[#This Row],[Vármegye]],Régiók[Vármegye],Régiók[Régió]),"")</f>
        <v>Nyugat-Dunántúl</v>
      </c>
      <c r="AC3046" s="12" t="str">
        <f>IFERROR(_xlfn.XLOOKUP(HsgLista[[#This Row],[Vármegye]],Régiók[Vármegye],Régiók[NUTS2]),"")</f>
        <v>HU22</v>
      </c>
      <c r="AD3046" s="12" t="str" cm="1">
        <f t="array" ref="AD3046">_xlfn.XLOOKUP(HsgLista[[#This Row],[Helység jogállása]],_xlfn.ANCHORARRAY($AG$12),$AH$12:$AH$18)</f>
        <v>1 község</v>
      </c>
      <c r="AE3046" s="4">
        <f>HsgLista[[#This Row],[Lakó-népesség]]*HsgLista[[#This Row],[Lakó-népesség]]</f>
        <v>44521</v>
      </c>
      <c r="AF3046" s="1"/>
      <c r="AG3046" s="4"/>
      <c r="AJ3046" s="8"/>
      <c r="AK3046" s="4"/>
      <c r="AS3046" s="8"/>
      <c r="AT3046" s="4"/>
      <c r="BJ3046" s="1"/>
    </row>
    <row r="3047" spans="1:62" x14ac:dyDescent="0.3">
      <c r="A3047" s="33" t="s">
        <v>956</v>
      </c>
      <c r="B3047" s="31">
        <v>26426</v>
      </c>
      <c r="C3047" s="1" t="s">
        <v>27</v>
      </c>
      <c r="D3047" s="1" t="s">
        <v>95</v>
      </c>
      <c r="E3047" s="1" t="s">
        <v>96</v>
      </c>
      <c r="F3047" s="1" t="s">
        <v>97</v>
      </c>
      <c r="G3047" s="1" t="s">
        <v>98</v>
      </c>
      <c r="H3047" s="1">
        <v>2</v>
      </c>
      <c r="I3047" s="1" t="s">
        <v>38</v>
      </c>
      <c r="J3047" s="4">
        <v>3289</v>
      </c>
      <c r="K3047" s="4">
        <v>3265</v>
      </c>
      <c r="L3047" s="4">
        <v>1208</v>
      </c>
      <c r="T3047" s="1">
        <v>1</v>
      </c>
      <c r="AA3047" s="12" t="str">
        <f>_xlfn.XLOOKUP(HsgLista[[#This Row],[Lakó-népesség]],hsgméret[limit],hsgméret[név],,-1)</f>
        <v>kicsi</v>
      </c>
      <c r="AB3047" s="12" t="str">
        <f>IFERROR(_xlfn.XLOOKUP(HsgLista[[#This Row],[Vármegye]],Régiók[Vármegye],Régiók[Régió]),"")</f>
        <v>Nyugat-Dunántúl</v>
      </c>
      <c r="AC3047" s="12" t="str">
        <f>IFERROR(_xlfn.XLOOKUP(HsgLista[[#This Row],[Vármegye]],Régiók[Vármegye],Régiók[NUTS2]),"")</f>
        <v>HU22</v>
      </c>
      <c r="AD3047" s="12" t="str" cm="1">
        <f t="array" ref="AD3047">_xlfn.XLOOKUP(HsgLista[[#This Row],[Helység jogállása]],_xlfn.ANCHORARRAY($AG$12),$AH$12:$AH$18)</f>
        <v>2 város</v>
      </c>
      <c r="AE3047" s="4">
        <f>HsgLista[[#This Row],[Lakó-népesség]]*HsgLista[[#This Row],[Lakó-népesség]]</f>
        <v>10660225</v>
      </c>
      <c r="AF3047" s="1"/>
      <c r="AG3047" s="4"/>
      <c r="AJ3047" s="8"/>
      <c r="AK3047" s="4"/>
      <c r="AS3047" s="8"/>
      <c r="AT3047" s="4"/>
      <c r="BJ3047" s="1"/>
    </row>
    <row r="3048" spans="1:62" x14ac:dyDescent="0.3">
      <c r="A3048" s="33" t="s">
        <v>3657</v>
      </c>
      <c r="B3048" s="32">
        <v>3498</v>
      </c>
      <c r="C3048" s="1" t="s">
        <v>40</v>
      </c>
      <c r="D3048" s="1" t="s">
        <v>28</v>
      </c>
      <c r="E3048" s="1" t="s">
        <v>2028</v>
      </c>
      <c r="F3048" s="1" t="s">
        <v>1643</v>
      </c>
      <c r="G3048" s="1" t="s">
        <v>1641</v>
      </c>
      <c r="H3048" s="1">
        <v>5</v>
      </c>
      <c r="I3048" s="1" t="s">
        <v>2027</v>
      </c>
      <c r="J3048" s="4">
        <v>2232</v>
      </c>
      <c r="K3048" s="4">
        <v>831</v>
      </c>
      <c r="L3048" s="4">
        <v>321</v>
      </c>
      <c r="AA3048" s="12" t="str">
        <f>_xlfn.XLOOKUP(HsgLista[[#This Row],[Lakó-népesség]],hsgméret[limit],hsgméret[név],,-1)</f>
        <v>apró</v>
      </c>
      <c r="AB3048" s="12" t="str">
        <f>IFERROR(_xlfn.XLOOKUP(HsgLista[[#This Row],[Vármegye]],Régiók[Vármegye],Régiók[Régió]),"")</f>
        <v>Közép-Dunántúl</v>
      </c>
      <c r="AC3048" s="12" t="str">
        <f>IFERROR(_xlfn.XLOOKUP(HsgLista[[#This Row],[Vármegye]],Régiók[Vármegye],Régiók[NUTS2]),"")</f>
        <v>HU21</v>
      </c>
      <c r="AD3048" s="12" t="str" cm="1">
        <f t="array" ref="AD3048">_xlfn.XLOOKUP(HsgLista[[#This Row],[Helység jogállása]],_xlfn.ANCHORARRAY($AG$12),$AH$12:$AH$18)</f>
        <v>1 község</v>
      </c>
      <c r="AE3048" s="4">
        <f>HsgLista[[#This Row],[Lakó-népesség]]*HsgLista[[#This Row],[Lakó-népesség]]</f>
        <v>690561</v>
      </c>
      <c r="AF3048" s="1"/>
      <c r="AG3048" s="4"/>
      <c r="AJ3048" s="8"/>
      <c r="AK3048" s="4"/>
      <c r="AS3048" s="8"/>
      <c r="AT3048" s="4"/>
      <c r="BJ3048" s="1"/>
    </row>
    <row r="3049" spans="1:62" x14ac:dyDescent="0.3">
      <c r="A3049" s="33" t="s">
        <v>3658</v>
      </c>
      <c r="B3049" s="31">
        <v>18342</v>
      </c>
      <c r="C3049" s="1" t="s">
        <v>27</v>
      </c>
      <c r="D3049" s="1" t="s">
        <v>75</v>
      </c>
      <c r="E3049" s="1" t="s">
        <v>1236</v>
      </c>
      <c r="F3049" s="1" t="s">
        <v>1237</v>
      </c>
      <c r="G3049" s="1" t="s">
        <v>1238</v>
      </c>
      <c r="H3049" s="1">
        <v>1</v>
      </c>
      <c r="I3049" s="1" t="s">
        <v>32</v>
      </c>
      <c r="J3049" s="4">
        <v>2868</v>
      </c>
      <c r="K3049" s="4">
        <v>21039</v>
      </c>
      <c r="L3049" s="4">
        <v>7860</v>
      </c>
      <c r="AA3049" s="12" t="str">
        <f>_xlfn.XLOOKUP(HsgLista[[#This Row],[Lakó-népesség]],hsgméret[limit],hsgméret[név],,-1)</f>
        <v>közép</v>
      </c>
      <c r="AB3049" s="12" t="str">
        <f>IFERROR(_xlfn.XLOOKUP(HsgLista[[#This Row],[Vármegye]],Régiók[Vármegye],Régiók[Régió]),"")</f>
        <v>Pest</v>
      </c>
      <c r="AC3049" s="12" t="str">
        <f>IFERROR(_xlfn.XLOOKUP(HsgLista[[#This Row],[Vármegye]],Régiók[Vármegye],Régiók[NUTS2]),"")</f>
        <v>HU12</v>
      </c>
      <c r="AD3049" s="12" t="str" cm="1">
        <f t="array" ref="AD3049">_xlfn.XLOOKUP(HsgLista[[#This Row],[Helység jogállása]],_xlfn.ANCHORARRAY($AG$12),$AH$12:$AH$18)</f>
        <v>2 város</v>
      </c>
      <c r="AE3049" s="4">
        <f>HsgLista[[#This Row],[Lakó-népesség]]*HsgLista[[#This Row],[Lakó-népesség]]</f>
        <v>442639521</v>
      </c>
      <c r="AF3049" s="1"/>
      <c r="AG3049" s="4"/>
      <c r="AJ3049" s="8"/>
      <c r="AK3049" s="4"/>
      <c r="AS3049" s="8"/>
      <c r="AT3049" s="4"/>
      <c r="BJ3049" s="1"/>
    </row>
    <row r="3050" spans="1:62" x14ac:dyDescent="0.3">
      <c r="A3050" s="33" t="s">
        <v>3659</v>
      </c>
      <c r="B3050" s="31">
        <v>33729</v>
      </c>
      <c r="C3050" s="1" t="s">
        <v>40</v>
      </c>
      <c r="D3050" s="1" t="s">
        <v>75</v>
      </c>
      <c r="E3050" s="1" t="s">
        <v>786</v>
      </c>
      <c r="F3050" s="1" t="s">
        <v>787</v>
      </c>
      <c r="G3050" s="1" t="s">
        <v>788</v>
      </c>
      <c r="H3050" s="1">
        <v>1</v>
      </c>
      <c r="I3050" s="1" t="s">
        <v>32</v>
      </c>
      <c r="J3050" s="4">
        <v>2033</v>
      </c>
      <c r="K3050" s="4">
        <v>4159</v>
      </c>
      <c r="L3050" s="4">
        <v>1666</v>
      </c>
      <c r="R3050" s="1">
        <v>1</v>
      </c>
      <c r="T3050" s="1">
        <v>1</v>
      </c>
      <c r="AA3050" s="12" t="str">
        <f>_xlfn.XLOOKUP(HsgLista[[#This Row],[Lakó-népesség]],hsgméret[limit],hsgméret[név],,-1)</f>
        <v>kicsi</v>
      </c>
      <c r="AB3050" s="12" t="str">
        <f>IFERROR(_xlfn.XLOOKUP(HsgLista[[#This Row],[Vármegye]],Régiók[Vármegye],Régiók[Régió]),"")</f>
        <v>Pest</v>
      </c>
      <c r="AC3050" s="12" t="str">
        <f>IFERROR(_xlfn.XLOOKUP(HsgLista[[#This Row],[Vármegye]],Régiók[Vármegye],Régiók[NUTS2]),"")</f>
        <v>HU12</v>
      </c>
      <c r="AD3050" s="12" t="str" cm="1">
        <f t="array" ref="AD3050">_xlfn.XLOOKUP(HsgLista[[#This Row],[Helység jogállása]],_xlfn.ANCHORARRAY($AG$12),$AH$12:$AH$18)</f>
        <v>1 község</v>
      </c>
      <c r="AE3050" s="4">
        <f>HsgLista[[#This Row],[Lakó-népesség]]*HsgLista[[#This Row],[Lakó-népesség]]</f>
        <v>17297281</v>
      </c>
      <c r="AF3050" s="1"/>
      <c r="AG3050" s="4"/>
      <c r="AJ3050" s="8"/>
      <c r="AK3050" s="4"/>
      <c r="AS3050" s="8"/>
      <c r="AT3050" s="4"/>
      <c r="BJ3050" s="1"/>
    </row>
    <row r="3051" spans="1:62" x14ac:dyDescent="0.3">
      <c r="A3051" s="33" t="s">
        <v>1521</v>
      </c>
      <c r="B3051" s="31">
        <v>24147</v>
      </c>
      <c r="C3051" s="1" t="s">
        <v>27</v>
      </c>
      <c r="D3051" s="1" t="s">
        <v>47</v>
      </c>
      <c r="E3051" s="1" t="s">
        <v>328</v>
      </c>
      <c r="F3051" s="1" t="s">
        <v>329</v>
      </c>
      <c r="G3051" s="1" t="s">
        <v>330</v>
      </c>
      <c r="H3051" s="1">
        <v>2</v>
      </c>
      <c r="I3051" s="1" t="s">
        <v>38</v>
      </c>
      <c r="J3051" s="4">
        <v>5318</v>
      </c>
      <c r="K3051" s="4">
        <v>3692</v>
      </c>
      <c r="L3051" s="4">
        <v>1552</v>
      </c>
      <c r="T3051" s="1">
        <v>1</v>
      </c>
      <c r="AA3051" s="12" t="str">
        <f>_xlfn.XLOOKUP(HsgLista[[#This Row],[Lakó-népesség]],hsgméret[limit],hsgméret[név],,-1)</f>
        <v>kicsi</v>
      </c>
      <c r="AB3051" s="12" t="str">
        <f>IFERROR(_xlfn.XLOOKUP(HsgLista[[#This Row],[Vármegye]],Régiók[Vármegye],Régiók[Régió]),"")</f>
        <v>Észak-Magyarország</v>
      </c>
      <c r="AC3051" s="12" t="str">
        <f>IFERROR(_xlfn.XLOOKUP(HsgLista[[#This Row],[Vármegye]],Régiók[Vármegye],Régiók[NUTS2]),"")</f>
        <v>HU31</v>
      </c>
      <c r="AD3051" s="12" t="str" cm="1">
        <f t="array" ref="AD3051">_xlfn.XLOOKUP(HsgLista[[#This Row],[Helység jogállása]],_xlfn.ANCHORARRAY($AG$12),$AH$12:$AH$18)</f>
        <v>2 város</v>
      </c>
      <c r="AE3051" s="4">
        <f>HsgLista[[#This Row],[Lakó-népesség]]*HsgLista[[#This Row],[Lakó-népesség]]</f>
        <v>13630864</v>
      </c>
      <c r="AF3051" s="1"/>
      <c r="AG3051" s="4"/>
      <c r="AJ3051" s="8"/>
      <c r="AK3051" s="4"/>
      <c r="AS3051" s="8"/>
      <c r="AT3051" s="4"/>
      <c r="BJ3051" s="1"/>
    </row>
    <row r="3052" spans="1:62" x14ac:dyDescent="0.3">
      <c r="A3052" s="33" t="s">
        <v>3660</v>
      </c>
      <c r="B3052" s="31">
        <v>22488</v>
      </c>
      <c r="C3052" s="1" t="s">
        <v>40</v>
      </c>
      <c r="D3052" s="1" t="s">
        <v>75</v>
      </c>
      <c r="E3052" s="1" t="s">
        <v>457</v>
      </c>
      <c r="F3052" s="1" t="s">
        <v>410</v>
      </c>
      <c r="G3052" s="1" t="s">
        <v>408</v>
      </c>
      <c r="H3052" s="1">
        <v>5</v>
      </c>
      <c r="I3052" s="1" t="s">
        <v>2061</v>
      </c>
      <c r="J3052" s="4">
        <v>2957</v>
      </c>
      <c r="K3052" s="4">
        <v>1259</v>
      </c>
      <c r="L3052" s="4">
        <v>516</v>
      </c>
      <c r="AA3052" s="12" t="str">
        <f>_xlfn.XLOOKUP(HsgLista[[#This Row],[Lakó-népesség]],hsgméret[limit],hsgméret[név],,-1)</f>
        <v>apró</v>
      </c>
      <c r="AB3052" s="12" t="str">
        <f>IFERROR(_xlfn.XLOOKUP(HsgLista[[#This Row],[Vármegye]],Régiók[Vármegye],Régiók[Régió]),"")</f>
        <v>Pest</v>
      </c>
      <c r="AC3052" s="12" t="str">
        <f>IFERROR(_xlfn.XLOOKUP(HsgLista[[#This Row],[Vármegye]],Régiók[Vármegye],Régiók[NUTS2]),"")</f>
        <v>HU12</v>
      </c>
      <c r="AD3052" s="12" t="str" cm="1">
        <f t="array" ref="AD3052">_xlfn.XLOOKUP(HsgLista[[#This Row],[Helység jogállása]],_xlfn.ANCHORARRAY($AG$12),$AH$12:$AH$18)</f>
        <v>1 község</v>
      </c>
      <c r="AE3052" s="4">
        <f>HsgLista[[#This Row],[Lakó-népesség]]*HsgLista[[#This Row],[Lakó-népesség]]</f>
        <v>1585081</v>
      </c>
      <c r="AF3052" s="1"/>
      <c r="AG3052" s="4"/>
      <c r="AJ3052" s="8"/>
      <c r="AK3052" s="4"/>
      <c r="AS3052" s="8"/>
      <c r="AT3052" s="4"/>
      <c r="BJ3052" s="1"/>
    </row>
    <row r="3053" spans="1:62" x14ac:dyDescent="0.3">
      <c r="A3053" s="33" t="s">
        <v>3661</v>
      </c>
      <c r="B3053" s="31">
        <v>19725</v>
      </c>
      <c r="C3053" s="1" t="s">
        <v>40</v>
      </c>
      <c r="D3053" s="1" t="s">
        <v>41</v>
      </c>
      <c r="E3053" s="1" t="s">
        <v>425</v>
      </c>
      <c r="F3053" s="1" t="s">
        <v>426</v>
      </c>
      <c r="G3053" s="1" t="s">
        <v>427</v>
      </c>
      <c r="H3053" s="1">
        <v>5</v>
      </c>
      <c r="I3053" s="1" t="s">
        <v>424</v>
      </c>
      <c r="J3053" s="4">
        <v>1413</v>
      </c>
      <c r="K3053" s="4">
        <v>874</v>
      </c>
      <c r="L3053" s="4">
        <v>294</v>
      </c>
      <c r="P3053" s="1">
        <v>1</v>
      </c>
      <c r="T3053" s="1">
        <v>1</v>
      </c>
      <c r="AA3053" s="12" t="str">
        <f>_xlfn.XLOOKUP(HsgLista[[#This Row],[Lakó-népesség]],hsgméret[limit],hsgméret[név],,-1)</f>
        <v>apró</v>
      </c>
      <c r="AB3053" s="12" t="str">
        <f>IFERROR(_xlfn.XLOOKUP(HsgLista[[#This Row],[Vármegye]],Régiók[Vármegye],Régiók[Régió]),"")</f>
        <v>Dél-Dunántúl</v>
      </c>
      <c r="AC3053" s="12" t="str">
        <f>IFERROR(_xlfn.XLOOKUP(HsgLista[[#This Row],[Vármegye]],Régiók[Vármegye],Régiók[NUTS2]),"")</f>
        <v>HU23</v>
      </c>
      <c r="AD3053" s="12" t="str" cm="1">
        <f t="array" ref="AD3053">_xlfn.XLOOKUP(HsgLista[[#This Row],[Helység jogállása]],_xlfn.ANCHORARRAY($AG$12),$AH$12:$AH$18)</f>
        <v>1 község</v>
      </c>
      <c r="AE3053" s="4">
        <f>HsgLista[[#This Row],[Lakó-népesség]]*HsgLista[[#This Row],[Lakó-népesség]]</f>
        <v>763876</v>
      </c>
      <c r="AF3053" s="1"/>
      <c r="AG3053" s="4"/>
      <c r="AJ3053" s="8"/>
      <c r="AK3053" s="4"/>
      <c r="AS3053" s="8"/>
      <c r="AT3053" s="4"/>
      <c r="BJ3053" s="1"/>
    </row>
    <row r="3054" spans="1:62" x14ac:dyDescent="0.3">
      <c r="A3054" s="33" t="s">
        <v>3662</v>
      </c>
      <c r="B3054" s="32">
        <v>2750</v>
      </c>
      <c r="C3054" s="1" t="s">
        <v>40</v>
      </c>
      <c r="D3054" s="1" t="s">
        <v>28</v>
      </c>
      <c r="E3054" s="1" t="s">
        <v>186</v>
      </c>
      <c r="F3054" s="1" t="s">
        <v>187</v>
      </c>
      <c r="G3054" s="1" t="s">
        <v>188</v>
      </c>
      <c r="H3054" s="1">
        <v>5</v>
      </c>
      <c r="I3054" s="1" t="s">
        <v>189</v>
      </c>
      <c r="J3054" s="4">
        <v>3619</v>
      </c>
      <c r="K3054" s="4">
        <v>1766</v>
      </c>
      <c r="L3054" s="4">
        <v>709</v>
      </c>
      <c r="R3054" s="1">
        <v>1</v>
      </c>
      <c r="AA3054" s="12" t="str">
        <f>_xlfn.XLOOKUP(HsgLista[[#This Row],[Lakó-népesség]],hsgméret[limit],hsgméret[név],,-1)</f>
        <v>apró</v>
      </c>
      <c r="AB3054" s="12" t="str">
        <f>IFERROR(_xlfn.XLOOKUP(HsgLista[[#This Row],[Vármegye]],Régiók[Vármegye],Régiók[Régió]),"")</f>
        <v>Közép-Dunántúl</v>
      </c>
      <c r="AC3054" s="12" t="str">
        <f>IFERROR(_xlfn.XLOOKUP(HsgLista[[#This Row],[Vármegye]],Régiók[Vármegye],Régiók[NUTS2]),"")</f>
        <v>HU21</v>
      </c>
      <c r="AD3054" s="12" t="str" cm="1">
        <f t="array" ref="AD3054">_xlfn.XLOOKUP(HsgLista[[#This Row],[Helység jogállása]],_xlfn.ANCHORARRAY($AG$12),$AH$12:$AH$18)</f>
        <v>1 község</v>
      </c>
      <c r="AE3054" s="4">
        <f>HsgLista[[#This Row],[Lakó-népesség]]*HsgLista[[#This Row],[Lakó-népesség]]</f>
        <v>3118756</v>
      </c>
      <c r="AF3054" s="1"/>
      <c r="AG3054" s="4"/>
      <c r="AJ3054" s="8"/>
      <c r="AK3054" s="4"/>
      <c r="AS3054" s="8"/>
      <c r="AT3054" s="4"/>
      <c r="BJ3054" s="1"/>
    </row>
    <row r="3055" spans="1:62" x14ac:dyDescent="0.3">
      <c r="A3055" s="33" t="s">
        <v>3663</v>
      </c>
      <c r="B3055" s="31">
        <v>13897</v>
      </c>
      <c r="C3055" s="1" t="s">
        <v>40</v>
      </c>
      <c r="D3055" s="1" t="s">
        <v>28</v>
      </c>
      <c r="E3055" s="1" t="s">
        <v>186</v>
      </c>
      <c r="F3055" s="1" t="s">
        <v>187</v>
      </c>
      <c r="G3055" s="1" t="s">
        <v>188</v>
      </c>
      <c r="H3055" s="1">
        <v>5</v>
      </c>
      <c r="I3055" s="1" t="s">
        <v>1112</v>
      </c>
      <c r="J3055" s="4">
        <v>2321</v>
      </c>
      <c r="K3055" s="4">
        <v>903</v>
      </c>
      <c r="L3055" s="4">
        <v>366</v>
      </c>
      <c r="R3055" s="1">
        <v>1</v>
      </c>
      <c r="AA3055" s="12" t="str">
        <f>_xlfn.XLOOKUP(HsgLista[[#This Row],[Lakó-népesség]],hsgméret[limit],hsgméret[név],,-1)</f>
        <v>apró</v>
      </c>
      <c r="AB3055" s="12" t="str">
        <f>IFERROR(_xlfn.XLOOKUP(HsgLista[[#This Row],[Vármegye]],Régiók[Vármegye],Régiók[Régió]),"")</f>
        <v>Közép-Dunántúl</v>
      </c>
      <c r="AC3055" s="12" t="str">
        <f>IFERROR(_xlfn.XLOOKUP(HsgLista[[#This Row],[Vármegye]],Régiók[Vármegye],Régiók[NUTS2]),"")</f>
        <v>HU21</v>
      </c>
      <c r="AD3055" s="12" t="str" cm="1">
        <f t="array" ref="AD3055">_xlfn.XLOOKUP(HsgLista[[#This Row],[Helység jogállása]],_xlfn.ANCHORARRAY($AG$12),$AH$12:$AH$18)</f>
        <v>1 község</v>
      </c>
      <c r="AE3055" s="4">
        <f>HsgLista[[#This Row],[Lakó-népesség]]*HsgLista[[#This Row],[Lakó-népesség]]</f>
        <v>815409</v>
      </c>
      <c r="AF3055" s="1"/>
      <c r="AG3055" s="4"/>
      <c r="AJ3055" s="8"/>
      <c r="AK3055" s="4"/>
      <c r="AS3055" s="8"/>
      <c r="AT3055" s="4"/>
      <c r="BJ3055" s="1"/>
    </row>
    <row r="3056" spans="1:62" x14ac:dyDescent="0.3">
      <c r="A3056" s="33" t="s">
        <v>3664</v>
      </c>
      <c r="B3056" s="31">
        <v>32586</v>
      </c>
      <c r="C3056" s="1" t="s">
        <v>40</v>
      </c>
      <c r="D3056" s="1" t="s">
        <v>86</v>
      </c>
      <c r="E3056" s="1" t="s">
        <v>106</v>
      </c>
      <c r="F3056" s="1" t="s">
        <v>107</v>
      </c>
      <c r="G3056" s="1" t="s">
        <v>108</v>
      </c>
      <c r="H3056" s="1">
        <v>5</v>
      </c>
      <c r="I3056" s="1" t="s">
        <v>167</v>
      </c>
      <c r="J3056" s="4">
        <v>1746</v>
      </c>
      <c r="K3056" s="4">
        <v>550</v>
      </c>
      <c r="L3056" s="4">
        <v>243</v>
      </c>
      <c r="AA3056" s="12" t="str">
        <f>_xlfn.XLOOKUP(HsgLista[[#This Row],[Lakó-népesség]],hsgméret[limit],hsgméret[név],,-1)</f>
        <v>apró</v>
      </c>
      <c r="AB3056" s="12" t="str">
        <f>IFERROR(_xlfn.XLOOKUP(HsgLista[[#This Row],[Vármegye]],Régiók[Vármegye],Régiók[Régió]),"")</f>
        <v>Közép-Dunántúl</v>
      </c>
      <c r="AC3056" s="12" t="str">
        <f>IFERROR(_xlfn.XLOOKUP(HsgLista[[#This Row],[Vármegye]],Régiók[Vármegye],Régiók[NUTS2]),"")</f>
        <v>HU21</v>
      </c>
      <c r="AD3056" s="12" t="str" cm="1">
        <f t="array" ref="AD3056">_xlfn.XLOOKUP(HsgLista[[#This Row],[Helység jogállása]],_xlfn.ANCHORARRAY($AG$12),$AH$12:$AH$18)</f>
        <v>1 község</v>
      </c>
      <c r="AE3056" s="4">
        <f>HsgLista[[#This Row],[Lakó-népesség]]*HsgLista[[#This Row],[Lakó-népesség]]</f>
        <v>302500</v>
      </c>
      <c r="AF3056" s="1"/>
      <c r="AG3056" s="4"/>
      <c r="AJ3056" s="8"/>
      <c r="AK3056" s="4"/>
      <c r="AS3056" s="8"/>
      <c r="AT3056" s="4"/>
      <c r="BJ3056" s="1"/>
    </row>
    <row r="3057" spans="1:62" x14ac:dyDescent="0.3">
      <c r="A3057" s="33" t="s">
        <v>3617</v>
      </c>
      <c r="B3057" s="31">
        <v>15282</v>
      </c>
      <c r="C3057" s="1" t="s">
        <v>40</v>
      </c>
      <c r="D3057" s="1" t="s">
        <v>86</v>
      </c>
      <c r="E3057" s="1" t="s">
        <v>1723</v>
      </c>
      <c r="F3057" s="1" t="s">
        <v>1724</v>
      </c>
      <c r="G3057" s="1" t="s">
        <v>1725</v>
      </c>
      <c r="H3057" s="1">
        <v>2</v>
      </c>
      <c r="I3057" s="1" t="s">
        <v>38</v>
      </c>
      <c r="J3057" s="4">
        <v>2230</v>
      </c>
      <c r="K3057" s="4">
        <v>1393</v>
      </c>
      <c r="L3057" s="4">
        <v>586</v>
      </c>
      <c r="R3057" s="1">
        <v>1</v>
      </c>
      <c r="AA3057" s="12" t="str">
        <f>_xlfn.XLOOKUP(HsgLista[[#This Row],[Lakó-népesség]],hsgméret[limit],hsgméret[név],,-1)</f>
        <v>apró</v>
      </c>
      <c r="AB3057" s="12" t="str">
        <f>IFERROR(_xlfn.XLOOKUP(HsgLista[[#This Row],[Vármegye]],Régiók[Vármegye],Régiók[Régió]),"")</f>
        <v>Közép-Dunántúl</v>
      </c>
      <c r="AC3057" s="12" t="str">
        <f>IFERROR(_xlfn.XLOOKUP(HsgLista[[#This Row],[Vármegye]],Régiók[Vármegye],Régiók[NUTS2]),"")</f>
        <v>HU21</v>
      </c>
      <c r="AD3057" s="12" t="str" cm="1">
        <f t="array" ref="AD3057">_xlfn.XLOOKUP(HsgLista[[#This Row],[Helység jogállása]],_xlfn.ANCHORARRAY($AG$12),$AH$12:$AH$18)</f>
        <v>1 község</v>
      </c>
      <c r="AE3057" s="4">
        <f>HsgLista[[#This Row],[Lakó-népesség]]*HsgLista[[#This Row],[Lakó-népesség]]</f>
        <v>1940449</v>
      </c>
      <c r="AF3057" s="1"/>
      <c r="AG3057" s="4"/>
      <c r="AJ3057" s="8"/>
      <c r="AK3057" s="4"/>
      <c r="AS3057" s="8"/>
      <c r="AT3057" s="4"/>
      <c r="BJ3057" s="1"/>
    </row>
    <row r="3058" spans="1:62" x14ac:dyDescent="0.3">
      <c r="A3058" s="33" t="s">
        <v>3665</v>
      </c>
      <c r="B3058" s="31">
        <v>29629</v>
      </c>
      <c r="C3058" s="1" t="s">
        <v>40</v>
      </c>
      <c r="D3058" s="1" t="s">
        <v>86</v>
      </c>
      <c r="E3058" s="1" t="s">
        <v>465</v>
      </c>
      <c r="F3058" s="1" t="s">
        <v>466</v>
      </c>
      <c r="G3058" s="1" t="s">
        <v>467</v>
      </c>
      <c r="H3058" s="1">
        <v>5</v>
      </c>
      <c r="I3058" s="1" t="s">
        <v>3404</v>
      </c>
      <c r="J3058" s="4">
        <v>1695</v>
      </c>
      <c r="K3058" s="4">
        <v>584</v>
      </c>
      <c r="L3058" s="4">
        <v>267</v>
      </c>
      <c r="R3058" s="1">
        <v>1</v>
      </c>
      <c r="AA3058" s="12" t="str">
        <f>_xlfn.XLOOKUP(HsgLista[[#This Row],[Lakó-népesség]],hsgméret[limit],hsgméret[név],,-1)</f>
        <v>apró</v>
      </c>
      <c r="AB3058" s="12" t="str">
        <f>IFERROR(_xlfn.XLOOKUP(HsgLista[[#This Row],[Vármegye]],Régiók[Vármegye],Régiók[Régió]),"")</f>
        <v>Közép-Dunántúl</v>
      </c>
      <c r="AC3058" s="12" t="str">
        <f>IFERROR(_xlfn.XLOOKUP(HsgLista[[#This Row],[Vármegye]],Régiók[Vármegye],Régiók[NUTS2]),"")</f>
        <v>HU21</v>
      </c>
      <c r="AD3058" s="12" t="str" cm="1">
        <f t="array" ref="AD3058">_xlfn.XLOOKUP(HsgLista[[#This Row],[Helység jogállása]],_xlfn.ANCHORARRAY($AG$12),$AH$12:$AH$18)</f>
        <v>1 község</v>
      </c>
      <c r="AE3058" s="4">
        <f>HsgLista[[#This Row],[Lakó-népesség]]*HsgLista[[#This Row],[Lakó-népesség]]</f>
        <v>341056</v>
      </c>
      <c r="AF3058" s="1"/>
      <c r="AG3058" s="4"/>
      <c r="AJ3058" s="8"/>
      <c r="AK3058" s="4"/>
      <c r="AS3058" s="8"/>
      <c r="AT3058" s="4"/>
      <c r="BJ3058" s="1"/>
    </row>
    <row r="3059" spans="1:62" x14ac:dyDescent="0.3">
      <c r="A3059" s="33" t="s">
        <v>3666</v>
      </c>
      <c r="B3059" s="31">
        <v>31264</v>
      </c>
      <c r="C3059" s="1" t="s">
        <v>40</v>
      </c>
      <c r="D3059" s="1" t="s">
        <v>86</v>
      </c>
      <c r="E3059" s="1" t="s">
        <v>1723</v>
      </c>
      <c r="F3059" s="1" t="s">
        <v>1724</v>
      </c>
      <c r="G3059" s="1" t="s">
        <v>1725</v>
      </c>
      <c r="H3059" s="1">
        <v>1</v>
      </c>
      <c r="I3059" s="1" t="s">
        <v>32</v>
      </c>
      <c r="J3059" s="4">
        <v>1712</v>
      </c>
      <c r="K3059" s="4">
        <v>3575</v>
      </c>
      <c r="L3059" s="4">
        <v>1428</v>
      </c>
      <c r="T3059" s="1">
        <v>1</v>
      </c>
      <c r="X3059" s="1">
        <v>1</v>
      </c>
      <c r="AA3059" s="12" t="str">
        <f>_xlfn.XLOOKUP(HsgLista[[#This Row],[Lakó-népesség]],hsgméret[limit],hsgméret[név],,-1)</f>
        <v>kicsi</v>
      </c>
      <c r="AB3059" s="12" t="str">
        <f>IFERROR(_xlfn.XLOOKUP(HsgLista[[#This Row],[Vármegye]],Régiók[Vármegye],Régiók[Régió]),"")</f>
        <v>Közép-Dunántúl</v>
      </c>
      <c r="AC3059" s="12" t="str">
        <f>IFERROR(_xlfn.XLOOKUP(HsgLista[[#This Row],[Vármegye]],Régiók[Vármegye],Régiók[NUTS2]),"")</f>
        <v>HU21</v>
      </c>
      <c r="AD3059" s="12" t="str" cm="1">
        <f t="array" ref="AD3059">_xlfn.XLOOKUP(HsgLista[[#This Row],[Helység jogállása]],_xlfn.ANCHORARRAY($AG$12),$AH$12:$AH$18)</f>
        <v>1 község</v>
      </c>
      <c r="AE3059" s="4">
        <f>HsgLista[[#This Row],[Lakó-népesség]]*HsgLista[[#This Row],[Lakó-népesség]]</f>
        <v>12780625</v>
      </c>
      <c r="AF3059" s="1"/>
      <c r="AG3059" s="4"/>
      <c r="AJ3059" s="8"/>
      <c r="AK3059" s="4"/>
      <c r="AS3059" s="8"/>
      <c r="AT3059" s="4"/>
      <c r="BJ3059" s="1"/>
    </row>
    <row r="3060" spans="1:62" x14ac:dyDescent="0.3">
      <c r="A3060" s="33" t="s">
        <v>3667</v>
      </c>
      <c r="B3060" s="32">
        <v>8183</v>
      </c>
      <c r="C3060" s="1" t="s">
        <v>40</v>
      </c>
      <c r="D3060" s="1" t="s">
        <v>112</v>
      </c>
      <c r="E3060" s="1" t="s">
        <v>550</v>
      </c>
      <c r="F3060" s="1" t="s">
        <v>551</v>
      </c>
      <c r="G3060" s="1" t="s">
        <v>551</v>
      </c>
      <c r="H3060" s="1">
        <v>5</v>
      </c>
      <c r="I3060" s="1" t="s">
        <v>2667</v>
      </c>
      <c r="J3060" s="4">
        <v>4292</v>
      </c>
      <c r="K3060" s="4">
        <v>680</v>
      </c>
      <c r="L3060" s="4">
        <v>316</v>
      </c>
      <c r="AA3060" s="12" t="str">
        <f>_xlfn.XLOOKUP(HsgLista[[#This Row],[Lakó-népesség]],hsgméret[limit],hsgméret[név],,-1)</f>
        <v>apró</v>
      </c>
      <c r="AB3060" s="12" t="str">
        <f>IFERROR(_xlfn.XLOOKUP(HsgLista[[#This Row],[Vármegye]],Régiók[Vármegye],Régiók[Régió]),"")</f>
        <v>Dél-Dunántúl</v>
      </c>
      <c r="AC3060" s="12" t="str">
        <f>IFERROR(_xlfn.XLOOKUP(HsgLista[[#This Row],[Vármegye]],Régiók[Vármegye],Régiók[NUTS2]),"")</f>
        <v>HU23</v>
      </c>
      <c r="AD3060" s="12" t="str" cm="1">
        <f t="array" ref="AD3060">_xlfn.XLOOKUP(HsgLista[[#This Row],[Helység jogállása]],_xlfn.ANCHORARRAY($AG$12),$AH$12:$AH$18)</f>
        <v>1 község</v>
      </c>
      <c r="AE3060" s="4">
        <f>HsgLista[[#This Row],[Lakó-népesség]]*HsgLista[[#This Row],[Lakó-népesség]]</f>
        <v>462400</v>
      </c>
      <c r="AF3060" s="1"/>
      <c r="AG3060" s="4"/>
      <c r="AJ3060" s="8"/>
      <c r="AK3060" s="4"/>
      <c r="AS3060" s="8"/>
      <c r="AT3060" s="4"/>
      <c r="BJ3060" s="1"/>
    </row>
    <row r="3061" spans="1:62" x14ac:dyDescent="0.3">
      <c r="A3061" s="33" t="s">
        <v>3668</v>
      </c>
      <c r="B3061" s="32">
        <v>4589</v>
      </c>
      <c r="C3061" s="1" t="s">
        <v>40</v>
      </c>
      <c r="D3061" s="1" t="s">
        <v>66</v>
      </c>
      <c r="E3061" s="1" t="s">
        <v>154</v>
      </c>
      <c r="F3061" s="1" t="s">
        <v>155</v>
      </c>
      <c r="G3061" s="1" t="s">
        <v>156</v>
      </c>
      <c r="H3061" s="1">
        <v>5</v>
      </c>
      <c r="I3061" s="1" t="s">
        <v>1910</v>
      </c>
      <c r="J3061" s="4">
        <v>1035</v>
      </c>
      <c r="K3061" s="4">
        <v>995</v>
      </c>
      <c r="L3061" s="4">
        <v>424</v>
      </c>
      <c r="AA3061" s="12" t="str">
        <f>_xlfn.XLOOKUP(HsgLista[[#This Row],[Lakó-népesség]],hsgméret[limit],hsgméret[név],,-1)</f>
        <v>apró</v>
      </c>
      <c r="AB3061" s="12" t="str">
        <f>IFERROR(_xlfn.XLOOKUP(HsgLista[[#This Row],[Vármegye]],Régiók[Vármegye],Régiók[Régió]),"")</f>
        <v>Nyugat-Dunántúl</v>
      </c>
      <c r="AC3061" s="12" t="str">
        <f>IFERROR(_xlfn.XLOOKUP(HsgLista[[#This Row],[Vármegye]],Régiók[Vármegye],Régiók[NUTS2]),"")</f>
        <v>HU22</v>
      </c>
      <c r="AD3061" s="12" t="str" cm="1">
        <f t="array" ref="AD3061">_xlfn.XLOOKUP(HsgLista[[#This Row],[Helység jogállása]],_xlfn.ANCHORARRAY($AG$12),$AH$12:$AH$18)</f>
        <v>1 község</v>
      </c>
      <c r="AE3061" s="4">
        <f>HsgLista[[#This Row],[Lakó-népesség]]*HsgLista[[#This Row],[Lakó-népesség]]</f>
        <v>990025</v>
      </c>
      <c r="AF3061" s="1"/>
      <c r="AG3061" s="4"/>
      <c r="AJ3061" s="8"/>
      <c r="AK3061" s="4"/>
      <c r="AS3061" s="8"/>
      <c r="AT3061" s="4"/>
      <c r="BJ3061" s="1"/>
    </row>
    <row r="3062" spans="1:62" x14ac:dyDescent="0.3">
      <c r="A3062" s="33" t="s">
        <v>80</v>
      </c>
      <c r="B3062" s="31">
        <v>11767</v>
      </c>
      <c r="C3062" s="1" t="s">
        <v>719</v>
      </c>
      <c r="D3062" s="1" t="s">
        <v>80</v>
      </c>
      <c r="E3062" s="1" t="s">
        <v>3669</v>
      </c>
      <c r="F3062" s="1" t="s">
        <v>612</v>
      </c>
      <c r="G3062" s="1" t="s">
        <v>80</v>
      </c>
      <c r="H3062" s="1">
        <v>2</v>
      </c>
      <c r="I3062" s="1" t="s">
        <v>38</v>
      </c>
      <c r="J3062" s="4">
        <v>12692</v>
      </c>
      <c r="K3062" s="4">
        <v>56029</v>
      </c>
      <c r="L3062" s="4">
        <v>27677</v>
      </c>
      <c r="Q3062" s="1">
        <v>1</v>
      </c>
      <c r="R3062" s="1">
        <v>1</v>
      </c>
      <c r="S3062" s="1">
        <v>1</v>
      </c>
      <c r="T3062" s="1">
        <v>1</v>
      </c>
      <c r="Z3062" s="1">
        <v>1</v>
      </c>
      <c r="AA3062" s="12" t="str">
        <f>_xlfn.XLOOKUP(HsgLista[[#This Row],[Lakó-népesség]],hsgméret[limit],hsgméret[név],,-1)</f>
        <v>nagy</v>
      </c>
      <c r="AB3062" s="12" t="str">
        <f>IFERROR(_xlfn.XLOOKUP(HsgLista[[#This Row],[Vármegye]],Régiók[Vármegye],Régiók[Régió]),"")</f>
        <v>Közép-Dunántúl</v>
      </c>
      <c r="AC3062" s="12" t="str">
        <f>IFERROR(_xlfn.XLOOKUP(HsgLista[[#This Row],[Vármegye]],Régiók[Vármegye],Régiók[NUTS2]),"")</f>
        <v>HU21</v>
      </c>
      <c r="AD3062" s="12" t="str" cm="1">
        <f t="array" ref="AD3062">_xlfn.XLOOKUP(HsgLista[[#This Row],[Helység jogállása]],_xlfn.ANCHORARRAY($AG$12),$AH$12:$AH$18)</f>
        <v>3 m.j.város</v>
      </c>
      <c r="AE3062" s="4">
        <f>HsgLista[[#This Row],[Lakó-népesség]]*HsgLista[[#This Row],[Lakó-népesség]]</f>
        <v>3139248841</v>
      </c>
      <c r="AF3062" s="1"/>
      <c r="AG3062" s="4"/>
      <c r="AJ3062" s="8"/>
      <c r="AK3062" s="4"/>
      <c r="AS3062" s="8"/>
      <c r="AT3062" s="4"/>
      <c r="BJ3062" s="1"/>
    </row>
    <row r="3063" spans="1:62" x14ac:dyDescent="0.3">
      <c r="A3063" s="33" t="s">
        <v>3670</v>
      </c>
      <c r="B3063" s="31">
        <v>21430</v>
      </c>
      <c r="C3063" s="1" t="s">
        <v>40</v>
      </c>
      <c r="D3063" s="1" t="s">
        <v>80</v>
      </c>
      <c r="E3063" s="1" t="s">
        <v>611</v>
      </c>
      <c r="F3063" s="1" t="s">
        <v>612</v>
      </c>
      <c r="G3063" s="1" t="s">
        <v>80</v>
      </c>
      <c r="H3063" s="1">
        <v>5</v>
      </c>
      <c r="I3063" s="1" t="s">
        <v>2713</v>
      </c>
      <c r="J3063" s="4">
        <v>1174</v>
      </c>
      <c r="K3063" s="4">
        <v>263</v>
      </c>
      <c r="L3063" s="4">
        <v>94</v>
      </c>
      <c r="R3063" s="1">
        <v>1</v>
      </c>
      <c r="AA3063" s="12" t="str">
        <f>_xlfn.XLOOKUP(HsgLista[[#This Row],[Lakó-népesség]],hsgméret[limit],hsgméret[név],,-1)</f>
        <v>mikro</v>
      </c>
      <c r="AB3063" s="12" t="str">
        <f>IFERROR(_xlfn.XLOOKUP(HsgLista[[#This Row],[Vármegye]],Régiók[Vármegye],Régiók[Régió]),"")</f>
        <v>Közép-Dunántúl</v>
      </c>
      <c r="AC3063" s="12" t="str">
        <f>IFERROR(_xlfn.XLOOKUP(HsgLista[[#This Row],[Vármegye]],Régiók[Vármegye],Régiók[NUTS2]),"")</f>
        <v>HU21</v>
      </c>
      <c r="AD3063" s="12" t="str" cm="1">
        <f t="array" ref="AD3063">_xlfn.XLOOKUP(HsgLista[[#This Row],[Helység jogállása]],_xlfn.ANCHORARRAY($AG$12),$AH$12:$AH$18)</f>
        <v>1 község</v>
      </c>
      <c r="AE3063" s="4">
        <f>HsgLista[[#This Row],[Lakó-népesség]]*HsgLista[[#This Row],[Lakó-népesség]]</f>
        <v>69169</v>
      </c>
      <c r="AF3063" s="1"/>
      <c r="AG3063" s="4"/>
      <c r="AJ3063" s="8"/>
      <c r="AK3063" s="4"/>
      <c r="AS3063" s="8"/>
      <c r="AT3063" s="4"/>
      <c r="BJ3063" s="1"/>
    </row>
    <row r="3064" spans="1:62" x14ac:dyDescent="0.3">
      <c r="A3064" s="33" t="s">
        <v>3671</v>
      </c>
      <c r="B3064" s="31">
        <v>19336</v>
      </c>
      <c r="C3064" s="1" t="s">
        <v>40</v>
      </c>
      <c r="D3064" s="1" t="s">
        <v>80</v>
      </c>
      <c r="E3064" s="1" t="s">
        <v>691</v>
      </c>
      <c r="F3064" s="1" t="s">
        <v>692</v>
      </c>
      <c r="G3064" s="1" t="s">
        <v>693</v>
      </c>
      <c r="H3064" s="1">
        <v>5</v>
      </c>
      <c r="I3064" s="1" t="s">
        <v>1102</v>
      </c>
      <c r="J3064" s="4">
        <v>871</v>
      </c>
      <c r="K3064" s="4">
        <v>274</v>
      </c>
      <c r="L3064" s="4">
        <v>136</v>
      </c>
      <c r="AA3064" s="12" t="str">
        <f>_xlfn.XLOOKUP(HsgLista[[#This Row],[Lakó-népesség]],hsgméret[limit],hsgméret[név],,-1)</f>
        <v>mikro</v>
      </c>
      <c r="AB3064" s="12" t="str">
        <f>IFERROR(_xlfn.XLOOKUP(HsgLista[[#This Row],[Vármegye]],Régiók[Vármegye],Régiók[Régió]),"")</f>
        <v>Közép-Dunántúl</v>
      </c>
      <c r="AC3064" s="12" t="str">
        <f>IFERROR(_xlfn.XLOOKUP(HsgLista[[#This Row],[Vármegye]],Régiók[Vármegye],Régiók[NUTS2]),"")</f>
        <v>HU21</v>
      </c>
      <c r="AD3064" s="12" t="str" cm="1">
        <f t="array" ref="AD3064">_xlfn.XLOOKUP(HsgLista[[#This Row],[Helység jogállása]],_xlfn.ANCHORARRAY($AG$12),$AH$12:$AH$18)</f>
        <v>1 község</v>
      </c>
      <c r="AE3064" s="4">
        <f>HsgLista[[#This Row],[Lakó-népesség]]*HsgLista[[#This Row],[Lakó-népesség]]</f>
        <v>75076</v>
      </c>
      <c r="AF3064" s="1"/>
      <c r="AG3064" s="4"/>
      <c r="AJ3064" s="8"/>
      <c r="AK3064" s="4"/>
      <c r="AS3064" s="8"/>
      <c r="AT3064" s="4"/>
      <c r="BJ3064" s="1"/>
    </row>
    <row r="3065" spans="1:62" x14ac:dyDescent="0.3">
      <c r="A3065" s="33" t="s">
        <v>3672</v>
      </c>
      <c r="B3065" s="31">
        <v>22691</v>
      </c>
      <c r="C3065" s="1" t="s">
        <v>40</v>
      </c>
      <c r="D3065" s="1" t="s">
        <v>66</v>
      </c>
      <c r="E3065" s="1" t="s">
        <v>499</v>
      </c>
      <c r="F3065" s="1" t="s">
        <v>500</v>
      </c>
      <c r="G3065" s="1" t="s">
        <v>501</v>
      </c>
      <c r="H3065" s="1">
        <v>5</v>
      </c>
      <c r="I3065" s="1" t="s">
        <v>512</v>
      </c>
      <c r="J3065" s="4">
        <v>2118</v>
      </c>
      <c r="K3065" s="4">
        <v>993</v>
      </c>
      <c r="L3065" s="4">
        <v>418</v>
      </c>
      <c r="AA3065" s="12" t="str">
        <f>_xlfn.XLOOKUP(HsgLista[[#This Row],[Lakó-népesség]],hsgméret[limit],hsgméret[név],,-1)</f>
        <v>apró</v>
      </c>
      <c r="AB3065" s="12" t="str">
        <f>IFERROR(_xlfn.XLOOKUP(HsgLista[[#This Row],[Vármegye]],Régiók[Vármegye],Régiók[Régió]),"")</f>
        <v>Nyugat-Dunántúl</v>
      </c>
      <c r="AC3065" s="12" t="str">
        <f>IFERROR(_xlfn.XLOOKUP(HsgLista[[#This Row],[Vármegye]],Régiók[Vármegye],Régiók[NUTS2]),"")</f>
        <v>HU22</v>
      </c>
      <c r="AD3065" s="12" t="str" cm="1">
        <f t="array" ref="AD3065">_xlfn.XLOOKUP(HsgLista[[#This Row],[Helység jogállása]],_xlfn.ANCHORARRAY($AG$12),$AH$12:$AH$18)</f>
        <v>1 község</v>
      </c>
      <c r="AE3065" s="4">
        <f>HsgLista[[#This Row],[Lakó-népesség]]*HsgLista[[#This Row],[Lakó-népesség]]</f>
        <v>986049</v>
      </c>
      <c r="AF3065" s="1"/>
      <c r="AG3065" s="4"/>
      <c r="AJ3065" s="8"/>
      <c r="AK3065" s="4"/>
      <c r="AS3065" s="8"/>
      <c r="AT3065" s="4"/>
      <c r="BJ3065" s="1"/>
    </row>
    <row r="3066" spans="1:62" x14ac:dyDescent="0.3">
      <c r="A3066" s="33" t="s">
        <v>2303</v>
      </c>
      <c r="B3066" s="31">
        <v>29531</v>
      </c>
      <c r="C3066" s="1" t="s">
        <v>27</v>
      </c>
      <c r="D3066" s="1" t="s">
        <v>216</v>
      </c>
      <c r="E3066" s="1" t="s">
        <v>978</v>
      </c>
      <c r="F3066" s="1" t="s">
        <v>979</v>
      </c>
      <c r="G3066" s="1" t="s">
        <v>980</v>
      </c>
      <c r="H3066" s="1">
        <v>2</v>
      </c>
      <c r="I3066" s="1" t="s">
        <v>38</v>
      </c>
      <c r="J3066" s="4">
        <v>12570</v>
      </c>
      <c r="K3066" s="4">
        <v>6087</v>
      </c>
      <c r="L3066" s="4">
        <v>2867</v>
      </c>
      <c r="R3066" s="1">
        <v>1</v>
      </c>
      <c r="T3066" s="1">
        <v>1</v>
      </c>
      <c r="AA3066" s="12" t="str">
        <f>_xlfn.XLOOKUP(HsgLista[[#This Row],[Lakó-népesség]],hsgméret[limit],hsgméret[név],,-1)</f>
        <v>kicsi</v>
      </c>
      <c r="AB3066" s="12" t="str">
        <f>IFERROR(_xlfn.XLOOKUP(HsgLista[[#This Row],[Vármegye]],Régiók[Vármegye],Régiók[Régió]),"")</f>
        <v>Dél-Alföld</v>
      </c>
      <c r="AC3066" s="12" t="str">
        <f>IFERROR(_xlfn.XLOOKUP(HsgLista[[#This Row],[Vármegye]],Régiók[Vármegye],Régiók[NUTS2]),"")</f>
        <v>HU33</v>
      </c>
      <c r="AD3066" s="12" t="str" cm="1">
        <f t="array" ref="AD3066">_xlfn.XLOOKUP(HsgLista[[#This Row],[Helység jogállása]],_xlfn.ANCHORARRAY($AG$12),$AH$12:$AH$18)</f>
        <v>2 város</v>
      </c>
      <c r="AE3066" s="4">
        <f>HsgLista[[#This Row],[Lakó-népesség]]*HsgLista[[#This Row],[Lakó-népesség]]</f>
        <v>37051569</v>
      </c>
      <c r="AF3066" s="1"/>
      <c r="AG3066" s="4"/>
      <c r="AJ3066" s="8"/>
      <c r="AK3066" s="4"/>
      <c r="AS3066" s="8"/>
      <c r="AT3066" s="4"/>
      <c r="BJ3066" s="1"/>
    </row>
    <row r="3067" spans="1:62" x14ac:dyDescent="0.3">
      <c r="A3067" s="33" t="s">
        <v>3673</v>
      </c>
      <c r="B3067" s="31">
        <v>21157</v>
      </c>
      <c r="C3067" s="1" t="s">
        <v>40</v>
      </c>
      <c r="D3067" s="1" t="s">
        <v>34</v>
      </c>
      <c r="E3067" s="1" t="s">
        <v>803</v>
      </c>
      <c r="F3067" s="1" t="s">
        <v>804</v>
      </c>
      <c r="G3067" s="1" t="s">
        <v>805</v>
      </c>
      <c r="H3067" s="1">
        <v>5</v>
      </c>
      <c r="I3067" s="1" t="s">
        <v>3472</v>
      </c>
      <c r="J3067" s="4">
        <v>2517</v>
      </c>
      <c r="K3067" s="4">
        <v>583</v>
      </c>
      <c r="L3067" s="4">
        <v>341</v>
      </c>
      <c r="AA3067" s="12" t="str">
        <f>_xlfn.XLOOKUP(HsgLista[[#This Row],[Lakó-népesség]],hsgméret[limit],hsgméret[név],,-1)</f>
        <v>apró</v>
      </c>
      <c r="AB3067" s="12" t="str">
        <f>IFERROR(_xlfn.XLOOKUP(HsgLista[[#This Row],[Vármegye]],Régiók[Vármegye],Régiók[Régió]),"")</f>
        <v>Észak-Alföld</v>
      </c>
      <c r="AC3067" s="12" t="str">
        <f>IFERROR(_xlfn.XLOOKUP(HsgLista[[#This Row],[Vármegye]],Régiók[Vármegye],Régiók[NUTS2]),"")</f>
        <v>HU32</v>
      </c>
      <c r="AD3067" s="12" t="str" cm="1">
        <f t="array" ref="AD3067">_xlfn.XLOOKUP(HsgLista[[#This Row],[Helység jogállása]],_xlfn.ANCHORARRAY($AG$12),$AH$12:$AH$18)</f>
        <v>1 község</v>
      </c>
      <c r="AE3067" s="4">
        <f>HsgLista[[#This Row],[Lakó-népesség]]*HsgLista[[#This Row],[Lakó-népesség]]</f>
        <v>339889</v>
      </c>
      <c r="AF3067" s="1"/>
      <c r="AG3067" s="4"/>
      <c r="AJ3067" s="8"/>
      <c r="AK3067" s="4"/>
      <c r="AS3067" s="8"/>
      <c r="AT3067" s="4"/>
      <c r="BJ3067" s="1"/>
    </row>
    <row r="3068" spans="1:62" x14ac:dyDescent="0.3">
      <c r="A3068" s="33" t="s">
        <v>3674</v>
      </c>
      <c r="B3068" s="32">
        <v>9502</v>
      </c>
      <c r="C3068" s="1" t="s">
        <v>40</v>
      </c>
      <c r="D3068" s="1" t="s">
        <v>80</v>
      </c>
      <c r="E3068" s="1" t="s">
        <v>125</v>
      </c>
      <c r="F3068" s="1" t="s">
        <v>126</v>
      </c>
      <c r="G3068" s="1" t="s">
        <v>127</v>
      </c>
      <c r="H3068" s="1">
        <v>5</v>
      </c>
      <c r="I3068" s="1" t="s">
        <v>339</v>
      </c>
      <c r="J3068" s="4">
        <v>317</v>
      </c>
      <c r="K3068" s="4">
        <v>106</v>
      </c>
      <c r="L3068" s="4">
        <v>63</v>
      </c>
      <c r="AA3068" s="12" t="str">
        <f>_xlfn.XLOOKUP(HsgLista[[#This Row],[Lakó-népesség]],hsgméret[limit],hsgméret[név],,-1)</f>
        <v>mikro</v>
      </c>
      <c r="AB3068" s="12" t="str">
        <f>IFERROR(_xlfn.XLOOKUP(HsgLista[[#This Row],[Vármegye]],Régiók[Vármegye],Régiók[Régió]),"")</f>
        <v>Közép-Dunántúl</v>
      </c>
      <c r="AC3068" s="12" t="str">
        <f>IFERROR(_xlfn.XLOOKUP(HsgLista[[#This Row],[Vármegye]],Régiók[Vármegye],Régiók[NUTS2]),"")</f>
        <v>HU21</v>
      </c>
      <c r="AD3068" s="12" t="str" cm="1">
        <f t="array" ref="AD3068">_xlfn.XLOOKUP(HsgLista[[#This Row],[Helység jogállása]],_xlfn.ANCHORARRAY($AG$12),$AH$12:$AH$18)</f>
        <v>1 község</v>
      </c>
      <c r="AE3068" s="4">
        <f>HsgLista[[#This Row],[Lakó-népesség]]*HsgLista[[#This Row],[Lakó-népesség]]</f>
        <v>11236</v>
      </c>
      <c r="AF3068" s="1"/>
      <c r="AG3068" s="4"/>
      <c r="AJ3068" s="8"/>
      <c r="AK3068" s="4"/>
      <c r="AS3068" s="8"/>
      <c r="AT3068" s="4"/>
      <c r="BJ3068" s="1"/>
    </row>
    <row r="3069" spans="1:62" x14ac:dyDescent="0.3">
      <c r="A3069" s="33" t="s">
        <v>3675</v>
      </c>
      <c r="B3069" s="32">
        <v>9733</v>
      </c>
      <c r="C3069" s="1" t="s">
        <v>40</v>
      </c>
      <c r="D3069" s="1" t="s">
        <v>80</v>
      </c>
      <c r="E3069" s="1" t="s">
        <v>81</v>
      </c>
      <c r="F3069" s="1" t="s">
        <v>82</v>
      </c>
      <c r="G3069" s="1" t="s">
        <v>83</v>
      </c>
      <c r="H3069" s="1">
        <v>5</v>
      </c>
      <c r="I3069" s="1" t="s">
        <v>1816</v>
      </c>
      <c r="J3069" s="4">
        <v>1117</v>
      </c>
      <c r="K3069" s="4">
        <v>211</v>
      </c>
      <c r="L3069" s="4">
        <v>108</v>
      </c>
      <c r="AA3069" s="12" t="str">
        <f>_xlfn.XLOOKUP(HsgLista[[#This Row],[Lakó-népesség]],hsgméret[limit],hsgméret[név],,-1)</f>
        <v>mikro</v>
      </c>
      <c r="AB3069" s="12" t="str">
        <f>IFERROR(_xlfn.XLOOKUP(HsgLista[[#This Row],[Vármegye]],Régiók[Vármegye],Régiók[Régió]),"")</f>
        <v>Közép-Dunántúl</v>
      </c>
      <c r="AC3069" s="12" t="str">
        <f>IFERROR(_xlfn.XLOOKUP(HsgLista[[#This Row],[Vármegye]],Régiók[Vármegye],Régiók[NUTS2]),"")</f>
        <v>HU21</v>
      </c>
      <c r="AD3069" s="12" t="str" cm="1">
        <f t="array" ref="AD3069">_xlfn.XLOOKUP(HsgLista[[#This Row],[Helység jogállása]],_xlfn.ANCHORARRAY($AG$12),$AH$12:$AH$18)</f>
        <v>1 község</v>
      </c>
      <c r="AE3069" s="4">
        <f>HsgLista[[#This Row],[Lakó-népesség]]*HsgLista[[#This Row],[Lakó-népesség]]</f>
        <v>44521</v>
      </c>
      <c r="AF3069" s="1"/>
      <c r="AG3069" s="4"/>
      <c r="AJ3069" s="8"/>
      <c r="AK3069" s="4"/>
      <c r="AS3069" s="8"/>
      <c r="AT3069" s="4"/>
      <c r="BJ3069" s="1"/>
    </row>
    <row r="3070" spans="1:62" x14ac:dyDescent="0.3">
      <c r="A3070" s="33" t="s">
        <v>2184</v>
      </c>
      <c r="B3070" s="31">
        <v>28024</v>
      </c>
      <c r="C3070" s="1" t="s">
        <v>27</v>
      </c>
      <c r="D3070" s="1" t="s">
        <v>41</v>
      </c>
      <c r="E3070" s="1" t="s">
        <v>289</v>
      </c>
      <c r="F3070" s="1" t="s">
        <v>290</v>
      </c>
      <c r="G3070" s="1" t="s">
        <v>291</v>
      </c>
      <c r="H3070" s="1">
        <v>2</v>
      </c>
      <c r="I3070" s="1" t="s">
        <v>38</v>
      </c>
      <c r="J3070" s="4">
        <v>2202</v>
      </c>
      <c r="K3070" s="4">
        <v>2010</v>
      </c>
      <c r="L3070" s="4">
        <v>960</v>
      </c>
      <c r="R3070" s="1">
        <v>1</v>
      </c>
      <c r="T3070" s="1">
        <v>1</v>
      </c>
      <c r="AA3070" s="12" t="str">
        <f>_xlfn.XLOOKUP(HsgLista[[#This Row],[Lakó-népesség]],hsgméret[limit],hsgméret[név],,-1)</f>
        <v>kicsi</v>
      </c>
      <c r="AB3070" s="12" t="str">
        <f>IFERROR(_xlfn.XLOOKUP(HsgLista[[#This Row],[Vármegye]],Régiók[Vármegye],Régiók[Régió]),"")</f>
        <v>Dél-Dunántúl</v>
      </c>
      <c r="AC3070" s="12" t="str">
        <f>IFERROR(_xlfn.XLOOKUP(HsgLista[[#This Row],[Vármegye]],Régiók[Vármegye],Régiók[NUTS2]),"")</f>
        <v>HU23</v>
      </c>
      <c r="AD3070" s="12" t="str" cm="1">
        <f t="array" ref="AD3070">_xlfn.XLOOKUP(HsgLista[[#This Row],[Helység jogállása]],_xlfn.ANCHORARRAY($AG$12),$AH$12:$AH$18)</f>
        <v>2 város</v>
      </c>
      <c r="AE3070" s="4">
        <f>HsgLista[[#This Row],[Lakó-népesség]]*HsgLista[[#This Row],[Lakó-népesség]]</f>
        <v>4040100</v>
      </c>
      <c r="AF3070" s="1"/>
      <c r="AG3070" s="4"/>
      <c r="AJ3070" s="8"/>
      <c r="AK3070" s="4"/>
      <c r="AS3070" s="8"/>
      <c r="AT3070" s="4"/>
      <c r="BJ3070" s="1"/>
    </row>
    <row r="3071" spans="1:62" x14ac:dyDescent="0.3">
      <c r="A3071" s="33" t="s">
        <v>3676</v>
      </c>
      <c r="B3071" s="32">
        <v>5209</v>
      </c>
      <c r="C3071" s="1" t="s">
        <v>40</v>
      </c>
      <c r="D3071" s="1" t="s">
        <v>41</v>
      </c>
      <c r="E3071" s="1" t="s">
        <v>289</v>
      </c>
      <c r="F3071" s="1" t="s">
        <v>290</v>
      </c>
      <c r="G3071" s="1" t="s">
        <v>291</v>
      </c>
      <c r="H3071" s="1">
        <v>5</v>
      </c>
      <c r="I3071" s="1" t="s">
        <v>2184</v>
      </c>
      <c r="J3071" s="4">
        <v>749</v>
      </c>
      <c r="K3071" s="4">
        <v>206</v>
      </c>
      <c r="L3071" s="4">
        <v>116</v>
      </c>
      <c r="R3071" s="1">
        <v>1</v>
      </c>
      <c r="AA3071" s="12" t="str">
        <f>_xlfn.XLOOKUP(HsgLista[[#This Row],[Lakó-népesség]],hsgméret[limit],hsgméret[név],,-1)</f>
        <v>mikro</v>
      </c>
      <c r="AB3071" s="12" t="str">
        <f>IFERROR(_xlfn.XLOOKUP(HsgLista[[#This Row],[Vármegye]],Régiók[Vármegye],Régiók[Régió]),"")</f>
        <v>Dél-Dunántúl</v>
      </c>
      <c r="AC3071" s="12" t="str">
        <f>IFERROR(_xlfn.XLOOKUP(HsgLista[[#This Row],[Vármegye]],Régiók[Vármegye],Régiók[NUTS2]),"")</f>
        <v>HU23</v>
      </c>
      <c r="AD3071" s="12" t="str" cm="1">
        <f t="array" ref="AD3071">_xlfn.XLOOKUP(HsgLista[[#This Row],[Helység jogállása]],_xlfn.ANCHORARRAY($AG$12),$AH$12:$AH$18)</f>
        <v>1 község</v>
      </c>
      <c r="AE3071" s="4">
        <f>HsgLista[[#This Row],[Lakó-népesség]]*HsgLista[[#This Row],[Lakó-népesség]]</f>
        <v>42436</v>
      </c>
      <c r="AF3071" s="1"/>
      <c r="AG3071" s="4"/>
      <c r="AJ3071" s="8"/>
      <c r="AK3071" s="4"/>
      <c r="AS3071" s="8"/>
      <c r="AT3071" s="4"/>
      <c r="BJ3071" s="1"/>
    </row>
    <row r="3072" spans="1:62" x14ac:dyDescent="0.3">
      <c r="A3072" s="33" t="s">
        <v>1699</v>
      </c>
      <c r="B3072" s="31">
        <v>11581</v>
      </c>
      <c r="C3072" s="1" t="s">
        <v>40</v>
      </c>
      <c r="D3072" s="1" t="s">
        <v>52</v>
      </c>
      <c r="E3072" s="1" t="s">
        <v>53</v>
      </c>
      <c r="F3072" s="1" t="s">
        <v>54</v>
      </c>
      <c r="G3072" s="1" t="s">
        <v>55</v>
      </c>
      <c r="H3072" s="1">
        <v>2</v>
      </c>
      <c r="I3072" s="1" t="s">
        <v>38</v>
      </c>
      <c r="J3072" s="4">
        <v>1251</v>
      </c>
      <c r="K3072" s="4">
        <v>1435</v>
      </c>
      <c r="L3072" s="4">
        <v>398</v>
      </c>
      <c r="T3072" s="1">
        <v>1</v>
      </c>
      <c r="AA3072" s="12" t="str">
        <f>_xlfn.XLOOKUP(HsgLista[[#This Row],[Lakó-népesség]],hsgméret[limit],hsgméret[név],,-1)</f>
        <v>apró</v>
      </c>
      <c r="AB3072" s="12" t="str">
        <f>IFERROR(_xlfn.XLOOKUP(HsgLista[[#This Row],[Vármegye]],Régiók[Vármegye],Régiók[Régió]),"")</f>
        <v>Észak-Magyarország</v>
      </c>
      <c r="AC3072" s="12" t="str">
        <f>IFERROR(_xlfn.XLOOKUP(HsgLista[[#This Row],[Vármegye]],Régiók[Vármegye],Régiók[NUTS2]),"")</f>
        <v>HU31</v>
      </c>
      <c r="AD3072" s="12" t="str" cm="1">
        <f t="array" ref="AD3072">_xlfn.XLOOKUP(HsgLista[[#This Row],[Helység jogállása]],_xlfn.ANCHORARRAY($AG$12),$AH$12:$AH$18)</f>
        <v>1 község</v>
      </c>
      <c r="AE3072" s="4">
        <f>HsgLista[[#This Row],[Lakó-népesség]]*HsgLista[[#This Row],[Lakó-népesség]]</f>
        <v>2059225</v>
      </c>
      <c r="AF3072" s="1"/>
      <c r="AG3072" s="4"/>
      <c r="AJ3072" s="8"/>
      <c r="AK3072" s="4"/>
      <c r="AS3072" s="8"/>
      <c r="AT3072" s="4"/>
      <c r="BJ3072" s="1"/>
    </row>
    <row r="3073" spans="1:62" x14ac:dyDescent="0.3">
      <c r="A3073" s="33" t="s">
        <v>3677</v>
      </c>
      <c r="B3073" s="31">
        <v>15705</v>
      </c>
      <c r="C3073" s="1" t="s">
        <v>40</v>
      </c>
      <c r="D3073" s="1" t="s">
        <v>80</v>
      </c>
      <c r="E3073" s="1" t="s">
        <v>774</v>
      </c>
      <c r="F3073" s="1" t="s">
        <v>775</v>
      </c>
      <c r="G3073" s="1" t="s">
        <v>776</v>
      </c>
      <c r="H3073" s="1">
        <v>5</v>
      </c>
      <c r="I3073" s="1" t="s">
        <v>773</v>
      </c>
      <c r="J3073" s="4">
        <v>1350</v>
      </c>
      <c r="K3073" s="4">
        <v>678</v>
      </c>
      <c r="L3073" s="4">
        <v>251</v>
      </c>
      <c r="AA3073" s="12" t="str">
        <f>_xlfn.XLOOKUP(HsgLista[[#This Row],[Lakó-népesség]],hsgméret[limit],hsgméret[név],,-1)</f>
        <v>apró</v>
      </c>
      <c r="AB3073" s="12" t="str">
        <f>IFERROR(_xlfn.XLOOKUP(HsgLista[[#This Row],[Vármegye]],Régiók[Vármegye],Régiók[Régió]),"")</f>
        <v>Közép-Dunántúl</v>
      </c>
      <c r="AC3073" s="12" t="str">
        <f>IFERROR(_xlfn.XLOOKUP(HsgLista[[#This Row],[Vármegye]],Régiók[Vármegye],Régiók[NUTS2]),"")</f>
        <v>HU21</v>
      </c>
      <c r="AD3073" s="12" t="str" cm="1">
        <f t="array" ref="AD3073">_xlfn.XLOOKUP(HsgLista[[#This Row],[Helység jogállása]],_xlfn.ANCHORARRAY($AG$12),$AH$12:$AH$18)</f>
        <v>1 község</v>
      </c>
      <c r="AE3073" s="4">
        <f>HsgLista[[#This Row],[Lakó-népesség]]*HsgLista[[#This Row],[Lakó-népesség]]</f>
        <v>459684</v>
      </c>
      <c r="AF3073" s="1"/>
      <c r="AG3073" s="4"/>
      <c r="AJ3073" s="8"/>
      <c r="AK3073" s="4"/>
      <c r="AS3073" s="8"/>
      <c r="AT3073" s="4"/>
      <c r="BJ3073" s="1"/>
    </row>
    <row r="3074" spans="1:62" x14ac:dyDescent="0.3">
      <c r="A3074" s="33" t="s">
        <v>3678</v>
      </c>
      <c r="B3074" s="31">
        <v>12982</v>
      </c>
      <c r="C3074" s="1" t="s">
        <v>40</v>
      </c>
      <c r="D3074" s="1" t="s">
        <v>52</v>
      </c>
      <c r="E3074" s="1" t="s">
        <v>229</v>
      </c>
      <c r="F3074" s="1" t="s">
        <v>230</v>
      </c>
      <c r="G3074" s="1" t="s">
        <v>231</v>
      </c>
      <c r="H3074" s="1">
        <v>5</v>
      </c>
      <c r="I3074" s="1" t="s">
        <v>232</v>
      </c>
      <c r="J3074" s="4">
        <v>1312</v>
      </c>
      <c r="K3074" s="4">
        <v>278</v>
      </c>
      <c r="L3074" s="4">
        <v>162</v>
      </c>
      <c r="AA3074" s="12" t="str">
        <f>_xlfn.XLOOKUP(HsgLista[[#This Row],[Lakó-népesség]],hsgméret[limit],hsgméret[név],,-1)</f>
        <v>mikro</v>
      </c>
      <c r="AB3074" s="12" t="str">
        <f>IFERROR(_xlfn.XLOOKUP(HsgLista[[#This Row],[Vármegye]],Régiók[Vármegye],Régiók[Régió]),"")</f>
        <v>Észak-Magyarország</v>
      </c>
      <c r="AC3074" s="12" t="str">
        <f>IFERROR(_xlfn.XLOOKUP(HsgLista[[#This Row],[Vármegye]],Régiók[Vármegye],Régiók[NUTS2]),"")</f>
        <v>HU31</v>
      </c>
      <c r="AD3074" s="12" t="str" cm="1">
        <f t="array" ref="AD3074">_xlfn.XLOOKUP(HsgLista[[#This Row],[Helység jogállása]],_xlfn.ANCHORARRAY($AG$12),$AH$12:$AH$18)</f>
        <v>1 község</v>
      </c>
      <c r="AE3074" s="4">
        <f>HsgLista[[#This Row],[Lakó-népesség]]*HsgLista[[#This Row],[Lakó-népesség]]</f>
        <v>77284</v>
      </c>
      <c r="AF3074" s="1"/>
      <c r="AG3074" s="4"/>
      <c r="AJ3074" s="8"/>
      <c r="AK3074" s="4"/>
      <c r="AS3074" s="8"/>
      <c r="AT3074" s="4"/>
      <c r="BJ3074" s="1"/>
    </row>
    <row r="3075" spans="1:62" x14ac:dyDescent="0.3">
      <c r="A3075" s="33" t="s">
        <v>3679</v>
      </c>
      <c r="B3075" s="31">
        <v>24651</v>
      </c>
      <c r="C3075" s="1" t="s">
        <v>40</v>
      </c>
      <c r="D3075" s="1" t="s">
        <v>80</v>
      </c>
      <c r="E3075" s="1" t="s">
        <v>117</v>
      </c>
      <c r="F3075" s="1" t="s">
        <v>118</v>
      </c>
      <c r="G3075" s="1" t="s">
        <v>119</v>
      </c>
      <c r="H3075" s="1">
        <v>5</v>
      </c>
      <c r="I3075" s="1" t="s">
        <v>2338</v>
      </c>
      <c r="J3075" s="4">
        <v>459</v>
      </c>
      <c r="K3075" s="4">
        <v>199</v>
      </c>
      <c r="L3075" s="4">
        <v>90</v>
      </c>
      <c r="AA3075" s="12" t="str">
        <f>_xlfn.XLOOKUP(HsgLista[[#This Row],[Lakó-népesség]],hsgméret[limit],hsgméret[név],,-1)</f>
        <v>mikro</v>
      </c>
      <c r="AB3075" s="12" t="str">
        <f>IFERROR(_xlfn.XLOOKUP(HsgLista[[#This Row],[Vármegye]],Régiók[Vármegye],Régiók[Régió]),"")</f>
        <v>Közép-Dunántúl</v>
      </c>
      <c r="AC3075" s="12" t="str">
        <f>IFERROR(_xlfn.XLOOKUP(HsgLista[[#This Row],[Vármegye]],Régiók[Vármegye],Régiók[NUTS2]),"")</f>
        <v>HU21</v>
      </c>
      <c r="AD3075" s="12" t="str" cm="1">
        <f t="array" ref="AD3075">_xlfn.XLOOKUP(HsgLista[[#This Row],[Helység jogállása]],_xlfn.ANCHORARRAY($AG$12),$AH$12:$AH$18)</f>
        <v>1 község</v>
      </c>
      <c r="AE3075" s="4">
        <f>HsgLista[[#This Row],[Lakó-népesség]]*HsgLista[[#This Row],[Lakó-népesség]]</f>
        <v>39601</v>
      </c>
      <c r="AF3075" s="1"/>
      <c r="AG3075" s="4"/>
      <c r="AJ3075" s="8"/>
      <c r="AK3075" s="4"/>
      <c r="AS3075" s="8"/>
      <c r="AT3075" s="4"/>
      <c r="BJ3075" s="1"/>
    </row>
    <row r="3076" spans="1:62" x14ac:dyDescent="0.3">
      <c r="A3076" s="33" t="s">
        <v>3680</v>
      </c>
      <c r="B3076" s="31">
        <v>32142</v>
      </c>
      <c r="C3076" s="1" t="s">
        <v>40</v>
      </c>
      <c r="D3076" s="1" t="s">
        <v>202</v>
      </c>
      <c r="E3076" s="1" t="s">
        <v>268</v>
      </c>
      <c r="F3076" s="1" t="s">
        <v>269</v>
      </c>
      <c r="G3076" s="1" t="s">
        <v>270</v>
      </c>
      <c r="H3076" s="1">
        <v>5</v>
      </c>
      <c r="I3076" s="1" t="s">
        <v>2058</v>
      </c>
      <c r="J3076" s="4">
        <v>350</v>
      </c>
      <c r="K3076" s="4">
        <v>114</v>
      </c>
      <c r="L3076" s="4">
        <v>68</v>
      </c>
      <c r="AA3076" s="12" t="str">
        <f>_xlfn.XLOOKUP(HsgLista[[#This Row],[Lakó-népesség]],hsgméret[limit],hsgméret[név],,-1)</f>
        <v>mikro</v>
      </c>
      <c r="AB3076" s="12" t="str">
        <f>IFERROR(_xlfn.XLOOKUP(HsgLista[[#This Row],[Vármegye]],Régiók[Vármegye],Régiók[Régió]),"")</f>
        <v>Nyugat-Dunántúl</v>
      </c>
      <c r="AC3076" s="12" t="str">
        <f>IFERROR(_xlfn.XLOOKUP(HsgLista[[#This Row],[Vármegye]],Régiók[Vármegye],Régiók[NUTS2]),"")</f>
        <v>HU22</v>
      </c>
      <c r="AD3076" s="12" t="str" cm="1">
        <f t="array" ref="AD3076">_xlfn.XLOOKUP(HsgLista[[#This Row],[Helység jogállása]],_xlfn.ANCHORARRAY($AG$12),$AH$12:$AH$18)</f>
        <v>1 község</v>
      </c>
      <c r="AE3076" s="4">
        <f>HsgLista[[#This Row],[Lakó-népesség]]*HsgLista[[#This Row],[Lakó-népesség]]</f>
        <v>12996</v>
      </c>
      <c r="AF3076" s="1"/>
      <c r="AG3076" s="4"/>
      <c r="AJ3076" s="8"/>
      <c r="AK3076" s="4"/>
      <c r="AS3076" s="8"/>
      <c r="AT3076" s="4"/>
      <c r="BJ3076" s="1"/>
    </row>
    <row r="3077" spans="1:62" x14ac:dyDescent="0.3">
      <c r="A3077" s="33" t="s">
        <v>3681</v>
      </c>
      <c r="B3077" s="32">
        <v>6549</v>
      </c>
      <c r="C3077" s="1" t="s">
        <v>40</v>
      </c>
      <c r="D3077" s="1" t="s">
        <v>202</v>
      </c>
      <c r="E3077" s="1" t="s">
        <v>268</v>
      </c>
      <c r="F3077" s="1" t="s">
        <v>269</v>
      </c>
      <c r="G3077" s="1" t="s">
        <v>270</v>
      </c>
      <c r="H3077" s="1">
        <v>5</v>
      </c>
      <c r="I3077" s="1" t="s">
        <v>3624</v>
      </c>
      <c r="J3077" s="4">
        <v>451</v>
      </c>
      <c r="K3077" s="4">
        <v>98</v>
      </c>
      <c r="L3077" s="4">
        <v>53</v>
      </c>
      <c r="AA3077" s="12" t="str">
        <f>_xlfn.XLOOKUP(HsgLista[[#This Row],[Lakó-népesség]],hsgméret[limit],hsgméret[név],,-1)</f>
        <v>mikro</v>
      </c>
      <c r="AB3077" s="12" t="str">
        <f>IFERROR(_xlfn.XLOOKUP(HsgLista[[#This Row],[Vármegye]],Régiók[Vármegye],Régiók[Régió]),"")</f>
        <v>Nyugat-Dunántúl</v>
      </c>
      <c r="AC3077" s="12" t="str">
        <f>IFERROR(_xlfn.XLOOKUP(HsgLista[[#This Row],[Vármegye]],Régiók[Vármegye],Régiók[NUTS2]),"")</f>
        <v>HU22</v>
      </c>
      <c r="AD3077" s="12" t="str" cm="1">
        <f t="array" ref="AD3077">_xlfn.XLOOKUP(HsgLista[[#This Row],[Helység jogállása]],_xlfn.ANCHORARRAY($AG$12),$AH$12:$AH$18)</f>
        <v>1 község</v>
      </c>
      <c r="AE3077" s="4">
        <f>HsgLista[[#This Row],[Lakó-népesség]]*HsgLista[[#This Row],[Lakó-népesség]]</f>
        <v>9604</v>
      </c>
      <c r="AF3077" s="1"/>
      <c r="AG3077" s="4"/>
      <c r="AJ3077" s="8"/>
      <c r="AK3077" s="4"/>
      <c r="AS3077" s="8"/>
      <c r="AT3077" s="4"/>
      <c r="BJ3077" s="1"/>
    </row>
    <row r="3078" spans="1:62" x14ac:dyDescent="0.3">
      <c r="A3078" s="33" t="s">
        <v>3682</v>
      </c>
      <c r="B3078" s="31">
        <v>11800</v>
      </c>
      <c r="C3078" s="1" t="s">
        <v>40</v>
      </c>
      <c r="D3078" s="1" t="s">
        <v>202</v>
      </c>
      <c r="E3078" s="1" t="s">
        <v>268</v>
      </c>
      <c r="F3078" s="1" t="s">
        <v>269</v>
      </c>
      <c r="G3078" s="1" t="s">
        <v>270</v>
      </c>
      <c r="H3078" s="1">
        <v>5</v>
      </c>
      <c r="I3078" s="1" t="s">
        <v>2058</v>
      </c>
      <c r="J3078" s="4">
        <v>1055</v>
      </c>
      <c r="K3078" s="4">
        <v>341</v>
      </c>
      <c r="L3078" s="4">
        <v>168</v>
      </c>
      <c r="AA3078" s="12" t="str">
        <f>_xlfn.XLOOKUP(HsgLista[[#This Row],[Lakó-népesség]],hsgméret[limit],hsgméret[név],,-1)</f>
        <v>mikro</v>
      </c>
      <c r="AB3078" s="12" t="str">
        <f>IFERROR(_xlfn.XLOOKUP(HsgLista[[#This Row],[Vármegye]],Régiók[Vármegye],Régiók[Régió]),"")</f>
        <v>Nyugat-Dunántúl</v>
      </c>
      <c r="AC3078" s="12" t="str">
        <f>IFERROR(_xlfn.XLOOKUP(HsgLista[[#This Row],[Vármegye]],Régiók[Vármegye],Régiók[NUTS2]),"")</f>
        <v>HU22</v>
      </c>
      <c r="AD3078" s="12" t="str" cm="1">
        <f t="array" ref="AD3078">_xlfn.XLOOKUP(HsgLista[[#This Row],[Helység jogállása]],_xlfn.ANCHORARRAY($AG$12),$AH$12:$AH$18)</f>
        <v>1 község</v>
      </c>
      <c r="AE3078" s="4">
        <f>HsgLista[[#This Row],[Lakó-népesség]]*HsgLista[[#This Row],[Lakó-népesség]]</f>
        <v>116281</v>
      </c>
      <c r="AF3078" s="1"/>
      <c r="AG3078" s="4"/>
      <c r="AJ3078" s="8"/>
      <c r="AK3078" s="4"/>
      <c r="AS3078" s="8"/>
      <c r="AT3078" s="4"/>
      <c r="BJ3078" s="1"/>
    </row>
    <row r="3079" spans="1:62" x14ac:dyDescent="0.3">
      <c r="A3079" s="33" t="s">
        <v>3683</v>
      </c>
      <c r="B3079" s="31">
        <v>28413</v>
      </c>
      <c r="C3079" s="1" t="s">
        <v>27</v>
      </c>
      <c r="D3079" s="1" t="s">
        <v>75</v>
      </c>
      <c r="E3079" s="1" t="s">
        <v>988</v>
      </c>
      <c r="F3079" s="1" t="s">
        <v>989</v>
      </c>
      <c r="G3079" s="1" t="s">
        <v>990</v>
      </c>
      <c r="H3079" s="1">
        <v>1</v>
      </c>
      <c r="I3079" s="1" t="s">
        <v>32</v>
      </c>
      <c r="J3079" s="4">
        <v>3327</v>
      </c>
      <c r="K3079" s="4">
        <v>1793</v>
      </c>
      <c r="L3079" s="4">
        <v>772</v>
      </c>
      <c r="R3079" s="1">
        <v>1</v>
      </c>
      <c r="AA3079" s="12" t="str">
        <f>_xlfn.XLOOKUP(HsgLista[[#This Row],[Lakó-népesség]],hsgméret[limit],hsgméret[név],,-1)</f>
        <v>apró</v>
      </c>
      <c r="AB3079" s="12" t="str">
        <f>IFERROR(_xlfn.XLOOKUP(HsgLista[[#This Row],[Vármegye]],Régiók[Vármegye],Régiók[Régió]),"")</f>
        <v>Pest</v>
      </c>
      <c r="AC3079" s="12" t="str">
        <f>IFERROR(_xlfn.XLOOKUP(HsgLista[[#This Row],[Vármegye]],Régiók[Vármegye],Régiók[NUTS2]),"")</f>
        <v>HU12</v>
      </c>
      <c r="AD3079" s="12" t="str" cm="1">
        <f t="array" ref="AD3079">_xlfn.XLOOKUP(HsgLista[[#This Row],[Helység jogállása]],_xlfn.ANCHORARRAY($AG$12),$AH$12:$AH$18)</f>
        <v>2 város</v>
      </c>
      <c r="AE3079" s="4">
        <f>HsgLista[[#This Row],[Lakó-népesség]]*HsgLista[[#This Row],[Lakó-népesség]]</f>
        <v>3214849</v>
      </c>
      <c r="AF3079" s="1"/>
      <c r="AG3079" s="4"/>
      <c r="AJ3079" s="8"/>
      <c r="AK3079" s="4"/>
      <c r="AS3079" s="8"/>
      <c r="AT3079" s="4"/>
      <c r="BJ3079" s="1"/>
    </row>
    <row r="3080" spans="1:62" x14ac:dyDescent="0.3">
      <c r="A3080" s="33" t="s">
        <v>3684</v>
      </c>
      <c r="B3080" s="31">
        <v>19017</v>
      </c>
      <c r="C3080" s="1" t="s">
        <v>40</v>
      </c>
      <c r="D3080" s="1" t="s">
        <v>112</v>
      </c>
      <c r="E3080" s="1" t="s">
        <v>234</v>
      </c>
      <c r="F3080" s="1" t="s">
        <v>235</v>
      </c>
      <c r="G3080" s="1" t="s">
        <v>236</v>
      </c>
      <c r="H3080" s="1">
        <v>5</v>
      </c>
      <c r="I3080" s="1" t="s">
        <v>1814</v>
      </c>
      <c r="J3080" s="4">
        <v>2438</v>
      </c>
      <c r="K3080" s="4">
        <v>220</v>
      </c>
      <c r="L3080" s="4">
        <v>107</v>
      </c>
      <c r="AA3080" s="12" t="str">
        <f>_xlfn.XLOOKUP(HsgLista[[#This Row],[Lakó-népesség]],hsgméret[limit],hsgméret[név],,-1)</f>
        <v>mikro</v>
      </c>
      <c r="AB3080" s="12" t="str">
        <f>IFERROR(_xlfn.XLOOKUP(HsgLista[[#This Row],[Vármegye]],Régiók[Vármegye],Régiók[Régió]),"")</f>
        <v>Dél-Dunántúl</v>
      </c>
      <c r="AC3080" s="12" t="str">
        <f>IFERROR(_xlfn.XLOOKUP(HsgLista[[#This Row],[Vármegye]],Régiók[Vármegye],Régiók[NUTS2]),"")</f>
        <v>HU23</v>
      </c>
      <c r="AD3080" s="12" t="str" cm="1">
        <f t="array" ref="AD3080">_xlfn.XLOOKUP(HsgLista[[#This Row],[Helység jogállása]],_xlfn.ANCHORARRAY($AG$12),$AH$12:$AH$18)</f>
        <v>1 község</v>
      </c>
      <c r="AE3080" s="4">
        <f>HsgLista[[#This Row],[Lakó-népesség]]*HsgLista[[#This Row],[Lakó-népesség]]</f>
        <v>48400</v>
      </c>
      <c r="AF3080" s="1"/>
      <c r="AG3080" s="4"/>
      <c r="AJ3080" s="8"/>
      <c r="AK3080" s="4"/>
      <c r="AS3080" s="8"/>
      <c r="AT3080" s="4"/>
      <c r="BJ3080" s="1"/>
    </row>
    <row r="3081" spans="1:62" x14ac:dyDescent="0.3">
      <c r="A3081" s="33" t="s">
        <v>419</v>
      </c>
      <c r="B3081" s="31">
        <v>31246</v>
      </c>
      <c r="C3081" s="1" t="s">
        <v>40</v>
      </c>
      <c r="D3081" s="1" t="s">
        <v>47</v>
      </c>
      <c r="E3081" s="1" t="s">
        <v>48</v>
      </c>
      <c r="F3081" s="1" t="s">
        <v>49</v>
      </c>
      <c r="G3081" s="1" t="s">
        <v>50</v>
      </c>
      <c r="H3081" s="1">
        <v>2</v>
      </c>
      <c r="I3081" s="1" t="s">
        <v>38</v>
      </c>
      <c r="J3081" s="4">
        <v>2529</v>
      </c>
      <c r="K3081" s="4">
        <v>1180</v>
      </c>
      <c r="L3081" s="4">
        <v>514</v>
      </c>
      <c r="AA3081" s="12" t="str">
        <f>_xlfn.XLOOKUP(HsgLista[[#This Row],[Lakó-népesség]],hsgméret[limit],hsgméret[név],,-1)</f>
        <v>apró</v>
      </c>
      <c r="AB3081" s="12" t="str">
        <f>IFERROR(_xlfn.XLOOKUP(HsgLista[[#This Row],[Vármegye]],Régiók[Vármegye],Régiók[Régió]),"")</f>
        <v>Észak-Magyarország</v>
      </c>
      <c r="AC3081" s="12" t="str">
        <f>IFERROR(_xlfn.XLOOKUP(HsgLista[[#This Row],[Vármegye]],Régiók[Vármegye],Régiók[NUTS2]),"")</f>
        <v>HU31</v>
      </c>
      <c r="AD3081" s="12" t="str" cm="1">
        <f t="array" ref="AD3081">_xlfn.XLOOKUP(HsgLista[[#This Row],[Helység jogállása]],_xlfn.ANCHORARRAY($AG$12),$AH$12:$AH$18)</f>
        <v>1 község</v>
      </c>
      <c r="AE3081" s="4">
        <f>HsgLista[[#This Row],[Lakó-népesség]]*HsgLista[[#This Row],[Lakó-népesség]]</f>
        <v>1392400</v>
      </c>
      <c r="AF3081" s="1"/>
      <c r="AG3081" s="4"/>
      <c r="AJ3081" s="8"/>
      <c r="AK3081" s="4"/>
      <c r="AS3081" s="8"/>
      <c r="AT3081" s="4"/>
      <c r="BJ3081" s="1"/>
    </row>
    <row r="3082" spans="1:62" x14ac:dyDescent="0.3">
      <c r="A3082" s="33" t="s">
        <v>3685</v>
      </c>
      <c r="B3082" s="32">
        <v>5096</v>
      </c>
      <c r="C3082" s="1" t="s">
        <v>40</v>
      </c>
      <c r="D3082" s="1" t="s">
        <v>52</v>
      </c>
      <c r="E3082" s="1" t="s">
        <v>888</v>
      </c>
      <c r="F3082" s="1" t="s">
        <v>889</v>
      </c>
      <c r="G3082" s="1" t="s">
        <v>890</v>
      </c>
      <c r="H3082" s="1">
        <v>5</v>
      </c>
      <c r="I3082" s="1" t="s">
        <v>1748</v>
      </c>
      <c r="J3082" s="4">
        <v>1391</v>
      </c>
      <c r="K3082" s="4">
        <v>443</v>
      </c>
      <c r="L3082" s="4">
        <v>279</v>
      </c>
      <c r="T3082" s="1">
        <v>1</v>
      </c>
      <c r="AA3082" s="12" t="str">
        <f>_xlfn.XLOOKUP(HsgLista[[#This Row],[Lakó-népesség]],hsgméret[limit],hsgméret[név],,-1)</f>
        <v>mikro</v>
      </c>
      <c r="AB3082" s="12" t="str">
        <f>IFERROR(_xlfn.XLOOKUP(HsgLista[[#This Row],[Vármegye]],Régiók[Vármegye],Régiók[Régió]),"")</f>
        <v>Észak-Magyarország</v>
      </c>
      <c r="AC3082" s="12" t="str">
        <f>IFERROR(_xlfn.XLOOKUP(HsgLista[[#This Row],[Vármegye]],Régiók[Vármegye],Régiók[NUTS2]),"")</f>
        <v>HU31</v>
      </c>
      <c r="AD3082" s="12" t="str" cm="1">
        <f t="array" ref="AD3082">_xlfn.XLOOKUP(HsgLista[[#This Row],[Helység jogállása]],_xlfn.ANCHORARRAY($AG$12),$AH$12:$AH$18)</f>
        <v>1 község</v>
      </c>
      <c r="AE3082" s="4">
        <f>HsgLista[[#This Row],[Lakó-népesség]]*HsgLista[[#This Row],[Lakó-népesség]]</f>
        <v>196249</v>
      </c>
      <c r="AF3082" s="1"/>
      <c r="AG3082" s="4"/>
      <c r="AJ3082" s="8"/>
      <c r="AK3082" s="4"/>
      <c r="AS3082" s="8"/>
      <c r="AT3082" s="4"/>
      <c r="BJ3082" s="1"/>
    </row>
    <row r="3083" spans="1:62" x14ac:dyDescent="0.3">
      <c r="A3083" s="33" t="s">
        <v>3686</v>
      </c>
      <c r="B3083" s="32">
        <v>6877</v>
      </c>
      <c r="C3083" s="1" t="s">
        <v>40</v>
      </c>
      <c r="D3083" s="1" t="s">
        <v>112</v>
      </c>
      <c r="E3083" s="1" t="s">
        <v>554</v>
      </c>
      <c r="F3083" s="1" t="s">
        <v>555</v>
      </c>
      <c r="G3083" s="1" t="s">
        <v>556</v>
      </c>
      <c r="H3083" s="1">
        <v>5</v>
      </c>
      <c r="I3083" s="1" t="s">
        <v>1633</v>
      </c>
      <c r="J3083" s="4">
        <v>602</v>
      </c>
      <c r="K3083" s="4">
        <v>157</v>
      </c>
      <c r="L3083" s="4">
        <v>97</v>
      </c>
      <c r="AA3083" s="12" t="str">
        <f>_xlfn.XLOOKUP(HsgLista[[#This Row],[Lakó-népesség]],hsgméret[limit],hsgméret[név],,-1)</f>
        <v>mikro</v>
      </c>
      <c r="AB3083" s="12" t="str">
        <f>IFERROR(_xlfn.XLOOKUP(HsgLista[[#This Row],[Vármegye]],Régiók[Vármegye],Régiók[Régió]),"")</f>
        <v>Dél-Dunántúl</v>
      </c>
      <c r="AC3083" s="12" t="str">
        <f>IFERROR(_xlfn.XLOOKUP(HsgLista[[#This Row],[Vármegye]],Régiók[Vármegye],Régiók[NUTS2]),"")</f>
        <v>HU23</v>
      </c>
      <c r="AD3083" s="12" t="str" cm="1">
        <f t="array" ref="AD3083">_xlfn.XLOOKUP(HsgLista[[#This Row],[Helység jogállása]],_xlfn.ANCHORARRAY($AG$12),$AH$12:$AH$18)</f>
        <v>1 község</v>
      </c>
      <c r="AE3083" s="4">
        <f>HsgLista[[#This Row],[Lakó-népesség]]*HsgLista[[#This Row],[Lakó-népesség]]</f>
        <v>24649</v>
      </c>
      <c r="AF3083" s="1"/>
      <c r="AG3083" s="4"/>
      <c r="AJ3083" s="8"/>
      <c r="AK3083" s="4"/>
      <c r="AS3083" s="8"/>
      <c r="AT3083" s="4"/>
      <c r="BJ3083" s="1"/>
    </row>
    <row r="3084" spans="1:62" x14ac:dyDescent="0.3">
      <c r="A3084" s="33" t="s">
        <v>3687</v>
      </c>
      <c r="B3084" s="32">
        <v>7940</v>
      </c>
      <c r="C3084" s="1" t="s">
        <v>40</v>
      </c>
      <c r="D3084" s="1" t="s">
        <v>95</v>
      </c>
      <c r="E3084" s="1" t="s">
        <v>471</v>
      </c>
      <c r="F3084" s="1" t="s">
        <v>472</v>
      </c>
      <c r="G3084" s="1" t="s">
        <v>473</v>
      </c>
      <c r="H3084" s="1">
        <v>5</v>
      </c>
      <c r="I3084" s="1" t="s">
        <v>1535</v>
      </c>
      <c r="J3084" s="4">
        <v>1013</v>
      </c>
      <c r="K3084" s="4">
        <v>251</v>
      </c>
      <c r="L3084" s="4">
        <v>111</v>
      </c>
      <c r="AA3084" s="12" t="str">
        <f>_xlfn.XLOOKUP(HsgLista[[#This Row],[Lakó-népesség]],hsgméret[limit],hsgméret[név],,-1)</f>
        <v>mikro</v>
      </c>
      <c r="AB3084" s="12" t="str">
        <f>IFERROR(_xlfn.XLOOKUP(HsgLista[[#This Row],[Vármegye]],Régiók[Vármegye],Régiók[Régió]),"")</f>
        <v>Nyugat-Dunántúl</v>
      </c>
      <c r="AC3084" s="12" t="str">
        <f>IFERROR(_xlfn.XLOOKUP(HsgLista[[#This Row],[Vármegye]],Régiók[Vármegye],Régiók[NUTS2]),"")</f>
        <v>HU22</v>
      </c>
      <c r="AD3084" s="12" t="str" cm="1">
        <f t="array" ref="AD3084">_xlfn.XLOOKUP(HsgLista[[#This Row],[Helység jogállása]],_xlfn.ANCHORARRAY($AG$12),$AH$12:$AH$18)</f>
        <v>1 község</v>
      </c>
      <c r="AE3084" s="4">
        <f>HsgLista[[#This Row],[Lakó-népesség]]*HsgLista[[#This Row],[Lakó-népesség]]</f>
        <v>63001</v>
      </c>
      <c r="AF3084" s="1"/>
      <c r="AG3084" s="4"/>
      <c r="AJ3084" s="8"/>
      <c r="AK3084" s="4"/>
      <c r="AS3084" s="8"/>
      <c r="AT3084" s="4"/>
      <c r="BJ3084" s="1"/>
    </row>
    <row r="3085" spans="1:62" x14ac:dyDescent="0.3">
      <c r="A3085" s="33" t="s">
        <v>3688</v>
      </c>
      <c r="B3085" s="32">
        <v>3957</v>
      </c>
      <c r="C3085" s="1" t="s">
        <v>40</v>
      </c>
      <c r="D3085" s="1" t="s">
        <v>52</v>
      </c>
      <c r="E3085" s="1" t="s">
        <v>71</v>
      </c>
      <c r="F3085" s="1" t="s">
        <v>72</v>
      </c>
      <c r="G3085" s="1" t="s">
        <v>73</v>
      </c>
      <c r="H3085" s="1">
        <v>5</v>
      </c>
      <c r="I3085" s="1" t="s">
        <v>1276</v>
      </c>
      <c r="J3085" s="4">
        <v>1110</v>
      </c>
      <c r="K3085" s="4">
        <v>61</v>
      </c>
      <c r="L3085" s="4">
        <v>61</v>
      </c>
      <c r="AA3085" s="12" t="str">
        <f>_xlfn.XLOOKUP(HsgLista[[#This Row],[Lakó-népesség]],hsgméret[limit],hsgméret[név],,-1)</f>
        <v>mikro</v>
      </c>
      <c r="AB3085" s="12" t="str">
        <f>IFERROR(_xlfn.XLOOKUP(HsgLista[[#This Row],[Vármegye]],Régiók[Vármegye],Régiók[Régió]),"")</f>
        <v>Észak-Magyarország</v>
      </c>
      <c r="AC3085" s="12" t="str">
        <f>IFERROR(_xlfn.XLOOKUP(HsgLista[[#This Row],[Vármegye]],Régiók[Vármegye],Régiók[NUTS2]),"")</f>
        <v>HU31</v>
      </c>
      <c r="AD3085" s="12" t="str" cm="1">
        <f t="array" ref="AD3085">_xlfn.XLOOKUP(HsgLista[[#This Row],[Helység jogállása]],_xlfn.ANCHORARRAY($AG$12),$AH$12:$AH$18)</f>
        <v>1 község</v>
      </c>
      <c r="AE3085" s="4">
        <f>HsgLista[[#This Row],[Lakó-népesség]]*HsgLista[[#This Row],[Lakó-népesség]]</f>
        <v>3721</v>
      </c>
      <c r="AF3085" s="1"/>
      <c r="AG3085" s="4"/>
      <c r="AJ3085" s="8"/>
      <c r="AK3085" s="4"/>
      <c r="AS3085" s="8"/>
      <c r="AT3085" s="4"/>
      <c r="BJ3085" s="1"/>
    </row>
    <row r="3086" spans="1:62" x14ac:dyDescent="0.3">
      <c r="A3086" s="33" t="s">
        <v>3689</v>
      </c>
      <c r="B3086" s="32">
        <v>3513</v>
      </c>
      <c r="C3086" s="1" t="s">
        <v>40</v>
      </c>
      <c r="D3086" s="1" t="s">
        <v>47</v>
      </c>
      <c r="E3086" s="1" t="s">
        <v>48</v>
      </c>
      <c r="F3086" s="1" t="s">
        <v>49</v>
      </c>
      <c r="G3086" s="1" t="s">
        <v>50</v>
      </c>
      <c r="H3086" s="1">
        <v>5</v>
      </c>
      <c r="I3086" s="1" t="s">
        <v>2622</v>
      </c>
      <c r="J3086" s="4">
        <v>2273</v>
      </c>
      <c r="K3086" s="4">
        <v>1098</v>
      </c>
      <c r="L3086" s="4">
        <v>528</v>
      </c>
      <c r="AA3086" s="12" t="str">
        <f>_xlfn.XLOOKUP(HsgLista[[#This Row],[Lakó-népesség]],hsgméret[limit],hsgméret[név],,-1)</f>
        <v>apró</v>
      </c>
      <c r="AB3086" s="12" t="str">
        <f>IFERROR(_xlfn.XLOOKUP(HsgLista[[#This Row],[Vármegye]],Régiók[Vármegye],Régiók[Régió]),"")</f>
        <v>Észak-Magyarország</v>
      </c>
      <c r="AC3086" s="12" t="str">
        <f>IFERROR(_xlfn.XLOOKUP(HsgLista[[#This Row],[Vármegye]],Régiók[Vármegye],Régiók[NUTS2]),"")</f>
        <v>HU31</v>
      </c>
      <c r="AD3086" s="12" t="str" cm="1">
        <f t="array" ref="AD3086">_xlfn.XLOOKUP(HsgLista[[#This Row],[Helység jogállása]],_xlfn.ANCHORARRAY($AG$12),$AH$12:$AH$18)</f>
        <v>1 község</v>
      </c>
      <c r="AE3086" s="4">
        <f>HsgLista[[#This Row],[Lakó-népesség]]*HsgLista[[#This Row],[Lakó-népesség]]</f>
        <v>1205604</v>
      </c>
      <c r="AF3086" s="1"/>
      <c r="AG3086" s="4"/>
      <c r="AJ3086" s="8"/>
      <c r="AK3086" s="4"/>
      <c r="AS3086" s="8"/>
      <c r="AT3086" s="4"/>
      <c r="BJ3086" s="1"/>
    </row>
    <row r="3087" spans="1:62" x14ac:dyDescent="0.3">
      <c r="A3087" s="33" t="s">
        <v>157</v>
      </c>
      <c r="B3087" s="31">
        <v>25797</v>
      </c>
      <c r="C3087" s="1" t="s">
        <v>40</v>
      </c>
      <c r="D3087" s="1" t="s">
        <v>66</v>
      </c>
      <c r="E3087" s="1" t="s">
        <v>154</v>
      </c>
      <c r="F3087" s="1" t="s">
        <v>155</v>
      </c>
      <c r="G3087" s="1" t="s">
        <v>156</v>
      </c>
      <c r="H3087" s="1">
        <v>2</v>
      </c>
      <c r="I3087" s="1" t="s">
        <v>38</v>
      </c>
      <c r="J3087" s="4">
        <v>3225</v>
      </c>
      <c r="K3087" s="4">
        <v>1502</v>
      </c>
      <c r="L3087" s="4">
        <v>554</v>
      </c>
      <c r="AA3087" s="12" t="str">
        <f>_xlfn.XLOOKUP(HsgLista[[#This Row],[Lakó-népesség]],hsgméret[limit],hsgméret[név],,-1)</f>
        <v>apró</v>
      </c>
      <c r="AB3087" s="12" t="str">
        <f>IFERROR(_xlfn.XLOOKUP(HsgLista[[#This Row],[Vármegye]],Régiók[Vármegye],Régiók[Régió]),"")</f>
        <v>Nyugat-Dunántúl</v>
      </c>
      <c r="AC3087" s="12" t="str">
        <f>IFERROR(_xlfn.XLOOKUP(HsgLista[[#This Row],[Vármegye]],Régiók[Vármegye],Régiók[NUTS2]),"")</f>
        <v>HU22</v>
      </c>
      <c r="AD3087" s="12" t="str" cm="1">
        <f t="array" ref="AD3087">_xlfn.XLOOKUP(HsgLista[[#This Row],[Helység jogállása]],_xlfn.ANCHORARRAY($AG$12),$AH$12:$AH$18)</f>
        <v>1 község</v>
      </c>
      <c r="AE3087" s="4">
        <f>HsgLista[[#This Row],[Lakó-népesség]]*HsgLista[[#This Row],[Lakó-népesség]]</f>
        <v>2256004</v>
      </c>
      <c r="AF3087" s="1"/>
      <c r="AG3087" s="4"/>
      <c r="AJ3087" s="8"/>
      <c r="AK3087" s="4"/>
      <c r="AS3087" s="8"/>
      <c r="AT3087" s="4"/>
      <c r="BJ3087" s="1"/>
    </row>
    <row r="3088" spans="1:62" x14ac:dyDescent="0.3">
      <c r="A3088" s="33" t="s">
        <v>3690</v>
      </c>
      <c r="B3088" s="31">
        <v>29780</v>
      </c>
      <c r="C3088" s="1" t="s">
        <v>40</v>
      </c>
      <c r="D3088" s="1" t="s">
        <v>112</v>
      </c>
      <c r="E3088" s="1" t="s">
        <v>431</v>
      </c>
      <c r="F3088" s="1" t="s">
        <v>432</v>
      </c>
      <c r="G3088" s="1" t="s">
        <v>433</v>
      </c>
      <c r="H3088" s="1">
        <v>5</v>
      </c>
      <c r="I3088" s="1" t="s">
        <v>434</v>
      </c>
      <c r="J3088" s="4">
        <v>3224</v>
      </c>
      <c r="K3088" s="4">
        <v>433</v>
      </c>
      <c r="L3088" s="4">
        <v>322</v>
      </c>
      <c r="P3088" s="1">
        <v>1</v>
      </c>
      <c r="T3088" s="1">
        <v>1</v>
      </c>
      <c r="AA3088" s="12" t="str">
        <f>_xlfn.XLOOKUP(HsgLista[[#This Row],[Lakó-népesség]],hsgméret[limit],hsgméret[név],,-1)</f>
        <v>mikro</v>
      </c>
      <c r="AB3088" s="12" t="str">
        <f>IFERROR(_xlfn.XLOOKUP(HsgLista[[#This Row],[Vármegye]],Régiók[Vármegye],Régiók[Régió]),"")</f>
        <v>Dél-Dunántúl</v>
      </c>
      <c r="AC3088" s="12" t="str">
        <f>IFERROR(_xlfn.XLOOKUP(HsgLista[[#This Row],[Vármegye]],Régiók[Vármegye],Régiók[NUTS2]),"")</f>
        <v>HU23</v>
      </c>
      <c r="AD3088" s="12" t="str" cm="1">
        <f t="array" ref="AD3088">_xlfn.XLOOKUP(HsgLista[[#This Row],[Helység jogállása]],_xlfn.ANCHORARRAY($AG$12),$AH$12:$AH$18)</f>
        <v>1 község</v>
      </c>
      <c r="AE3088" s="4">
        <f>HsgLista[[#This Row],[Lakó-népesség]]*HsgLista[[#This Row],[Lakó-népesség]]</f>
        <v>187489</v>
      </c>
      <c r="AF3088" s="1"/>
      <c r="AG3088" s="4"/>
      <c r="AJ3088" s="8"/>
      <c r="AK3088" s="4"/>
      <c r="AS3088" s="8"/>
      <c r="AT3088" s="4"/>
      <c r="BJ3088" s="1"/>
    </row>
    <row r="3089" spans="1:62" x14ac:dyDescent="0.3">
      <c r="A3089" s="33" t="s">
        <v>3691</v>
      </c>
      <c r="B3089" s="31">
        <v>10320</v>
      </c>
      <c r="C3089" s="1" t="s">
        <v>40</v>
      </c>
      <c r="D3089" s="1" t="s">
        <v>272</v>
      </c>
      <c r="E3089" s="1" t="s">
        <v>653</v>
      </c>
      <c r="F3089" s="1" t="s">
        <v>654</v>
      </c>
      <c r="G3089" s="1" t="s">
        <v>655</v>
      </c>
      <c r="H3089" s="1">
        <v>5</v>
      </c>
      <c r="I3089" s="1" t="s">
        <v>656</v>
      </c>
      <c r="J3089" s="4">
        <v>1012</v>
      </c>
      <c r="K3089" s="4">
        <v>1157</v>
      </c>
      <c r="L3089" s="4">
        <v>538</v>
      </c>
      <c r="T3089" s="1">
        <v>1</v>
      </c>
      <c r="AA3089" s="12" t="str">
        <f>_xlfn.XLOOKUP(HsgLista[[#This Row],[Lakó-népesség]],hsgméret[limit],hsgméret[név],,-1)</f>
        <v>apró</v>
      </c>
      <c r="AB3089" s="12" t="str">
        <f>IFERROR(_xlfn.XLOOKUP(HsgLista[[#This Row],[Vármegye]],Régiók[Vármegye],Régiók[Régió]),"")</f>
        <v>Észak-Magyarország</v>
      </c>
      <c r="AC3089" s="12" t="str">
        <f>IFERROR(_xlfn.XLOOKUP(HsgLista[[#This Row],[Vármegye]],Régiók[Vármegye],Régiók[NUTS2]),"")</f>
        <v>HU31</v>
      </c>
      <c r="AD3089" s="12" t="str" cm="1">
        <f t="array" ref="AD3089">_xlfn.XLOOKUP(HsgLista[[#This Row],[Helység jogállása]],_xlfn.ANCHORARRAY($AG$12),$AH$12:$AH$18)</f>
        <v>1 község</v>
      </c>
      <c r="AE3089" s="4">
        <f>HsgLista[[#This Row],[Lakó-népesség]]*HsgLista[[#This Row],[Lakó-népesség]]</f>
        <v>1338649</v>
      </c>
      <c r="AF3089" s="1"/>
      <c r="AG3089" s="4"/>
      <c r="AJ3089" s="8"/>
      <c r="AK3089" s="4"/>
      <c r="AS3089" s="8"/>
      <c r="AT3089" s="4"/>
      <c r="BJ3089" s="1"/>
    </row>
    <row r="3090" spans="1:62" x14ac:dyDescent="0.3">
      <c r="A3090" s="33" t="s">
        <v>3692</v>
      </c>
      <c r="B3090" s="31">
        <v>21087</v>
      </c>
      <c r="C3090" s="1" t="s">
        <v>40</v>
      </c>
      <c r="D3090" s="1" t="s">
        <v>52</v>
      </c>
      <c r="E3090" s="1" t="s">
        <v>53</v>
      </c>
      <c r="F3090" s="1" t="s">
        <v>54</v>
      </c>
      <c r="G3090" s="1" t="s">
        <v>55</v>
      </c>
      <c r="H3090" s="1">
        <v>5</v>
      </c>
      <c r="I3090" s="1" t="s">
        <v>56</v>
      </c>
      <c r="J3090" s="4">
        <v>1840</v>
      </c>
      <c r="K3090" s="4">
        <v>880</v>
      </c>
      <c r="L3090" s="4">
        <v>309</v>
      </c>
      <c r="T3090" s="1">
        <v>1</v>
      </c>
      <c r="AA3090" s="12" t="str">
        <f>_xlfn.XLOOKUP(HsgLista[[#This Row],[Lakó-népesség]],hsgméret[limit],hsgméret[név],,-1)</f>
        <v>apró</v>
      </c>
      <c r="AB3090" s="12" t="str">
        <f>IFERROR(_xlfn.XLOOKUP(HsgLista[[#This Row],[Vármegye]],Régiók[Vármegye],Régiók[Régió]),"")</f>
        <v>Észak-Magyarország</v>
      </c>
      <c r="AC3090" s="12" t="str">
        <f>IFERROR(_xlfn.XLOOKUP(HsgLista[[#This Row],[Vármegye]],Régiók[Vármegye],Régiók[NUTS2]),"")</f>
        <v>HU31</v>
      </c>
      <c r="AD3090" s="12" t="str" cm="1">
        <f t="array" ref="AD3090">_xlfn.XLOOKUP(HsgLista[[#This Row],[Helység jogállása]],_xlfn.ANCHORARRAY($AG$12),$AH$12:$AH$18)</f>
        <v>1 község</v>
      </c>
      <c r="AE3090" s="4">
        <f>HsgLista[[#This Row],[Lakó-népesség]]*HsgLista[[#This Row],[Lakó-népesség]]</f>
        <v>774400</v>
      </c>
      <c r="AF3090" s="1"/>
      <c r="AG3090" s="4"/>
      <c r="AJ3090" s="8"/>
      <c r="AK3090" s="4"/>
      <c r="AS3090" s="8"/>
      <c r="AT3090" s="4"/>
      <c r="BJ3090" s="1"/>
    </row>
    <row r="3091" spans="1:62" x14ac:dyDescent="0.3">
      <c r="A3091" s="33" t="s">
        <v>3693</v>
      </c>
      <c r="B3091" s="32">
        <v>5892</v>
      </c>
      <c r="C3091" s="1" t="s">
        <v>40</v>
      </c>
      <c r="D3091" s="1" t="s">
        <v>41</v>
      </c>
      <c r="E3091" s="1" t="s">
        <v>289</v>
      </c>
      <c r="F3091" s="1" t="s">
        <v>290</v>
      </c>
      <c r="G3091" s="1" t="s">
        <v>291</v>
      </c>
      <c r="H3091" s="1">
        <v>5</v>
      </c>
      <c r="I3091" s="1" t="s">
        <v>1950</v>
      </c>
      <c r="J3091" s="4">
        <v>1709</v>
      </c>
      <c r="K3091" s="4">
        <v>794</v>
      </c>
      <c r="L3091" s="4">
        <v>341</v>
      </c>
      <c r="R3091" s="1">
        <v>1</v>
      </c>
      <c r="T3091" s="1">
        <v>1</v>
      </c>
      <c r="AA3091" s="12" t="str">
        <f>_xlfn.XLOOKUP(HsgLista[[#This Row],[Lakó-népesség]],hsgméret[limit],hsgméret[név],,-1)</f>
        <v>apró</v>
      </c>
      <c r="AB3091" s="12" t="str">
        <f>IFERROR(_xlfn.XLOOKUP(HsgLista[[#This Row],[Vármegye]],Régiók[Vármegye],Régiók[Régió]),"")</f>
        <v>Dél-Dunántúl</v>
      </c>
      <c r="AC3091" s="12" t="str">
        <f>IFERROR(_xlfn.XLOOKUP(HsgLista[[#This Row],[Vármegye]],Régiók[Vármegye],Régiók[NUTS2]),"")</f>
        <v>HU23</v>
      </c>
      <c r="AD3091" s="12" t="str" cm="1">
        <f t="array" ref="AD3091">_xlfn.XLOOKUP(HsgLista[[#This Row],[Helység jogállása]],_xlfn.ANCHORARRAY($AG$12),$AH$12:$AH$18)</f>
        <v>1 község</v>
      </c>
      <c r="AE3091" s="4">
        <f>HsgLista[[#This Row],[Lakó-népesség]]*HsgLista[[#This Row],[Lakó-népesség]]</f>
        <v>630436</v>
      </c>
      <c r="AF3091" s="1"/>
      <c r="AG3091" s="4"/>
      <c r="AJ3091" s="8"/>
      <c r="AK3091" s="4"/>
      <c r="AS3091" s="8"/>
      <c r="AT3091" s="4"/>
      <c r="BJ3091" s="1"/>
    </row>
    <row r="3092" spans="1:62" x14ac:dyDescent="0.3">
      <c r="A3092" s="33" t="s">
        <v>568</v>
      </c>
      <c r="B3092" s="31">
        <v>12919</v>
      </c>
      <c r="C3092" s="1" t="s">
        <v>196</v>
      </c>
      <c r="D3092" s="1" t="s">
        <v>202</v>
      </c>
      <c r="E3092" s="1" t="s">
        <v>268</v>
      </c>
      <c r="F3092" s="1" t="s">
        <v>269</v>
      </c>
      <c r="G3092" s="1" t="s">
        <v>270</v>
      </c>
      <c r="H3092" s="1">
        <v>2</v>
      </c>
      <c r="I3092" s="1" t="s">
        <v>38</v>
      </c>
      <c r="J3092" s="4">
        <v>1429</v>
      </c>
      <c r="K3092" s="4">
        <v>2431</v>
      </c>
      <c r="L3092" s="4">
        <v>1535</v>
      </c>
      <c r="AA3092" s="12" t="str">
        <f>_xlfn.XLOOKUP(HsgLista[[#This Row],[Lakó-népesség]],hsgméret[limit],hsgméret[név],,-1)</f>
        <v>kicsi</v>
      </c>
      <c r="AB3092" s="12" t="str">
        <f>IFERROR(_xlfn.XLOOKUP(HsgLista[[#This Row],[Vármegye]],Régiók[Vármegye],Régiók[Régió]),"")</f>
        <v>Nyugat-Dunántúl</v>
      </c>
      <c r="AC3092" s="12" t="str">
        <f>IFERROR(_xlfn.XLOOKUP(HsgLista[[#This Row],[Vármegye]],Régiók[Vármegye],Régiók[NUTS2]),"")</f>
        <v>HU22</v>
      </c>
      <c r="AD3092" s="12" t="str" cm="1">
        <f t="array" ref="AD3092">_xlfn.XLOOKUP(HsgLista[[#This Row],[Helység jogállása]],_xlfn.ANCHORARRAY($AG$12),$AH$12:$AH$18)</f>
        <v>1 község</v>
      </c>
      <c r="AE3092" s="4">
        <f>HsgLista[[#This Row],[Lakó-népesség]]*HsgLista[[#This Row],[Lakó-népesség]]</f>
        <v>5909761</v>
      </c>
      <c r="AF3092" s="1"/>
      <c r="AG3092" s="4"/>
      <c r="AJ3092" s="8"/>
      <c r="AK3092" s="4"/>
      <c r="AS3092" s="8"/>
      <c r="AT3092" s="4"/>
      <c r="BJ3092" s="1"/>
    </row>
    <row r="3093" spans="1:62" x14ac:dyDescent="0.3">
      <c r="A3093" s="33" t="s">
        <v>3694</v>
      </c>
      <c r="B3093" s="32">
        <v>8369</v>
      </c>
      <c r="C3093" s="1" t="s">
        <v>40</v>
      </c>
      <c r="D3093" s="1" t="s">
        <v>202</v>
      </c>
      <c r="E3093" s="1" t="s">
        <v>203</v>
      </c>
      <c r="F3093" s="1" t="s">
        <v>204</v>
      </c>
      <c r="G3093" s="1" t="s">
        <v>205</v>
      </c>
      <c r="H3093" s="1">
        <v>5</v>
      </c>
      <c r="I3093" s="1" t="s">
        <v>206</v>
      </c>
      <c r="J3093" s="4">
        <v>279</v>
      </c>
      <c r="K3093" s="4">
        <v>103</v>
      </c>
      <c r="L3093" s="4">
        <v>45</v>
      </c>
      <c r="AA3093" s="12" t="str">
        <f>_xlfn.XLOOKUP(HsgLista[[#This Row],[Lakó-népesség]],hsgméret[limit],hsgméret[név],,-1)</f>
        <v>mikro</v>
      </c>
      <c r="AB3093" s="12" t="str">
        <f>IFERROR(_xlfn.XLOOKUP(HsgLista[[#This Row],[Vármegye]],Régiók[Vármegye],Régiók[Régió]),"")</f>
        <v>Nyugat-Dunántúl</v>
      </c>
      <c r="AC3093" s="12" t="str">
        <f>IFERROR(_xlfn.XLOOKUP(HsgLista[[#This Row],[Vármegye]],Régiók[Vármegye],Régiók[NUTS2]),"")</f>
        <v>HU22</v>
      </c>
      <c r="AD3093" s="12" t="str" cm="1">
        <f t="array" ref="AD3093">_xlfn.XLOOKUP(HsgLista[[#This Row],[Helység jogállása]],_xlfn.ANCHORARRAY($AG$12),$AH$12:$AH$18)</f>
        <v>1 község</v>
      </c>
      <c r="AE3093" s="4">
        <f>HsgLista[[#This Row],[Lakó-népesség]]*HsgLista[[#This Row],[Lakó-népesség]]</f>
        <v>10609</v>
      </c>
      <c r="AF3093" s="1"/>
      <c r="AG3093" s="4"/>
      <c r="AJ3093" s="8"/>
      <c r="AK3093" s="4"/>
      <c r="AS3093" s="8"/>
      <c r="AT3093" s="4"/>
      <c r="BJ3093" s="1"/>
    </row>
    <row r="3094" spans="1:62" x14ac:dyDescent="0.3">
      <c r="A3094" s="33" t="s">
        <v>3695</v>
      </c>
      <c r="B3094" s="31">
        <v>16319</v>
      </c>
      <c r="C3094" s="1" t="s">
        <v>40</v>
      </c>
      <c r="D3094" s="1" t="s">
        <v>66</v>
      </c>
      <c r="E3094" s="1" t="s">
        <v>145</v>
      </c>
      <c r="F3094" s="1" t="s">
        <v>146</v>
      </c>
      <c r="G3094" s="1" t="s">
        <v>147</v>
      </c>
      <c r="H3094" s="1">
        <v>5</v>
      </c>
      <c r="I3094" s="1" t="s">
        <v>2400</v>
      </c>
      <c r="J3094" s="4">
        <v>932</v>
      </c>
      <c r="K3094" s="4">
        <v>401</v>
      </c>
      <c r="L3094" s="4">
        <v>174</v>
      </c>
      <c r="AA3094" s="12" t="str">
        <f>_xlfn.XLOOKUP(HsgLista[[#This Row],[Lakó-népesség]],hsgméret[limit],hsgméret[név],,-1)</f>
        <v>mikro</v>
      </c>
      <c r="AB3094" s="12" t="str">
        <f>IFERROR(_xlfn.XLOOKUP(HsgLista[[#This Row],[Vármegye]],Régiók[Vármegye],Régiók[Régió]),"")</f>
        <v>Nyugat-Dunántúl</v>
      </c>
      <c r="AC3094" s="12" t="str">
        <f>IFERROR(_xlfn.XLOOKUP(HsgLista[[#This Row],[Vármegye]],Régiók[Vármegye],Régiók[NUTS2]),"")</f>
        <v>HU22</v>
      </c>
      <c r="AD3094" s="12" t="str" cm="1">
        <f t="array" ref="AD3094">_xlfn.XLOOKUP(HsgLista[[#This Row],[Helység jogállása]],_xlfn.ANCHORARRAY($AG$12),$AH$12:$AH$18)</f>
        <v>1 község</v>
      </c>
      <c r="AE3094" s="4">
        <f>HsgLista[[#This Row],[Lakó-népesség]]*HsgLista[[#This Row],[Lakó-népesség]]</f>
        <v>160801</v>
      </c>
      <c r="AF3094" s="1"/>
      <c r="AG3094" s="4"/>
      <c r="AJ3094" s="8"/>
      <c r="AK3094" s="4"/>
      <c r="AS3094" s="8"/>
      <c r="AT3094" s="4"/>
      <c r="BJ3094" s="1"/>
    </row>
    <row r="3095" spans="1:62" x14ac:dyDescent="0.3">
      <c r="A3095" s="33" t="s">
        <v>3696</v>
      </c>
      <c r="B3095" s="32">
        <v>3142</v>
      </c>
      <c r="C3095" s="1" t="s">
        <v>40</v>
      </c>
      <c r="D3095" s="1" t="s">
        <v>95</v>
      </c>
      <c r="E3095" s="1" t="s">
        <v>850</v>
      </c>
      <c r="F3095" s="1" t="s">
        <v>851</v>
      </c>
      <c r="G3095" s="1" t="s">
        <v>852</v>
      </c>
      <c r="H3095" s="1">
        <v>5</v>
      </c>
      <c r="I3095" s="1" t="s">
        <v>1240</v>
      </c>
      <c r="J3095" s="4">
        <v>1760</v>
      </c>
      <c r="K3095" s="4">
        <v>644</v>
      </c>
      <c r="L3095" s="4">
        <v>334</v>
      </c>
      <c r="AA3095" s="12" t="str">
        <f>_xlfn.XLOOKUP(HsgLista[[#This Row],[Lakó-népesség]],hsgméret[limit],hsgméret[név],,-1)</f>
        <v>apró</v>
      </c>
      <c r="AB3095" s="12" t="str">
        <f>IFERROR(_xlfn.XLOOKUP(HsgLista[[#This Row],[Vármegye]],Régiók[Vármegye],Régiók[Régió]),"")</f>
        <v>Nyugat-Dunántúl</v>
      </c>
      <c r="AC3095" s="12" t="str">
        <f>IFERROR(_xlfn.XLOOKUP(HsgLista[[#This Row],[Vármegye]],Régiók[Vármegye],Régiók[NUTS2]),"")</f>
        <v>HU22</v>
      </c>
      <c r="AD3095" s="12" t="str" cm="1">
        <f t="array" ref="AD3095">_xlfn.XLOOKUP(HsgLista[[#This Row],[Helység jogállása]],_xlfn.ANCHORARRAY($AG$12),$AH$12:$AH$18)</f>
        <v>1 község</v>
      </c>
      <c r="AE3095" s="4">
        <f>HsgLista[[#This Row],[Lakó-népesség]]*HsgLista[[#This Row],[Lakó-népesség]]</f>
        <v>414736</v>
      </c>
      <c r="AF3095" s="1"/>
      <c r="AG3095" s="4"/>
      <c r="AJ3095" s="8"/>
      <c r="AK3095" s="4"/>
      <c r="AS3095" s="8"/>
      <c r="AT3095" s="4"/>
      <c r="BJ3095" s="1"/>
    </row>
    <row r="3096" spans="1:62" x14ac:dyDescent="0.3">
      <c r="A3096" s="33" t="s">
        <v>3697</v>
      </c>
      <c r="B3096" s="31">
        <v>11703</v>
      </c>
      <c r="C3096" s="1" t="s">
        <v>40</v>
      </c>
      <c r="D3096" s="1" t="s">
        <v>80</v>
      </c>
      <c r="E3096" s="1" t="s">
        <v>611</v>
      </c>
      <c r="F3096" s="1" t="s">
        <v>612</v>
      </c>
      <c r="G3096" s="1" t="s">
        <v>80</v>
      </c>
      <c r="H3096" s="1">
        <v>5</v>
      </c>
      <c r="I3096" s="1" t="s">
        <v>658</v>
      </c>
      <c r="J3096" s="4">
        <v>619</v>
      </c>
      <c r="K3096" s="4">
        <v>103</v>
      </c>
      <c r="L3096" s="4">
        <v>43</v>
      </c>
      <c r="R3096" s="1">
        <v>1</v>
      </c>
      <c r="AA3096" s="12" t="str">
        <f>_xlfn.XLOOKUP(HsgLista[[#This Row],[Lakó-népesség]],hsgméret[limit],hsgméret[név],,-1)</f>
        <v>mikro</v>
      </c>
      <c r="AB3096" s="12" t="str">
        <f>IFERROR(_xlfn.XLOOKUP(HsgLista[[#This Row],[Vármegye]],Régiók[Vármegye],Régiók[Régió]),"")</f>
        <v>Közép-Dunántúl</v>
      </c>
      <c r="AC3096" s="12" t="str">
        <f>IFERROR(_xlfn.XLOOKUP(HsgLista[[#This Row],[Vármegye]],Régiók[Vármegye],Régiók[NUTS2]),"")</f>
        <v>HU21</v>
      </c>
      <c r="AD3096" s="12" t="str" cm="1">
        <f t="array" ref="AD3096">_xlfn.XLOOKUP(HsgLista[[#This Row],[Helység jogállása]],_xlfn.ANCHORARRAY($AG$12),$AH$12:$AH$18)</f>
        <v>1 község</v>
      </c>
      <c r="AE3096" s="4">
        <f>HsgLista[[#This Row],[Lakó-népesség]]*HsgLista[[#This Row],[Lakó-népesség]]</f>
        <v>10609</v>
      </c>
      <c r="AF3096" s="1"/>
      <c r="AG3096" s="4"/>
      <c r="AJ3096" s="8"/>
      <c r="AK3096" s="4"/>
      <c r="AS3096" s="8"/>
      <c r="AT3096" s="4"/>
      <c r="BJ3096" s="1"/>
    </row>
    <row r="3097" spans="1:62" x14ac:dyDescent="0.3">
      <c r="A3097" s="33" t="s">
        <v>3698</v>
      </c>
      <c r="B3097" s="32">
        <v>9645</v>
      </c>
      <c r="C3097" s="1" t="s">
        <v>40</v>
      </c>
      <c r="D3097" s="1" t="s">
        <v>112</v>
      </c>
      <c r="E3097" s="1" t="s">
        <v>550</v>
      </c>
      <c r="F3097" s="1" t="s">
        <v>551</v>
      </c>
      <c r="G3097" s="1" t="s">
        <v>551</v>
      </c>
      <c r="H3097" s="1">
        <v>5</v>
      </c>
      <c r="I3097" s="1" t="s">
        <v>581</v>
      </c>
      <c r="J3097" s="4">
        <v>2265</v>
      </c>
      <c r="K3097" s="4">
        <v>456</v>
      </c>
      <c r="L3097" s="4">
        <v>272</v>
      </c>
      <c r="AA3097" s="12" t="str">
        <f>_xlfn.XLOOKUP(HsgLista[[#This Row],[Lakó-népesség]],hsgméret[limit],hsgméret[név],,-1)</f>
        <v>mikro</v>
      </c>
      <c r="AB3097" s="12" t="str">
        <f>IFERROR(_xlfn.XLOOKUP(HsgLista[[#This Row],[Vármegye]],Régiók[Vármegye],Régiók[Régió]),"")</f>
        <v>Dél-Dunántúl</v>
      </c>
      <c r="AC3097" s="12" t="str">
        <f>IFERROR(_xlfn.XLOOKUP(HsgLista[[#This Row],[Vármegye]],Régiók[Vármegye],Régiók[NUTS2]),"")</f>
        <v>HU23</v>
      </c>
      <c r="AD3097" s="12" t="str" cm="1">
        <f t="array" ref="AD3097">_xlfn.XLOOKUP(HsgLista[[#This Row],[Helység jogállása]],_xlfn.ANCHORARRAY($AG$12),$AH$12:$AH$18)</f>
        <v>1 község</v>
      </c>
      <c r="AE3097" s="4">
        <f>HsgLista[[#This Row],[Lakó-népesség]]*HsgLista[[#This Row],[Lakó-népesség]]</f>
        <v>207936</v>
      </c>
      <c r="AF3097" s="1"/>
      <c r="AG3097" s="4"/>
      <c r="AJ3097" s="8"/>
      <c r="AK3097" s="4"/>
      <c r="AS3097" s="8"/>
      <c r="AT3097" s="4"/>
      <c r="BJ3097" s="1"/>
    </row>
    <row r="3098" spans="1:62" x14ac:dyDescent="0.3">
      <c r="A3098" s="33" t="s">
        <v>3699</v>
      </c>
      <c r="B3098" s="31">
        <v>21661</v>
      </c>
      <c r="C3098" s="1" t="s">
        <v>40</v>
      </c>
      <c r="D3098" s="1" t="s">
        <v>272</v>
      </c>
      <c r="E3098" s="1" t="s">
        <v>653</v>
      </c>
      <c r="F3098" s="1" t="s">
        <v>654</v>
      </c>
      <c r="G3098" s="1" t="s">
        <v>655</v>
      </c>
      <c r="H3098" s="1">
        <v>5</v>
      </c>
      <c r="I3098" s="1" t="s">
        <v>1085</v>
      </c>
      <c r="J3098" s="4">
        <v>1817</v>
      </c>
      <c r="K3098" s="4">
        <v>456</v>
      </c>
      <c r="L3098" s="4">
        <v>220</v>
      </c>
      <c r="T3098" s="1">
        <v>1</v>
      </c>
      <c r="AA3098" s="12" t="str">
        <f>_xlfn.XLOOKUP(HsgLista[[#This Row],[Lakó-népesség]],hsgméret[limit],hsgméret[név],,-1)</f>
        <v>mikro</v>
      </c>
      <c r="AB3098" s="12" t="str">
        <f>IFERROR(_xlfn.XLOOKUP(HsgLista[[#This Row],[Vármegye]],Régiók[Vármegye],Régiók[Régió]),"")</f>
        <v>Észak-Magyarország</v>
      </c>
      <c r="AC3098" s="12" t="str">
        <f>IFERROR(_xlfn.XLOOKUP(HsgLista[[#This Row],[Vármegye]],Régiók[Vármegye],Régiók[NUTS2]),"")</f>
        <v>HU31</v>
      </c>
      <c r="AD3098" s="12" t="str" cm="1">
        <f t="array" ref="AD3098">_xlfn.XLOOKUP(HsgLista[[#This Row],[Helység jogállása]],_xlfn.ANCHORARRAY($AG$12),$AH$12:$AH$18)</f>
        <v>1 község</v>
      </c>
      <c r="AE3098" s="4">
        <f>HsgLista[[#This Row],[Lakó-népesség]]*HsgLista[[#This Row],[Lakó-népesség]]</f>
        <v>207936</v>
      </c>
      <c r="AF3098" s="1"/>
      <c r="AG3098" s="4"/>
      <c r="AJ3098" s="8"/>
      <c r="AK3098" s="4"/>
      <c r="AS3098" s="8"/>
      <c r="AT3098" s="4"/>
      <c r="BJ3098" s="1"/>
    </row>
    <row r="3099" spans="1:62" x14ac:dyDescent="0.3">
      <c r="A3099" s="33" t="s">
        <v>3700</v>
      </c>
      <c r="B3099" s="31">
        <v>17747</v>
      </c>
      <c r="C3099" s="1" t="s">
        <v>40</v>
      </c>
      <c r="D3099" s="1" t="s">
        <v>41</v>
      </c>
      <c r="E3099" s="1" t="s">
        <v>208</v>
      </c>
      <c r="F3099" s="1" t="s">
        <v>209</v>
      </c>
      <c r="G3099" s="1" t="s">
        <v>210</v>
      </c>
      <c r="H3099" s="1">
        <v>5</v>
      </c>
      <c r="I3099" s="1" t="s">
        <v>1070</v>
      </c>
      <c r="J3099" s="4">
        <v>1522</v>
      </c>
      <c r="K3099" s="4">
        <v>293</v>
      </c>
      <c r="L3099" s="4">
        <v>132</v>
      </c>
      <c r="AA3099" s="12" t="str">
        <f>_xlfn.XLOOKUP(HsgLista[[#This Row],[Lakó-népesség]],hsgméret[limit],hsgméret[név],,-1)</f>
        <v>mikro</v>
      </c>
      <c r="AB3099" s="12" t="str">
        <f>IFERROR(_xlfn.XLOOKUP(HsgLista[[#This Row],[Vármegye]],Régiók[Vármegye],Régiók[Régió]),"")</f>
        <v>Dél-Dunántúl</v>
      </c>
      <c r="AC3099" s="12" t="str">
        <f>IFERROR(_xlfn.XLOOKUP(HsgLista[[#This Row],[Vármegye]],Régiók[Vármegye],Régiók[NUTS2]),"")</f>
        <v>HU23</v>
      </c>
      <c r="AD3099" s="12" t="str" cm="1">
        <f t="array" ref="AD3099">_xlfn.XLOOKUP(HsgLista[[#This Row],[Helység jogállása]],_xlfn.ANCHORARRAY($AG$12),$AH$12:$AH$18)</f>
        <v>1 község</v>
      </c>
      <c r="AE3099" s="4">
        <f>HsgLista[[#This Row],[Lakó-népesség]]*HsgLista[[#This Row],[Lakó-népesség]]</f>
        <v>85849</v>
      </c>
      <c r="AF3099" s="1"/>
      <c r="AG3099" s="4"/>
      <c r="AJ3099" s="8"/>
      <c r="AK3099" s="4"/>
      <c r="AS3099" s="8"/>
      <c r="AT3099" s="4"/>
      <c r="BJ3099" s="1"/>
    </row>
    <row r="3100" spans="1:62" x14ac:dyDescent="0.3">
      <c r="A3100" s="33" t="s">
        <v>3701</v>
      </c>
      <c r="B3100" s="32">
        <v>3063</v>
      </c>
      <c r="C3100" s="1" t="s">
        <v>40</v>
      </c>
      <c r="D3100" s="1" t="s">
        <v>52</v>
      </c>
      <c r="E3100" s="1" t="s">
        <v>149</v>
      </c>
      <c r="F3100" s="1" t="s">
        <v>150</v>
      </c>
      <c r="G3100" s="1" t="s">
        <v>151</v>
      </c>
      <c r="H3100" s="1">
        <v>5</v>
      </c>
      <c r="I3100" s="1" t="s">
        <v>1696</v>
      </c>
      <c r="J3100" s="4">
        <v>1375</v>
      </c>
      <c r="K3100" s="4">
        <v>432</v>
      </c>
      <c r="L3100" s="4">
        <v>162</v>
      </c>
      <c r="T3100" s="1">
        <v>1</v>
      </c>
      <c r="AA3100" s="12" t="str">
        <f>_xlfn.XLOOKUP(HsgLista[[#This Row],[Lakó-népesség]],hsgméret[limit],hsgméret[név],,-1)</f>
        <v>mikro</v>
      </c>
      <c r="AB3100" s="12" t="str">
        <f>IFERROR(_xlfn.XLOOKUP(HsgLista[[#This Row],[Vármegye]],Régiók[Vármegye],Régiók[Régió]),"")</f>
        <v>Észak-Magyarország</v>
      </c>
      <c r="AC3100" s="12" t="str">
        <f>IFERROR(_xlfn.XLOOKUP(HsgLista[[#This Row],[Vármegye]],Régiók[Vármegye],Régiók[NUTS2]),"")</f>
        <v>HU31</v>
      </c>
      <c r="AD3100" s="12" t="str" cm="1">
        <f t="array" ref="AD3100">_xlfn.XLOOKUP(HsgLista[[#This Row],[Helység jogállása]],_xlfn.ANCHORARRAY($AG$12),$AH$12:$AH$18)</f>
        <v>1 község</v>
      </c>
      <c r="AE3100" s="4">
        <f>HsgLista[[#This Row],[Lakó-népesség]]*HsgLista[[#This Row],[Lakó-népesség]]</f>
        <v>186624</v>
      </c>
      <c r="AF3100" s="1"/>
      <c r="AG3100" s="4"/>
      <c r="AJ3100" s="8"/>
      <c r="AK3100" s="4"/>
      <c r="AS3100" s="8"/>
      <c r="AT3100" s="4"/>
      <c r="BJ3100" s="1"/>
    </row>
    <row r="3101" spans="1:62" x14ac:dyDescent="0.3">
      <c r="A3101" s="33" t="s">
        <v>3702</v>
      </c>
      <c r="B3101" s="31">
        <v>14836</v>
      </c>
      <c r="C3101" s="1" t="s">
        <v>40</v>
      </c>
      <c r="D3101" s="1" t="s">
        <v>34</v>
      </c>
      <c r="E3101" s="1" t="s">
        <v>803</v>
      </c>
      <c r="F3101" s="1" t="s">
        <v>804</v>
      </c>
      <c r="G3101" s="1" t="s">
        <v>805</v>
      </c>
      <c r="H3101" s="1">
        <v>1</v>
      </c>
      <c r="I3101" s="1" t="s">
        <v>32</v>
      </c>
      <c r="J3101" s="4">
        <v>3171</v>
      </c>
      <c r="K3101" s="4">
        <v>3523</v>
      </c>
      <c r="L3101" s="4">
        <v>1451</v>
      </c>
      <c r="AA3101" s="12" t="str">
        <f>_xlfn.XLOOKUP(HsgLista[[#This Row],[Lakó-népesség]],hsgméret[limit],hsgméret[név],,-1)</f>
        <v>kicsi</v>
      </c>
      <c r="AB3101" s="12" t="str">
        <f>IFERROR(_xlfn.XLOOKUP(HsgLista[[#This Row],[Vármegye]],Régiók[Vármegye],Régiók[Régió]),"")</f>
        <v>Észak-Alföld</v>
      </c>
      <c r="AC3101" s="12" t="str">
        <f>IFERROR(_xlfn.XLOOKUP(HsgLista[[#This Row],[Vármegye]],Régiók[Vármegye],Régiók[NUTS2]),"")</f>
        <v>HU32</v>
      </c>
      <c r="AD3101" s="12" t="str" cm="1">
        <f t="array" ref="AD3101">_xlfn.XLOOKUP(HsgLista[[#This Row],[Helység jogállása]],_xlfn.ANCHORARRAY($AG$12),$AH$12:$AH$18)</f>
        <v>1 község</v>
      </c>
      <c r="AE3101" s="4">
        <f>HsgLista[[#This Row],[Lakó-népesség]]*HsgLista[[#This Row],[Lakó-népesség]]</f>
        <v>12411529</v>
      </c>
      <c r="AF3101" s="1"/>
      <c r="AG3101" s="4"/>
      <c r="AJ3101" s="8"/>
      <c r="AK3101" s="4"/>
      <c r="AS3101" s="8"/>
      <c r="AT3101" s="4"/>
      <c r="BJ3101" s="1"/>
    </row>
    <row r="3102" spans="1:62" x14ac:dyDescent="0.3">
      <c r="A3102" s="33" t="s">
        <v>3703</v>
      </c>
      <c r="B3102" s="31">
        <v>21722</v>
      </c>
      <c r="C3102" s="1" t="s">
        <v>40</v>
      </c>
      <c r="D3102" s="1" t="s">
        <v>47</v>
      </c>
      <c r="E3102" s="1" t="s">
        <v>360</v>
      </c>
      <c r="F3102" s="1" t="s">
        <v>361</v>
      </c>
      <c r="G3102" s="1" t="s">
        <v>362</v>
      </c>
      <c r="H3102" s="1">
        <v>5</v>
      </c>
      <c r="I3102" s="1" t="s">
        <v>3062</v>
      </c>
      <c r="J3102" s="4">
        <v>952</v>
      </c>
      <c r="K3102" s="4">
        <v>1820</v>
      </c>
      <c r="L3102" s="4">
        <v>782</v>
      </c>
      <c r="AA3102" s="12" t="str">
        <f>_xlfn.XLOOKUP(HsgLista[[#This Row],[Lakó-népesség]],hsgméret[limit],hsgméret[név],,-1)</f>
        <v>apró</v>
      </c>
      <c r="AB3102" s="12" t="str">
        <f>IFERROR(_xlfn.XLOOKUP(HsgLista[[#This Row],[Vármegye]],Régiók[Vármegye],Régiók[Régió]),"")</f>
        <v>Észak-Magyarország</v>
      </c>
      <c r="AC3102" s="12" t="str">
        <f>IFERROR(_xlfn.XLOOKUP(HsgLista[[#This Row],[Vármegye]],Régiók[Vármegye],Régiók[NUTS2]),"")</f>
        <v>HU31</v>
      </c>
      <c r="AD3102" s="12" t="str" cm="1">
        <f t="array" ref="AD3102">_xlfn.XLOOKUP(HsgLista[[#This Row],[Helység jogállása]],_xlfn.ANCHORARRAY($AG$12),$AH$12:$AH$18)</f>
        <v>1 község</v>
      </c>
      <c r="AE3102" s="4">
        <f>HsgLista[[#This Row],[Lakó-népesség]]*HsgLista[[#This Row],[Lakó-népesség]]</f>
        <v>3312400</v>
      </c>
      <c r="AF3102" s="1"/>
      <c r="AG3102" s="4"/>
      <c r="AJ3102" s="8"/>
      <c r="AK3102" s="4"/>
      <c r="AS3102" s="8"/>
      <c r="AT3102" s="4"/>
      <c r="BJ3102" s="1"/>
    </row>
    <row r="3103" spans="1:62" x14ac:dyDescent="0.3">
      <c r="A3103" s="33" t="s">
        <v>752</v>
      </c>
      <c r="B3103" s="31">
        <v>16203</v>
      </c>
      <c r="C3103" s="1" t="s">
        <v>27</v>
      </c>
      <c r="D3103" s="1" t="s">
        <v>159</v>
      </c>
      <c r="E3103" s="1" t="s">
        <v>3704</v>
      </c>
      <c r="F3103" s="1" t="s">
        <v>751</v>
      </c>
      <c r="G3103" s="1" t="s">
        <v>752</v>
      </c>
      <c r="H3103" s="1">
        <v>2</v>
      </c>
      <c r="I3103" s="1" t="s">
        <v>38</v>
      </c>
      <c r="J3103" s="4">
        <v>694</v>
      </c>
      <c r="K3103" s="4">
        <v>3712</v>
      </c>
      <c r="L3103" s="4">
        <v>1830</v>
      </c>
      <c r="T3103" s="1">
        <v>1</v>
      </c>
      <c r="AA3103" s="12" t="str">
        <f>_xlfn.XLOOKUP(HsgLista[[#This Row],[Lakó-népesség]],hsgméret[limit],hsgméret[név],,-1)</f>
        <v>kicsi</v>
      </c>
      <c r="AB3103" s="12" t="str">
        <f>IFERROR(_xlfn.XLOOKUP(HsgLista[[#This Row],[Vármegye]],Régiók[Vármegye],Régiók[Régió]),"")</f>
        <v>Észak-Alföld</v>
      </c>
      <c r="AC3103" s="12" t="str">
        <f>IFERROR(_xlfn.XLOOKUP(HsgLista[[#This Row],[Vármegye]],Régiók[Vármegye],Régiók[NUTS2]),"")</f>
        <v>HU32</v>
      </c>
      <c r="AD3103" s="12" t="str" cm="1">
        <f t="array" ref="AD3103">_xlfn.XLOOKUP(HsgLista[[#This Row],[Helység jogállása]],_xlfn.ANCHORARRAY($AG$12),$AH$12:$AH$18)</f>
        <v>2 város</v>
      </c>
      <c r="AE3103" s="4">
        <f>HsgLista[[#This Row],[Lakó-népesség]]*HsgLista[[#This Row],[Lakó-népesség]]</f>
        <v>13778944</v>
      </c>
      <c r="AF3103" s="1"/>
      <c r="AG3103" s="4"/>
      <c r="AJ3103" s="8"/>
      <c r="AK3103" s="4"/>
      <c r="AS3103" s="8"/>
      <c r="AT3103" s="4"/>
      <c r="BJ3103" s="1"/>
    </row>
    <row r="3104" spans="1:62" x14ac:dyDescent="0.3">
      <c r="A3104" s="33" t="s">
        <v>3705</v>
      </c>
      <c r="B3104" s="31">
        <v>24590</v>
      </c>
      <c r="C3104" s="1" t="s">
        <v>40</v>
      </c>
      <c r="D3104" s="1" t="s">
        <v>202</v>
      </c>
      <c r="E3104" s="1" t="s">
        <v>621</v>
      </c>
      <c r="F3104" s="1" t="s">
        <v>622</v>
      </c>
      <c r="G3104" s="1" t="s">
        <v>623</v>
      </c>
      <c r="H3104" s="1">
        <v>5</v>
      </c>
      <c r="I3104" s="1" t="s">
        <v>623</v>
      </c>
      <c r="J3104" s="4">
        <v>1239</v>
      </c>
      <c r="K3104" s="4">
        <v>192</v>
      </c>
      <c r="L3104" s="4">
        <v>98</v>
      </c>
      <c r="T3104" s="1">
        <v>1</v>
      </c>
      <c r="AA3104" s="12" t="str">
        <f>_xlfn.XLOOKUP(HsgLista[[#This Row],[Lakó-népesség]],hsgméret[limit],hsgméret[név],,-1)</f>
        <v>mikro</v>
      </c>
      <c r="AB3104" s="12" t="str">
        <f>IFERROR(_xlfn.XLOOKUP(HsgLista[[#This Row],[Vármegye]],Régiók[Vármegye],Régiók[Régió]),"")</f>
        <v>Nyugat-Dunántúl</v>
      </c>
      <c r="AC3104" s="12" t="str">
        <f>IFERROR(_xlfn.XLOOKUP(HsgLista[[#This Row],[Vármegye]],Régiók[Vármegye],Régiók[NUTS2]),"")</f>
        <v>HU22</v>
      </c>
      <c r="AD3104" s="12" t="str" cm="1">
        <f t="array" ref="AD3104">_xlfn.XLOOKUP(HsgLista[[#This Row],[Helység jogállása]],_xlfn.ANCHORARRAY($AG$12),$AH$12:$AH$18)</f>
        <v>1 község</v>
      </c>
      <c r="AE3104" s="4">
        <f>HsgLista[[#This Row],[Lakó-népesség]]*HsgLista[[#This Row],[Lakó-népesség]]</f>
        <v>36864</v>
      </c>
      <c r="AF3104" s="1"/>
      <c r="AG3104" s="4"/>
      <c r="AJ3104" s="8"/>
      <c r="AK3104" s="4"/>
      <c r="AS3104" s="8"/>
      <c r="AT3104" s="4"/>
      <c r="BJ3104" s="1"/>
    </row>
    <row r="3105" spans="1:62" x14ac:dyDescent="0.3">
      <c r="A3105" s="33" t="s">
        <v>3706</v>
      </c>
      <c r="B3105" s="32">
        <v>6275</v>
      </c>
      <c r="C3105" s="1" t="s">
        <v>40</v>
      </c>
      <c r="D3105" s="1" t="s">
        <v>159</v>
      </c>
      <c r="E3105" s="1" t="s">
        <v>950</v>
      </c>
      <c r="F3105" s="1" t="s">
        <v>951</v>
      </c>
      <c r="G3105" s="1" t="s">
        <v>952</v>
      </c>
      <c r="H3105" s="1">
        <v>5</v>
      </c>
      <c r="I3105" s="1" t="s">
        <v>1136</v>
      </c>
      <c r="J3105" s="4">
        <v>918</v>
      </c>
      <c r="K3105" s="4">
        <v>373</v>
      </c>
      <c r="L3105" s="4">
        <v>148</v>
      </c>
      <c r="R3105" s="1">
        <v>1</v>
      </c>
      <c r="T3105" s="1">
        <v>1</v>
      </c>
      <c r="AA3105" s="12" t="str">
        <f>_xlfn.XLOOKUP(HsgLista[[#This Row],[Lakó-népesség]],hsgméret[limit],hsgméret[név],,-1)</f>
        <v>mikro</v>
      </c>
      <c r="AB3105" s="12" t="str">
        <f>IFERROR(_xlfn.XLOOKUP(HsgLista[[#This Row],[Vármegye]],Régiók[Vármegye],Régiók[Régió]),"")</f>
        <v>Észak-Alföld</v>
      </c>
      <c r="AC3105" s="12" t="str">
        <f>IFERROR(_xlfn.XLOOKUP(HsgLista[[#This Row],[Vármegye]],Régiók[Vármegye],Régiók[NUTS2]),"")</f>
        <v>HU32</v>
      </c>
      <c r="AD3105" s="12" t="str" cm="1">
        <f t="array" ref="AD3105">_xlfn.XLOOKUP(HsgLista[[#This Row],[Helység jogállása]],_xlfn.ANCHORARRAY($AG$12),$AH$12:$AH$18)</f>
        <v>1 község</v>
      </c>
      <c r="AE3105" s="4">
        <f>HsgLista[[#This Row],[Lakó-népesség]]*HsgLista[[#This Row],[Lakó-népesség]]</f>
        <v>139129</v>
      </c>
      <c r="AF3105" s="1"/>
      <c r="AG3105" s="4"/>
      <c r="AJ3105" s="8"/>
      <c r="AK3105" s="4"/>
      <c r="AS3105" s="8"/>
      <c r="AT3105" s="4"/>
      <c r="BJ3105" s="1"/>
    </row>
    <row r="3106" spans="1:62" x14ac:dyDescent="0.3">
      <c r="A3106" s="33" t="s">
        <v>2836</v>
      </c>
      <c r="B3106" s="31">
        <v>14623</v>
      </c>
      <c r="C3106" s="1" t="s">
        <v>40</v>
      </c>
      <c r="D3106" s="1" t="s">
        <v>112</v>
      </c>
      <c r="E3106" s="1" t="s">
        <v>793</v>
      </c>
      <c r="F3106" s="1" t="s">
        <v>794</v>
      </c>
      <c r="G3106" s="1" t="s">
        <v>795</v>
      </c>
      <c r="H3106" s="1">
        <v>2</v>
      </c>
      <c r="I3106" s="1" t="s">
        <v>38</v>
      </c>
      <c r="J3106" s="4">
        <v>869</v>
      </c>
      <c r="K3106" s="4">
        <v>1060</v>
      </c>
      <c r="L3106" s="4">
        <v>561</v>
      </c>
      <c r="T3106" s="1">
        <v>1</v>
      </c>
      <c r="AA3106" s="12" t="str">
        <f>_xlfn.XLOOKUP(HsgLista[[#This Row],[Lakó-népesség]],hsgméret[limit],hsgméret[név],,-1)</f>
        <v>apró</v>
      </c>
      <c r="AB3106" s="12" t="str">
        <f>IFERROR(_xlfn.XLOOKUP(HsgLista[[#This Row],[Vármegye]],Régiók[Vármegye],Régiók[Régió]),"")</f>
        <v>Dél-Dunántúl</v>
      </c>
      <c r="AC3106" s="12" t="str">
        <f>IFERROR(_xlfn.XLOOKUP(HsgLista[[#This Row],[Vármegye]],Régiók[Vármegye],Régiók[NUTS2]),"")</f>
        <v>HU23</v>
      </c>
      <c r="AD3106" s="12" t="str" cm="1">
        <f t="array" ref="AD3106">_xlfn.XLOOKUP(HsgLista[[#This Row],[Helység jogállása]],_xlfn.ANCHORARRAY($AG$12),$AH$12:$AH$18)</f>
        <v>1 község</v>
      </c>
      <c r="AE3106" s="4">
        <f>HsgLista[[#This Row],[Lakó-népesség]]*HsgLista[[#This Row],[Lakó-népesség]]</f>
        <v>1123600</v>
      </c>
      <c r="AF3106" s="1"/>
      <c r="AG3106" s="4"/>
      <c r="AJ3106" s="8"/>
      <c r="AK3106" s="4"/>
      <c r="AS3106" s="8"/>
      <c r="AT3106" s="4"/>
      <c r="BJ3106" s="1"/>
    </row>
    <row r="3107" spans="1:62" x14ac:dyDescent="0.3">
      <c r="A3107" s="33" t="s">
        <v>3707</v>
      </c>
      <c r="B3107" s="31">
        <v>34403</v>
      </c>
      <c r="C3107" s="1" t="s">
        <v>40</v>
      </c>
      <c r="D3107" s="1" t="s">
        <v>112</v>
      </c>
      <c r="E3107" s="1" t="s">
        <v>793</v>
      </c>
      <c r="F3107" s="1" t="s">
        <v>794</v>
      </c>
      <c r="G3107" s="1" t="s">
        <v>795</v>
      </c>
      <c r="H3107" s="1">
        <v>5</v>
      </c>
      <c r="I3107" s="1" t="s">
        <v>2836</v>
      </c>
      <c r="J3107" s="4">
        <v>709</v>
      </c>
      <c r="K3107" s="4">
        <v>381</v>
      </c>
      <c r="L3107" s="4">
        <v>235</v>
      </c>
      <c r="AA3107" s="12" t="str">
        <f>_xlfn.XLOOKUP(HsgLista[[#This Row],[Lakó-népesség]],hsgméret[limit],hsgméret[név],,-1)</f>
        <v>mikro</v>
      </c>
      <c r="AB3107" s="12" t="str">
        <f>IFERROR(_xlfn.XLOOKUP(HsgLista[[#This Row],[Vármegye]],Régiók[Vármegye],Régiók[Régió]),"")</f>
        <v>Dél-Dunántúl</v>
      </c>
      <c r="AC3107" s="12" t="str">
        <f>IFERROR(_xlfn.XLOOKUP(HsgLista[[#This Row],[Vármegye]],Régiók[Vármegye],Régiók[NUTS2]),"")</f>
        <v>HU23</v>
      </c>
      <c r="AD3107" s="12" t="str" cm="1">
        <f t="array" ref="AD3107">_xlfn.XLOOKUP(HsgLista[[#This Row],[Helység jogállása]],_xlfn.ANCHORARRAY($AG$12),$AH$12:$AH$18)</f>
        <v>1 község</v>
      </c>
      <c r="AE3107" s="4">
        <f>HsgLista[[#This Row],[Lakó-népesség]]*HsgLista[[#This Row],[Lakó-népesség]]</f>
        <v>145161</v>
      </c>
      <c r="AF3107" s="1"/>
      <c r="AG3107" s="4"/>
      <c r="AJ3107" s="8"/>
      <c r="AK3107" s="4"/>
      <c r="AS3107" s="8"/>
      <c r="AT3107" s="4"/>
      <c r="BJ3107" s="1"/>
    </row>
    <row r="3108" spans="1:62" x14ac:dyDescent="0.3">
      <c r="A3108" s="33" t="s">
        <v>3708</v>
      </c>
      <c r="B3108" s="32">
        <v>5546</v>
      </c>
      <c r="C3108" s="1" t="s">
        <v>40</v>
      </c>
      <c r="D3108" s="1" t="s">
        <v>197</v>
      </c>
      <c r="E3108" s="1" t="s">
        <v>399</v>
      </c>
      <c r="F3108" s="1" t="s">
        <v>400</v>
      </c>
      <c r="G3108" s="1" t="s">
        <v>401</v>
      </c>
      <c r="H3108" s="1">
        <v>1</v>
      </c>
      <c r="I3108" s="1" t="s">
        <v>32</v>
      </c>
      <c r="J3108" s="4">
        <v>6609</v>
      </c>
      <c r="K3108" s="4">
        <v>2672</v>
      </c>
      <c r="L3108" s="4">
        <v>1391</v>
      </c>
      <c r="AA3108" s="12" t="str">
        <f>_xlfn.XLOOKUP(HsgLista[[#This Row],[Lakó-népesség]],hsgméret[limit],hsgméret[név],,-1)</f>
        <v>kicsi</v>
      </c>
      <c r="AB3108" s="12" t="str">
        <f>IFERROR(_xlfn.XLOOKUP(HsgLista[[#This Row],[Vármegye]],Régiók[Vármegye],Régiók[Régió]),"")</f>
        <v>Dél-Alföld</v>
      </c>
      <c r="AC3108" s="12" t="str">
        <f>IFERROR(_xlfn.XLOOKUP(HsgLista[[#This Row],[Vármegye]],Régiók[Vármegye],Régiók[NUTS2]),"")</f>
        <v>HU33</v>
      </c>
      <c r="AD3108" s="12" t="str" cm="1">
        <f t="array" ref="AD3108">_xlfn.XLOOKUP(HsgLista[[#This Row],[Helység jogállása]],_xlfn.ANCHORARRAY($AG$12),$AH$12:$AH$18)</f>
        <v>1 község</v>
      </c>
      <c r="AE3108" s="4">
        <f>HsgLista[[#This Row],[Lakó-népesség]]*HsgLista[[#This Row],[Lakó-népesség]]</f>
        <v>7139584</v>
      </c>
      <c r="AF3108" s="1"/>
      <c r="AG3108" s="4"/>
      <c r="AJ3108" s="8"/>
      <c r="AK3108" s="4"/>
      <c r="AS3108" s="8"/>
      <c r="AT3108" s="4"/>
      <c r="BJ3108" s="1"/>
    </row>
    <row r="3109" spans="1:62" x14ac:dyDescent="0.3">
      <c r="A3109" s="33" t="s">
        <v>202</v>
      </c>
      <c r="B3109" s="31">
        <v>11466</v>
      </c>
      <c r="C3109" s="1" t="s">
        <v>40</v>
      </c>
      <c r="D3109" s="1" t="s">
        <v>112</v>
      </c>
      <c r="E3109" s="1" t="s">
        <v>324</v>
      </c>
      <c r="F3109" s="1" t="s">
        <v>325</v>
      </c>
      <c r="G3109" s="1" t="s">
        <v>326</v>
      </c>
      <c r="H3109" s="1">
        <v>5</v>
      </c>
      <c r="I3109" s="1" t="s">
        <v>326</v>
      </c>
      <c r="J3109" s="4">
        <v>924</v>
      </c>
      <c r="K3109" s="4">
        <v>229</v>
      </c>
      <c r="L3109" s="4">
        <v>124</v>
      </c>
      <c r="AA3109" s="12" t="str">
        <f>_xlfn.XLOOKUP(HsgLista[[#This Row],[Lakó-népesség]],hsgméret[limit],hsgméret[név],,-1)</f>
        <v>mikro</v>
      </c>
      <c r="AB3109" s="12" t="str">
        <f>IFERROR(_xlfn.XLOOKUP(HsgLista[[#This Row],[Vármegye]],Régiók[Vármegye],Régiók[Régió]),"")</f>
        <v>Dél-Dunántúl</v>
      </c>
      <c r="AC3109" s="12" t="str">
        <f>IFERROR(_xlfn.XLOOKUP(HsgLista[[#This Row],[Vármegye]],Régiók[Vármegye],Régiók[NUTS2]),"")</f>
        <v>HU23</v>
      </c>
      <c r="AD3109" s="12" t="str" cm="1">
        <f t="array" ref="AD3109">_xlfn.XLOOKUP(HsgLista[[#This Row],[Helység jogállása]],_xlfn.ANCHORARRAY($AG$12),$AH$12:$AH$18)</f>
        <v>1 község</v>
      </c>
      <c r="AE3109" s="4">
        <f>HsgLista[[#This Row],[Lakó-népesség]]*HsgLista[[#This Row],[Lakó-népesség]]</f>
        <v>52441</v>
      </c>
      <c r="AF3109" s="1"/>
      <c r="AG3109" s="4"/>
      <c r="AJ3109" s="8"/>
      <c r="AK3109" s="4"/>
      <c r="AS3109" s="8"/>
      <c r="AT3109" s="4"/>
      <c r="BJ3109" s="1"/>
    </row>
    <row r="3110" spans="1:62" x14ac:dyDescent="0.3">
      <c r="A3110" s="33" t="s">
        <v>907</v>
      </c>
      <c r="B3110" s="31">
        <v>17400</v>
      </c>
      <c r="C3110" s="1" t="s">
        <v>40</v>
      </c>
      <c r="D3110" s="1" t="s">
        <v>202</v>
      </c>
      <c r="E3110" s="1" t="s">
        <v>268</v>
      </c>
      <c r="F3110" s="1" t="s">
        <v>269</v>
      </c>
      <c r="G3110" s="1" t="s">
        <v>270</v>
      </c>
      <c r="H3110" s="1">
        <v>2</v>
      </c>
      <c r="I3110" s="1" t="s">
        <v>38</v>
      </c>
      <c r="J3110" s="4">
        <v>2342</v>
      </c>
      <c r="K3110" s="4">
        <v>1659</v>
      </c>
      <c r="L3110" s="4">
        <v>603</v>
      </c>
      <c r="T3110" s="1">
        <v>1</v>
      </c>
      <c r="AA3110" s="12" t="str">
        <f>_xlfn.XLOOKUP(HsgLista[[#This Row],[Lakó-népesség]],hsgméret[limit],hsgméret[név],,-1)</f>
        <v>apró</v>
      </c>
      <c r="AB3110" s="12" t="str">
        <f>IFERROR(_xlfn.XLOOKUP(HsgLista[[#This Row],[Vármegye]],Régiók[Vármegye],Régiók[Régió]),"")</f>
        <v>Nyugat-Dunántúl</v>
      </c>
      <c r="AC3110" s="12" t="str">
        <f>IFERROR(_xlfn.XLOOKUP(HsgLista[[#This Row],[Vármegye]],Régiók[Vármegye],Régiók[NUTS2]),"")</f>
        <v>HU22</v>
      </c>
      <c r="AD3110" s="12" t="str" cm="1">
        <f t="array" ref="AD3110">_xlfn.XLOOKUP(HsgLista[[#This Row],[Helység jogállása]],_xlfn.ANCHORARRAY($AG$12),$AH$12:$AH$18)</f>
        <v>1 község</v>
      </c>
      <c r="AE3110" s="4">
        <f>HsgLista[[#This Row],[Lakó-népesség]]*HsgLista[[#This Row],[Lakó-népesség]]</f>
        <v>2752281</v>
      </c>
      <c r="AF3110" s="1"/>
      <c r="AG3110" s="4"/>
      <c r="AJ3110" s="8"/>
      <c r="AK3110" s="4"/>
      <c r="AS3110" s="8"/>
      <c r="AT3110" s="4"/>
      <c r="BJ3110" s="1"/>
    </row>
    <row r="3111" spans="1:62" x14ac:dyDescent="0.3">
      <c r="A3111" s="33" t="s">
        <v>2014</v>
      </c>
      <c r="B3111" s="32">
        <v>7579</v>
      </c>
      <c r="C3111" s="1" t="s">
        <v>40</v>
      </c>
      <c r="D3111" s="1" t="s">
        <v>202</v>
      </c>
      <c r="E3111" s="1" t="s">
        <v>284</v>
      </c>
      <c r="F3111" s="1" t="s">
        <v>285</v>
      </c>
      <c r="G3111" s="1" t="s">
        <v>285</v>
      </c>
      <c r="H3111" s="1">
        <v>2</v>
      </c>
      <c r="I3111" s="1" t="s">
        <v>38</v>
      </c>
      <c r="J3111" s="4">
        <v>1611</v>
      </c>
      <c r="K3111" s="4">
        <v>601</v>
      </c>
      <c r="L3111" s="4">
        <v>266</v>
      </c>
      <c r="AA3111" s="12" t="str">
        <f>_xlfn.XLOOKUP(HsgLista[[#This Row],[Lakó-népesség]],hsgméret[limit],hsgméret[név],,-1)</f>
        <v>apró</v>
      </c>
      <c r="AB3111" s="12" t="str">
        <f>IFERROR(_xlfn.XLOOKUP(HsgLista[[#This Row],[Vármegye]],Régiók[Vármegye],Régiók[Régió]),"")</f>
        <v>Nyugat-Dunántúl</v>
      </c>
      <c r="AC3111" s="12" t="str">
        <f>IFERROR(_xlfn.XLOOKUP(HsgLista[[#This Row],[Vármegye]],Régiók[Vármegye],Régiók[NUTS2]),"")</f>
        <v>HU22</v>
      </c>
      <c r="AD3111" s="12" t="str" cm="1">
        <f t="array" ref="AD3111">_xlfn.XLOOKUP(HsgLista[[#This Row],[Helység jogállása]],_xlfn.ANCHORARRAY($AG$12),$AH$12:$AH$18)</f>
        <v>1 község</v>
      </c>
      <c r="AE3111" s="4">
        <f>HsgLista[[#This Row],[Lakó-népesség]]*HsgLista[[#This Row],[Lakó-népesség]]</f>
        <v>361201</v>
      </c>
      <c r="AF3111" s="1"/>
      <c r="AG3111" s="4"/>
      <c r="AJ3111" s="8"/>
      <c r="AK3111" s="4"/>
      <c r="AS3111" s="8"/>
      <c r="AT3111" s="4"/>
      <c r="BJ3111" s="1"/>
    </row>
    <row r="3112" spans="1:62" x14ac:dyDescent="0.3">
      <c r="A3112" s="33" t="s">
        <v>3709</v>
      </c>
      <c r="B3112" s="31">
        <v>24280</v>
      </c>
      <c r="C3112" s="1" t="s">
        <v>40</v>
      </c>
      <c r="D3112" s="1" t="s">
        <v>202</v>
      </c>
      <c r="E3112" s="1" t="s">
        <v>685</v>
      </c>
      <c r="F3112" s="1" t="s">
        <v>686</v>
      </c>
      <c r="G3112" s="1" t="s">
        <v>687</v>
      </c>
      <c r="H3112" s="1">
        <v>5</v>
      </c>
      <c r="I3112" s="1" t="s">
        <v>1348</v>
      </c>
      <c r="J3112" s="4">
        <v>1278</v>
      </c>
      <c r="K3112" s="4">
        <v>706</v>
      </c>
      <c r="L3112" s="4">
        <v>337</v>
      </c>
      <c r="T3112" s="1">
        <v>1</v>
      </c>
      <c r="AA3112" s="12" t="str">
        <f>_xlfn.XLOOKUP(HsgLista[[#This Row],[Lakó-népesség]],hsgméret[limit],hsgméret[név],,-1)</f>
        <v>apró</v>
      </c>
      <c r="AB3112" s="12" t="str">
        <f>IFERROR(_xlfn.XLOOKUP(HsgLista[[#This Row],[Vármegye]],Régiók[Vármegye],Régiók[Régió]),"")</f>
        <v>Nyugat-Dunántúl</v>
      </c>
      <c r="AC3112" s="12" t="str">
        <f>IFERROR(_xlfn.XLOOKUP(HsgLista[[#This Row],[Vármegye]],Régiók[Vármegye],Régiók[NUTS2]),"")</f>
        <v>HU22</v>
      </c>
      <c r="AD3112" s="12" t="str" cm="1">
        <f t="array" ref="AD3112">_xlfn.XLOOKUP(HsgLista[[#This Row],[Helység jogállása]],_xlfn.ANCHORARRAY($AG$12),$AH$12:$AH$18)</f>
        <v>1 község</v>
      </c>
      <c r="AE3112" s="4">
        <f>HsgLista[[#This Row],[Lakó-népesség]]*HsgLista[[#This Row],[Lakó-népesség]]</f>
        <v>498436</v>
      </c>
      <c r="AF3112" s="1"/>
      <c r="AG3112" s="4"/>
      <c r="AJ3112" s="8"/>
      <c r="AK3112" s="4"/>
      <c r="AS3112" s="8"/>
      <c r="AT3112" s="4"/>
      <c r="BJ3112" s="1"/>
    </row>
    <row r="3113" spans="1:62" x14ac:dyDescent="0.3">
      <c r="A3113" s="33" t="s">
        <v>3710</v>
      </c>
      <c r="B3113" s="31">
        <v>28495</v>
      </c>
      <c r="C3113" s="1" t="s">
        <v>40</v>
      </c>
      <c r="D3113" s="1" t="s">
        <v>202</v>
      </c>
      <c r="E3113" s="1" t="s">
        <v>203</v>
      </c>
      <c r="F3113" s="1" t="s">
        <v>204</v>
      </c>
      <c r="G3113" s="1" t="s">
        <v>205</v>
      </c>
      <c r="H3113" s="1">
        <v>5</v>
      </c>
      <c r="I3113" s="1" t="s">
        <v>438</v>
      </c>
      <c r="J3113" s="4">
        <v>1147</v>
      </c>
      <c r="K3113" s="4">
        <v>369</v>
      </c>
      <c r="L3113" s="4">
        <v>149</v>
      </c>
      <c r="AA3113" s="12" t="str">
        <f>_xlfn.XLOOKUP(HsgLista[[#This Row],[Lakó-népesség]],hsgméret[limit],hsgméret[név],,-1)</f>
        <v>mikro</v>
      </c>
      <c r="AB3113" s="12" t="str">
        <f>IFERROR(_xlfn.XLOOKUP(HsgLista[[#This Row],[Vármegye]],Régiók[Vármegye],Régiók[Régió]),"")</f>
        <v>Nyugat-Dunántúl</v>
      </c>
      <c r="AC3113" s="12" t="str">
        <f>IFERROR(_xlfn.XLOOKUP(HsgLista[[#This Row],[Vármegye]],Régiók[Vármegye],Régiók[NUTS2]),"")</f>
        <v>HU22</v>
      </c>
      <c r="AD3113" s="12" t="str" cm="1">
        <f t="array" ref="AD3113">_xlfn.XLOOKUP(HsgLista[[#This Row],[Helység jogállása]],_xlfn.ANCHORARRAY($AG$12),$AH$12:$AH$18)</f>
        <v>1 község</v>
      </c>
      <c r="AE3113" s="4">
        <f>HsgLista[[#This Row],[Lakó-népesség]]*HsgLista[[#This Row],[Lakó-népesség]]</f>
        <v>136161</v>
      </c>
      <c r="AF3113" s="1"/>
      <c r="AG3113" s="4"/>
      <c r="AJ3113" s="8"/>
      <c r="AK3113" s="4"/>
      <c r="AS3113" s="8"/>
      <c r="AT3113" s="4"/>
      <c r="BJ3113" s="1"/>
    </row>
    <row r="3114" spans="1:62" x14ac:dyDescent="0.3">
      <c r="A3114" s="33" t="s">
        <v>1543</v>
      </c>
      <c r="B3114" s="32">
        <v>4002</v>
      </c>
      <c r="C3114" s="1" t="s">
        <v>40</v>
      </c>
      <c r="D3114" s="1" t="s">
        <v>202</v>
      </c>
      <c r="E3114" s="1" t="s">
        <v>268</v>
      </c>
      <c r="F3114" s="1" t="s">
        <v>269</v>
      </c>
      <c r="G3114" s="1" t="s">
        <v>270</v>
      </c>
      <c r="H3114" s="1">
        <v>2</v>
      </c>
      <c r="I3114" s="1" t="s">
        <v>38</v>
      </c>
      <c r="J3114" s="4">
        <v>1607</v>
      </c>
      <c r="K3114" s="4">
        <v>1016</v>
      </c>
      <c r="L3114" s="4">
        <v>514</v>
      </c>
      <c r="T3114" s="1">
        <v>1</v>
      </c>
      <c r="AA3114" s="12" t="str">
        <f>_xlfn.XLOOKUP(HsgLista[[#This Row],[Lakó-népesség]],hsgméret[limit],hsgméret[név],,-1)</f>
        <v>apró</v>
      </c>
      <c r="AB3114" s="12" t="str">
        <f>IFERROR(_xlfn.XLOOKUP(HsgLista[[#This Row],[Vármegye]],Régiók[Vármegye],Régiók[Régió]),"")</f>
        <v>Nyugat-Dunántúl</v>
      </c>
      <c r="AC3114" s="12" t="str">
        <f>IFERROR(_xlfn.XLOOKUP(HsgLista[[#This Row],[Vármegye]],Régiók[Vármegye],Régiók[NUTS2]),"")</f>
        <v>HU22</v>
      </c>
      <c r="AD3114" s="12" t="str" cm="1">
        <f t="array" ref="AD3114">_xlfn.XLOOKUP(HsgLista[[#This Row],[Helység jogállása]],_xlfn.ANCHORARRAY($AG$12),$AH$12:$AH$18)</f>
        <v>1 község</v>
      </c>
      <c r="AE3114" s="4">
        <f>HsgLista[[#This Row],[Lakó-népesség]]*HsgLista[[#This Row],[Lakó-népesség]]</f>
        <v>1032256</v>
      </c>
      <c r="AF3114" s="1"/>
      <c r="AG3114" s="4"/>
      <c r="AJ3114" s="8"/>
      <c r="AK3114" s="4"/>
      <c r="AS3114" s="8"/>
      <c r="AT3114" s="4"/>
      <c r="BJ3114" s="1"/>
    </row>
    <row r="3115" spans="1:62" x14ac:dyDescent="0.3">
      <c r="A3115" s="33" t="s">
        <v>3711</v>
      </c>
      <c r="B3115" s="32">
        <v>2486</v>
      </c>
      <c r="C3115" s="1" t="s">
        <v>40</v>
      </c>
      <c r="D3115" s="1" t="s">
        <v>202</v>
      </c>
      <c r="E3115" s="1" t="s">
        <v>203</v>
      </c>
      <c r="F3115" s="1" t="s">
        <v>204</v>
      </c>
      <c r="G3115" s="1" t="s">
        <v>205</v>
      </c>
      <c r="H3115" s="1">
        <v>5</v>
      </c>
      <c r="I3115" s="1" t="s">
        <v>438</v>
      </c>
      <c r="J3115" s="4">
        <v>963</v>
      </c>
      <c r="K3115" s="4">
        <v>474</v>
      </c>
      <c r="L3115" s="4">
        <v>198</v>
      </c>
      <c r="AA3115" s="12" t="str">
        <f>_xlfn.XLOOKUP(HsgLista[[#This Row],[Lakó-népesség]],hsgméret[limit],hsgméret[név],,-1)</f>
        <v>mikro</v>
      </c>
      <c r="AB3115" s="12" t="str">
        <f>IFERROR(_xlfn.XLOOKUP(HsgLista[[#This Row],[Vármegye]],Régiók[Vármegye],Régiók[Régió]),"")</f>
        <v>Nyugat-Dunántúl</v>
      </c>
      <c r="AC3115" s="12" t="str">
        <f>IFERROR(_xlfn.XLOOKUP(HsgLista[[#This Row],[Vármegye]],Régiók[Vármegye],Régiók[NUTS2]),"")</f>
        <v>HU22</v>
      </c>
      <c r="AD3115" s="12" t="str" cm="1">
        <f t="array" ref="AD3115">_xlfn.XLOOKUP(HsgLista[[#This Row],[Helység jogállása]],_xlfn.ANCHORARRAY($AG$12),$AH$12:$AH$18)</f>
        <v>1 község</v>
      </c>
      <c r="AE3115" s="4">
        <f>HsgLista[[#This Row],[Lakó-népesség]]*HsgLista[[#This Row],[Lakó-népesség]]</f>
        <v>224676</v>
      </c>
      <c r="AF3115" s="1"/>
      <c r="AG3115" s="4"/>
      <c r="AJ3115" s="8"/>
      <c r="AK3115" s="4"/>
      <c r="AS3115" s="8"/>
      <c r="AT3115" s="4"/>
      <c r="BJ3115" s="1"/>
    </row>
    <row r="3116" spans="1:62" x14ac:dyDescent="0.3">
      <c r="A3116" s="33" t="s">
        <v>205</v>
      </c>
      <c r="B3116" s="31">
        <v>32054</v>
      </c>
      <c r="C3116" s="1" t="s">
        <v>719</v>
      </c>
      <c r="D3116" s="1" t="s">
        <v>202</v>
      </c>
      <c r="E3116" s="1" t="s">
        <v>3712</v>
      </c>
      <c r="F3116" s="1" t="s">
        <v>204</v>
      </c>
      <c r="G3116" s="1" t="s">
        <v>205</v>
      </c>
      <c r="H3116" s="1">
        <v>1</v>
      </c>
      <c r="I3116" s="1" t="s">
        <v>32</v>
      </c>
      <c r="J3116" s="4">
        <v>10246</v>
      </c>
      <c r="K3116" s="4">
        <v>55152</v>
      </c>
      <c r="L3116" s="4">
        <v>27926</v>
      </c>
      <c r="R3116" s="1">
        <v>1</v>
      </c>
      <c r="T3116" s="1">
        <v>1</v>
      </c>
      <c r="AA3116" s="12" t="str">
        <f>_xlfn.XLOOKUP(HsgLista[[#This Row],[Lakó-népesség]],hsgméret[limit],hsgméret[név],,-1)</f>
        <v>nagy</v>
      </c>
      <c r="AB3116" s="12" t="str">
        <f>IFERROR(_xlfn.XLOOKUP(HsgLista[[#This Row],[Vármegye]],Régiók[Vármegye],Régiók[Régió]),"")</f>
        <v>Nyugat-Dunántúl</v>
      </c>
      <c r="AC3116" s="12" t="str">
        <f>IFERROR(_xlfn.XLOOKUP(HsgLista[[#This Row],[Vármegye]],Régiók[Vármegye],Régiók[NUTS2]),"")</f>
        <v>HU22</v>
      </c>
      <c r="AD3116" s="12" t="str" cm="1">
        <f t="array" ref="AD3116">_xlfn.XLOOKUP(HsgLista[[#This Row],[Helység jogállása]],_xlfn.ANCHORARRAY($AG$12),$AH$12:$AH$18)</f>
        <v>3 m.j.város</v>
      </c>
      <c r="AE3116" s="4">
        <f>HsgLista[[#This Row],[Lakó-népesség]]*HsgLista[[#This Row],[Lakó-népesség]]</f>
        <v>3041743104</v>
      </c>
      <c r="AF3116" s="1"/>
      <c r="AG3116" s="4"/>
      <c r="AJ3116" s="8"/>
      <c r="AK3116" s="4"/>
      <c r="AS3116" s="8"/>
      <c r="AT3116" s="4"/>
      <c r="BJ3116" s="1"/>
    </row>
    <row r="3117" spans="1:62" x14ac:dyDescent="0.3">
      <c r="A3117" s="33" t="s">
        <v>3713</v>
      </c>
      <c r="B3117" s="31">
        <v>29993</v>
      </c>
      <c r="C3117" s="1" t="s">
        <v>40</v>
      </c>
      <c r="D3117" s="1" t="s">
        <v>80</v>
      </c>
      <c r="E3117" s="1" t="s">
        <v>691</v>
      </c>
      <c r="F3117" s="1" t="s">
        <v>692</v>
      </c>
      <c r="G3117" s="1" t="s">
        <v>693</v>
      </c>
      <c r="H3117" s="1">
        <v>5</v>
      </c>
      <c r="I3117" s="1" t="s">
        <v>694</v>
      </c>
      <c r="J3117" s="4">
        <v>1768</v>
      </c>
      <c r="K3117" s="4">
        <v>237</v>
      </c>
      <c r="L3117" s="4">
        <v>165</v>
      </c>
      <c r="AA3117" s="12" t="str">
        <f>_xlfn.XLOOKUP(HsgLista[[#This Row],[Lakó-népesség]],hsgméret[limit],hsgméret[név],,-1)</f>
        <v>mikro</v>
      </c>
      <c r="AB3117" s="12" t="str">
        <f>IFERROR(_xlfn.XLOOKUP(HsgLista[[#This Row],[Vármegye]],Régiók[Vármegye],Régiók[Régió]),"")</f>
        <v>Közép-Dunántúl</v>
      </c>
      <c r="AC3117" s="12" t="str">
        <f>IFERROR(_xlfn.XLOOKUP(HsgLista[[#This Row],[Vármegye]],Régiók[Vármegye],Régiók[NUTS2]),"")</f>
        <v>HU21</v>
      </c>
      <c r="AD3117" s="12" t="str" cm="1">
        <f t="array" ref="AD3117">_xlfn.XLOOKUP(HsgLista[[#This Row],[Helység jogállása]],_xlfn.ANCHORARRAY($AG$12),$AH$12:$AH$18)</f>
        <v>1 község</v>
      </c>
      <c r="AE3117" s="4">
        <f>HsgLista[[#This Row],[Lakó-népesség]]*HsgLista[[#This Row],[Lakó-népesség]]</f>
        <v>56169</v>
      </c>
      <c r="AF3117" s="1"/>
      <c r="AG3117" s="4"/>
      <c r="AJ3117" s="8"/>
      <c r="AK3117" s="4"/>
      <c r="AS3117" s="8"/>
      <c r="AT3117" s="4"/>
      <c r="BJ3117" s="1"/>
    </row>
    <row r="3118" spans="1:62" x14ac:dyDescent="0.3">
      <c r="A3118" s="33" t="s">
        <v>3714</v>
      </c>
      <c r="B3118" s="31">
        <v>27207</v>
      </c>
      <c r="C3118" s="1" t="s">
        <v>40</v>
      </c>
      <c r="D3118" s="1" t="s">
        <v>80</v>
      </c>
      <c r="E3118" s="1" t="s">
        <v>691</v>
      </c>
      <c r="F3118" s="1" t="s">
        <v>692</v>
      </c>
      <c r="G3118" s="1" t="s">
        <v>693</v>
      </c>
      <c r="H3118" s="1">
        <v>5</v>
      </c>
      <c r="I3118" s="1" t="s">
        <v>694</v>
      </c>
      <c r="J3118" s="4">
        <v>1111</v>
      </c>
      <c r="K3118" s="4">
        <v>414</v>
      </c>
      <c r="L3118" s="4">
        <v>190</v>
      </c>
      <c r="AA3118" s="12" t="str">
        <f>_xlfn.XLOOKUP(HsgLista[[#This Row],[Lakó-népesség]],hsgméret[limit],hsgméret[név],,-1)</f>
        <v>mikro</v>
      </c>
      <c r="AB3118" s="12" t="str">
        <f>IFERROR(_xlfn.XLOOKUP(HsgLista[[#This Row],[Vármegye]],Régiók[Vármegye],Régiók[Régió]),"")</f>
        <v>Közép-Dunántúl</v>
      </c>
      <c r="AC3118" s="12" t="str">
        <f>IFERROR(_xlfn.XLOOKUP(HsgLista[[#This Row],[Vármegye]],Régiók[Vármegye],Régiók[NUTS2]),"")</f>
        <v>HU21</v>
      </c>
      <c r="AD3118" s="12" t="str" cm="1">
        <f t="array" ref="AD3118">_xlfn.XLOOKUP(HsgLista[[#This Row],[Helység jogállása]],_xlfn.ANCHORARRAY($AG$12),$AH$12:$AH$18)</f>
        <v>1 község</v>
      </c>
      <c r="AE3118" s="4">
        <f>HsgLista[[#This Row],[Lakó-népesség]]*HsgLista[[#This Row],[Lakó-népesség]]</f>
        <v>171396</v>
      </c>
      <c r="AF3118" s="1"/>
      <c r="AG3118" s="4"/>
      <c r="AJ3118" s="8"/>
      <c r="AK3118" s="4"/>
      <c r="AS3118" s="8"/>
      <c r="AT3118" s="4"/>
      <c r="BJ3118" s="1"/>
    </row>
    <row r="3119" spans="1:62" x14ac:dyDescent="0.3">
      <c r="A3119" s="33" t="s">
        <v>3715</v>
      </c>
      <c r="B3119" s="31">
        <v>12654</v>
      </c>
      <c r="C3119" s="1" t="s">
        <v>40</v>
      </c>
      <c r="D3119" s="1" t="s">
        <v>80</v>
      </c>
      <c r="E3119" s="1" t="s">
        <v>81</v>
      </c>
      <c r="F3119" s="1" t="s">
        <v>82</v>
      </c>
      <c r="G3119" s="1" t="s">
        <v>83</v>
      </c>
      <c r="H3119" s="1">
        <v>5</v>
      </c>
      <c r="I3119" s="1" t="s">
        <v>2372</v>
      </c>
      <c r="J3119" s="4">
        <v>2414</v>
      </c>
      <c r="K3119" s="4">
        <v>1167</v>
      </c>
      <c r="L3119" s="4">
        <v>490</v>
      </c>
      <c r="AA3119" s="12" t="str">
        <f>_xlfn.XLOOKUP(HsgLista[[#This Row],[Lakó-népesség]],hsgméret[limit],hsgméret[név],,-1)</f>
        <v>apró</v>
      </c>
      <c r="AB3119" s="12" t="str">
        <f>IFERROR(_xlfn.XLOOKUP(HsgLista[[#This Row],[Vármegye]],Régiók[Vármegye],Régiók[Régió]),"")</f>
        <v>Közép-Dunántúl</v>
      </c>
      <c r="AC3119" s="12" t="str">
        <f>IFERROR(_xlfn.XLOOKUP(HsgLista[[#This Row],[Vármegye]],Régiók[Vármegye],Régiók[NUTS2]),"")</f>
        <v>HU21</v>
      </c>
      <c r="AD3119" s="12" t="str" cm="1">
        <f t="array" ref="AD3119">_xlfn.XLOOKUP(HsgLista[[#This Row],[Helység jogállása]],_xlfn.ANCHORARRAY($AG$12),$AH$12:$AH$18)</f>
        <v>1 község</v>
      </c>
      <c r="AE3119" s="4">
        <f>HsgLista[[#This Row],[Lakó-népesség]]*HsgLista[[#This Row],[Lakó-népesség]]</f>
        <v>1361889</v>
      </c>
      <c r="AF3119" s="1"/>
      <c r="AG3119" s="4"/>
      <c r="AJ3119" s="8"/>
      <c r="AK3119" s="4"/>
      <c r="AS3119" s="8"/>
      <c r="AT3119" s="4"/>
      <c r="BJ3119" s="1"/>
    </row>
    <row r="3120" spans="1:62" x14ac:dyDescent="0.3">
      <c r="A3120" s="33" t="s">
        <v>3716</v>
      </c>
      <c r="B3120" s="31">
        <v>23834</v>
      </c>
      <c r="C3120" s="1" t="s">
        <v>40</v>
      </c>
      <c r="D3120" s="1" t="s">
        <v>202</v>
      </c>
      <c r="E3120" s="1" t="s">
        <v>203</v>
      </c>
      <c r="F3120" s="1" t="s">
        <v>204</v>
      </c>
      <c r="G3120" s="1" t="s">
        <v>205</v>
      </c>
      <c r="H3120" s="1">
        <v>5</v>
      </c>
      <c r="I3120" s="1" t="s">
        <v>438</v>
      </c>
      <c r="J3120" s="4">
        <v>1213</v>
      </c>
      <c r="K3120" s="4">
        <v>354</v>
      </c>
      <c r="L3120" s="4">
        <v>163</v>
      </c>
      <c r="AA3120" s="12" t="str">
        <f>_xlfn.XLOOKUP(HsgLista[[#This Row],[Lakó-népesség]],hsgméret[limit],hsgméret[név],,-1)</f>
        <v>mikro</v>
      </c>
      <c r="AB3120" s="12" t="str">
        <f>IFERROR(_xlfn.XLOOKUP(HsgLista[[#This Row],[Vármegye]],Régiók[Vármegye],Régiók[Régió]),"")</f>
        <v>Nyugat-Dunántúl</v>
      </c>
      <c r="AC3120" s="12" t="str">
        <f>IFERROR(_xlfn.XLOOKUP(HsgLista[[#This Row],[Vármegye]],Régiók[Vármegye],Régiók[NUTS2]),"")</f>
        <v>HU22</v>
      </c>
      <c r="AD3120" s="12" t="str" cm="1">
        <f t="array" ref="AD3120">_xlfn.XLOOKUP(HsgLista[[#This Row],[Helység jogállása]],_xlfn.ANCHORARRAY($AG$12),$AH$12:$AH$18)</f>
        <v>1 község</v>
      </c>
      <c r="AE3120" s="4">
        <f>HsgLista[[#This Row],[Lakó-népesség]]*HsgLista[[#This Row],[Lakó-népesség]]</f>
        <v>125316</v>
      </c>
      <c r="AF3120" s="1"/>
      <c r="AG3120" s="4"/>
      <c r="AJ3120" s="8"/>
      <c r="AK3120" s="4"/>
      <c r="AS3120" s="8"/>
      <c r="AT3120" s="4"/>
      <c r="BJ3120" s="1"/>
    </row>
    <row r="3121" spans="1:62" x14ac:dyDescent="0.3">
      <c r="A3121" s="33" t="s">
        <v>3717</v>
      </c>
      <c r="B3121" s="31">
        <v>16896</v>
      </c>
      <c r="C3121" s="1" t="s">
        <v>40</v>
      </c>
      <c r="D3121" s="1" t="s">
        <v>202</v>
      </c>
      <c r="E3121" s="1" t="s">
        <v>203</v>
      </c>
      <c r="F3121" s="1" t="s">
        <v>204</v>
      </c>
      <c r="G3121" s="1" t="s">
        <v>205</v>
      </c>
      <c r="H3121" s="1">
        <v>5</v>
      </c>
      <c r="I3121" s="1" t="s">
        <v>2844</v>
      </c>
      <c r="J3121" s="4">
        <v>773</v>
      </c>
      <c r="K3121" s="4">
        <v>94</v>
      </c>
      <c r="L3121" s="4">
        <v>63</v>
      </c>
      <c r="AA3121" s="12" t="str">
        <f>_xlfn.XLOOKUP(HsgLista[[#This Row],[Lakó-népesség]],hsgméret[limit],hsgméret[név],,-1)</f>
        <v>mikro</v>
      </c>
      <c r="AB3121" s="12" t="str">
        <f>IFERROR(_xlfn.XLOOKUP(HsgLista[[#This Row],[Vármegye]],Régiók[Vármegye],Régiók[Régió]),"")</f>
        <v>Nyugat-Dunántúl</v>
      </c>
      <c r="AC3121" s="12" t="str">
        <f>IFERROR(_xlfn.XLOOKUP(HsgLista[[#This Row],[Vármegye]],Régiók[Vármegye],Régiók[NUTS2]),"")</f>
        <v>HU22</v>
      </c>
      <c r="AD3121" s="12" t="str" cm="1">
        <f t="array" ref="AD3121">_xlfn.XLOOKUP(HsgLista[[#This Row],[Helység jogállása]],_xlfn.ANCHORARRAY($AG$12),$AH$12:$AH$18)</f>
        <v>1 község</v>
      </c>
      <c r="AE3121" s="4">
        <f>HsgLista[[#This Row],[Lakó-népesség]]*HsgLista[[#This Row],[Lakó-népesség]]</f>
        <v>8836</v>
      </c>
      <c r="AF3121" s="1"/>
      <c r="AG3121" s="4"/>
      <c r="AJ3121" s="8"/>
      <c r="AK3121" s="4"/>
      <c r="AS3121" s="8"/>
      <c r="AT3121" s="4"/>
      <c r="BJ3121" s="1"/>
    </row>
    <row r="3122" spans="1:62" x14ac:dyDescent="0.3">
      <c r="A3122" s="33" t="s">
        <v>3718</v>
      </c>
      <c r="B3122" s="31">
        <v>12496</v>
      </c>
      <c r="C3122" s="1" t="s">
        <v>40</v>
      </c>
      <c r="D3122" s="1" t="s">
        <v>202</v>
      </c>
      <c r="E3122" s="1" t="s">
        <v>203</v>
      </c>
      <c r="F3122" s="1" t="s">
        <v>204</v>
      </c>
      <c r="G3122" s="1" t="s">
        <v>205</v>
      </c>
      <c r="H3122" s="1">
        <v>5</v>
      </c>
      <c r="I3122" s="1" t="s">
        <v>206</v>
      </c>
      <c r="J3122" s="4">
        <v>1080</v>
      </c>
      <c r="K3122" s="4">
        <v>330</v>
      </c>
      <c r="L3122" s="4">
        <v>158</v>
      </c>
      <c r="AA3122" s="12" t="str">
        <f>_xlfn.XLOOKUP(HsgLista[[#This Row],[Lakó-népesség]],hsgméret[limit],hsgméret[név],,-1)</f>
        <v>mikro</v>
      </c>
      <c r="AB3122" s="12" t="str">
        <f>IFERROR(_xlfn.XLOOKUP(HsgLista[[#This Row],[Vármegye]],Régiók[Vármegye],Régiók[Régió]),"")</f>
        <v>Nyugat-Dunántúl</v>
      </c>
      <c r="AC3122" s="12" t="str">
        <f>IFERROR(_xlfn.XLOOKUP(HsgLista[[#This Row],[Vármegye]],Régiók[Vármegye],Régiók[NUTS2]),"")</f>
        <v>HU22</v>
      </c>
      <c r="AD3122" s="12" t="str" cm="1">
        <f t="array" ref="AD3122">_xlfn.XLOOKUP(HsgLista[[#This Row],[Helység jogállása]],_xlfn.ANCHORARRAY($AG$12),$AH$12:$AH$18)</f>
        <v>1 község</v>
      </c>
      <c r="AE3122" s="4">
        <f>HsgLista[[#This Row],[Lakó-népesség]]*HsgLista[[#This Row],[Lakó-népesség]]</f>
        <v>108900</v>
      </c>
      <c r="AF3122" s="1"/>
      <c r="AG3122" s="4"/>
      <c r="AJ3122" s="8"/>
      <c r="AK3122" s="4"/>
      <c r="AS3122" s="8"/>
      <c r="AT3122" s="4"/>
      <c r="BJ3122" s="1"/>
    </row>
    <row r="3123" spans="1:62" x14ac:dyDescent="0.3">
      <c r="A3123" s="33" t="s">
        <v>3719</v>
      </c>
      <c r="B3123" s="31">
        <v>11785</v>
      </c>
      <c r="C3123" s="1" t="s">
        <v>27</v>
      </c>
      <c r="D3123" s="1" t="s">
        <v>202</v>
      </c>
      <c r="E3123" s="1" t="s">
        <v>278</v>
      </c>
      <c r="F3123" s="1" t="s">
        <v>279</v>
      </c>
      <c r="G3123" s="1" t="s">
        <v>280</v>
      </c>
      <c r="H3123" s="1">
        <v>2</v>
      </c>
      <c r="I3123" s="1" t="s">
        <v>38</v>
      </c>
      <c r="J3123" s="4">
        <v>1717</v>
      </c>
      <c r="K3123" s="4">
        <v>2355</v>
      </c>
      <c r="L3123" s="4">
        <v>1205</v>
      </c>
      <c r="R3123" s="1">
        <v>1</v>
      </c>
      <c r="AA3123" s="12" t="str">
        <f>_xlfn.XLOOKUP(HsgLista[[#This Row],[Lakó-népesség]],hsgméret[limit],hsgméret[név],,-1)</f>
        <v>kicsi</v>
      </c>
      <c r="AB3123" s="12" t="str">
        <f>IFERROR(_xlfn.XLOOKUP(HsgLista[[#This Row],[Vármegye]],Régiók[Vármegye],Régiók[Régió]),"")</f>
        <v>Nyugat-Dunántúl</v>
      </c>
      <c r="AC3123" s="12" t="str">
        <f>IFERROR(_xlfn.XLOOKUP(HsgLista[[#This Row],[Vármegye]],Régiók[Vármegye],Régiók[NUTS2]),"")</f>
        <v>HU22</v>
      </c>
      <c r="AD3123" s="12" t="str" cm="1">
        <f t="array" ref="AD3123">_xlfn.XLOOKUP(HsgLista[[#This Row],[Helység jogállása]],_xlfn.ANCHORARRAY($AG$12),$AH$12:$AH$18)</f>
        <v>2 város</v>
      </c>
      <c r="AE3123" s="4">
        <f>HsgLista[[#This Row],[Lakó-népesség]]*HsgLista[[#This Row],[Lakó-népesség]]</f>
        <v>5546025</v>
      </c>
      <c r="AF3123" s="1"/>
      <c r="AG3123" s="4"/>
      <c r="AJ3123" s="8"/>
      <c r="AK3123" s="4"/>
      <c r="AS3123" s="8"/>
      <c r="AT3123" s="4"/>
      <c r="BJ3123" s="1"/>
    </row>
    <row r="3124" spans="1:62" x14ac:dyDescent="0.3">
      <c r="A3124" s="33" t="s">
        <v>574</v>
      </c>
      <c r="B3124" s="31">
        <v>10348</v>
      </c>
      <c r="C3124" s="1" t="s">
        <v>196</v>
      </c>
      <c r="D3124" s="1" t="s">
        <v>202</v>
      </c>
      <c r="E3124" s="1" t="s">
        <v>278</v>
      </c>
      <c r="F3124" s="1" t="s">
        <v>279</v>
      </c>
      <c r="G3124" s="1" t="s">
        <v>280</v>
      </c>
      <c r="H3124" s="1">
        <v>2</v>
      </c>
      <c r="I3124" s="1" t="s">
        <v>38</v>
      </c>
      <c r="J3124" s="4">
        <v>5488</v>
      </c>
      <c r="K3124" s="4">
        <v>2778</v>
      </c>
      <c r="L3124" s="4">
        <v>1046</v>
      </c>
      <c r="T3124" s="1">
        <v>1</v>
      </c>
      <c r="AA3124" s="12" t="str">
        <f>_xlfn.XLOOKUP(HsgLista[[#This Row],[Lakó-népesség]],hsgméret[limit],hsgméret[név],,-1)</f>
        <v>kicsi</v>
      </c>
      <c r="AB3124" s="12" t="str">
        <f>IFERROR(_xlfn.XLOOKUP(HsgLista[[#This Row],[Vármegye]],Régiók[Vármegye],Régiók[Régió]),"")</f>
        <v>Nyugat-Dunántúl</v>
      </c>
      <c r="AC3124" s="12" t="str">
        <f>IFERROR(_xlfn.XLOOKUP(HsgLista[[#This Row],[Vármegye]],Régiók[Vármegye],Régiók[NUTS2]),"")</f>
        <v>HU22</v>
      </c>
      <c r="AD3124" s="12" t="str" cm="1">
        <f t="array" ref="AD3124">_xlfn.XLOOKUP(HsgLista[[#This Row],[Helység jogállása]],_xlfn.ANCHORARRAY($AG$12),$AH$12:$AH$18)</f>
        <v>1 község</v>
      </c>
      <c r="AE3124" s="4">
        <f>HsgLista[[#This Row],[Lakó-népesség]]*HsgLista[[#This Row],[Lakó-népesség]]</f>
        <v>7717284</v>
      </c>
      <c r="AF3124" s="1"/>
      <c r="AG3124" s="4"/>
      <c r="AJ3124" s="8"/>
      <c r="AK3124" s="4"/>
      <c r="AS3124" s="8"/>
      <c r="AT3124" s="4"/>
      <c r="BJ3124" s="1"/>
    </row>
    <row r="3125" spans="1:62" x14ac:dyDescent="0.3">
      <c r="A3125" s="33" t="s">
        <v>3720</v>
      </c>
      <c r="B3125" s="31">
        <v>18768</v>
      </c>
      <c r="C3125" s="1" t="s">
        <v>40</v>
      </c>
      <c r="D3125" s="1" t="s">
        <v>202</v>
      </c>
      <c r="E3125" s="1" t="s">
        <v>268</v>
      </c>
      <c r="F3125" s="1" t="s">
        <v>269</v>
      </c>
      <c r="G3125" s="1" t="s">
        <v>270</v>
      </c>
      <c r="H3125" s="1">
        <v>5</v>
      </c>
      <c r="I3125" s="1" t="s">
        <v>1543</v>
      </c>
      <c r="J3125" s="4">
        <v>227</v>
      </c>
      <c r="K3125" s="4">
        <v>40</v>
      </c>
      <c r="L3125" s="4">
        <v>28</v>
      </c>
      <c r="AA3125" s="12" t="str">
        <f>_xlfn.XLOOKUP(HsgLista[[#This Row],[Lakó-népesség]],hsgméret[limit],hsgméret[név],,-1)</f>
        <v>mikro</v>
      </c>
      <c r="AB3125" s="12" t="str">
        <f>IFERROR(_xlfn.XLOOKUP(HsgLista[[#This Row],[Vármegye]],Régiók[Vármegye],Régiók[Régió]),"")</f>
        <v>Nyugat-Dunántúl</v>
      </c>
      <c r="AC3125" s="12" t="str">
        <f>IFERROR(_xlfn.XLOOKUP(HsgLista[[#This Row],[Vármegye]],Régiók[Vármegye],Régiók[NUTS2]),"")</f>
        <v>HU22</v>
      </c>
      <c r="AD3125" s="12" t="str" cm="1">
        <f t="array" ref="AD3125">_xlfn.XLOOKUP(HsgLista[[#This Row],[Helység jogállása]],_xlfn.ANCHORARRAY($AG$12),$AH$12:$AH$18)</f>
        <v>1 község</v>
      </c>
      <c r="AE3125" s="4">
        <f>HsgLista[[#This Row],[Lakó-népesség]]*HsgLista[[#This Row],[Lakó-népesség]]</f>
        <v>1600</v>
      </c>
      <c r="AF3125" s="1"/>
      <c r="AG3125" s="4"/>
      <c r="AJ3125" s="8"/>
      <c r="AK3125" s="4"/>
      <c r="AS3125" s="8"/>
      <c r="AT3125" s="4"/>
      <c r="BJ3125" s="1"/>
    </row>
    <row r="3126" spans="1:62" x14ac:dyDescent="0.3">
      <c r="A3126" s="33" t="s">
        <v>1229</v>
      </c>
      <c r="B3126" s="31">
        <v>30313</v>
      </c>
      <c r="C3126" s="1" t="s">
        <v>27</v>
      </c>
      <c r="D3126" s="1" t="s">
        <v>202</v>
      </c>
      <c r="E3126" s="1" t="s">
        <v>203</v>
      </c>
      <c r="F3126" s="1" t="s">
        <v>204</v>
      </c>
      <c r="G3126" s="1" t="s">
        <v>205</v>
      </c>
      <c r="H3126" s="1">
        <v>2</v>
      </c>
      <c r="I3126" s="1" t="s">
        <v>38</v>
      </c>
      <c r="J3126" s="4">
        <v>5264</v>
      </c>
      <c r="K3126" s="4">
        <v>2727</v>
      </c>
      <c r="L3126" s="4">
        <v>1236</v>
      </c>
      <c r="T3126" s="1">
        <v>1</v>
      </c>
      <c r="AA3126" s="12" t="str">
        <f>_xlfn.XLOOKUP(HsgLista[[#This Row],[Lakó-népesség]],hsgméret[limit],hsgméret[név],,-1)</f>
        <v>kicsi</v>
      </c>
      <c r="AB3126" s="12" t="str">
        <f>IFERROR(_xlfn.XLOOKUP(HsgLista[[#This Row],[Vármegye]],Régiók[Vármegye],Régiók[Régió]),"")</f>
        <v>Nyugat-Dunántúl</v>
      </c>
      <c r="AC3126" s="12" t="str">
        <f>IFERROR(_xlfn.XLOOKUP(HsgLista[[#This Row],[Vármegye]],Régiók[Vármegye],Régiók[NUTS2]),"")</f>
        <v>HU22</v>
      </c>
      <c r="AD3126" s="12" t="str" cm="1">
        <f t="array" ref="AD3126">_xlfn.XLOOKUP(HsgLista[[#This Row],[Helység jogállása]],_xlfn.ANCHORARRAY($AG$12),$AH$12:$AH$18)</f>
        <v>2 város</v>
      </c>
      <c r="AE3126" s="4">
        <f>HsgLista[[#This Row],[Lakó-népesség]]*HsgLista[[#This Row],[Lakó-népesség]]</f>
        <v>7436529</v>
      </c>
      <c r="AF3126" s="1"/>
      <c r="AG3126" s="4"/>
      <c r="AJ3126" s="8"/>
      <c r="AK3126" s="4"/>
      <c r="AS3126" s="8"/>
      <c r="AT3126" s="4"/>
      <c r="BJ3126" s="1"/>
    </row>
    <row r="3127" spans="1:62" x14ac:dyDescent="0.3">
      <c r="A3127" s="33" t="s">
        <v>3721</v>
      </c>
      <c r="B3127" s="31">
        <v>33039</v>
      </c>
      <c r="C3127" s="1" t="s">
        <v>40</v>
      </c>
      <c r="D3127" s="1" t="s">
        <v>80</v>
      </c>
      <c r="E3127" s="1" t="s">
        <v>691</v>
      </c>
      <c r="F3127" s="1" t="s">
        <v>692</v>
      </c>
      <c r="G3127" s="1" t="s">
        <v>693</v>
      </c>
      <c r="H3127" s="1">
        <v>5</v>
      </c>
      <c r="I3127" s="1" t="s">
        <v>694</v>
      </c>
      <c r="J3127" s="4">
        <v>256</v>
      </c>
      <c r="K3127" s="4">
        <v>58</v>
      </c>
      <c r="L3127" s="4">
        <v>38</v>
      </c>
      <c r="AA3127" s="12" t="str">
        <f>_xlfn.XLOOKUP(HsgLista[[#This Row],[Lakó-népesség]],hsgméret[limit],hsgméret[név],,-1)</f>
        <v>mikro</v>
      </c>
      <c r="AB3127" s="12" t="str">
        <f>IFERROR(_xlfn.XLOOKUP(HsgLista[[#This Row],[Vármegye]],Régiók[Vármegye],Régiók[Régió]),"")</f>
        <v>Közép-Dunántúl</v>
      </c>
      <c r="AC3127" s="12" t="str">
        <f>IFERROR(_xlfn.XLOOKUP(HsgLista[[#This Row],[Vármegye]],Régiók[Vármegye],Régiók[NUTS2]),"")</f>
        <v>HU21</v>
      </c>
      <c r="AD3127" s="12" t="str" cm="1">
        <f t="array" ref="AD3127">_xlfn.XLOOKUP(HsgLista[[#This Row],[Helység jogállása]],_xlfn.ANCHORARRAY($AG$12),$AH$12:$AH$18)</f>
        <v>1 község</v>
      </c>
      <c r="AE3127" s="4">
        <f>HsgLista[[#This Row],[Lakó-népesség]]*HsgLista[[#This Row],[Lakó-népesség]]</f>
        <v>3364</v>
      </c>
      <c r="AF3127" s="1"/>
      <c r="AG3127" s="4"/>
      <c r="AJ3127" s="8"/>
      <c r="AK3127" s="4"/>
      <c r="AS3127" s="8"/>
      <c r="AT3127" s="4"/>
      <c r="BJ3127" s="1"/>
    </row>
    <row r="3128" spans="1:62" x14ac:dyDescent="0.3">
      <c r="A3128" s="33" t="s">
        <v>3722</v>
      </c>
      <c r="B3128" s="31">
        <v>31617</v>
      </c>
      <c r="C3128" s="1" t="s">
        <v>40</v>
      </c>
      <c r="D3128" s="1" t="s">
        <v>202</v>
      </c>
      <c r="E3128" s="1" t="s">
        <v>278</v>
      </c>
      <c r="F3128" s="1" t="s">
        <v>279</v>
      </c>
      <c r="G3128" s="1" t="s">
        <v>280</v>
      </c>
      <c r="H3128" s="1">
        <v>5</v>
      </c>
      <c r="I3128" s="1" t="s">
        <v>3719</v>
      </c>
      <c r="J3128" s="4">
        <v>1399</v>
      </c>
      <c r="K3128" s="4">
        <v>193</v>
      </c>
      <c r="L3128" s="4">
        <v>140</v>
      </c>
      <c r="AA3128" s="12" t="str">
        <f>_xlfn.XLOOKUP(HsgLista[[#This Row],[Lakó-népesség]],hsgméret[limit],hsgméret[név],,-1)</f>
        <v>mikro</v>
      </c>
      <c r="AB3128" s="12" t="str">
        <f>IFERROR(_xlfn.XLOOKUP(HsgLista[[#This Row],[Vármegye]],Régiók[Vármegye],Régiók[Régió]),"")</f>
        <v>Nyugat-Dunántúl</v>
      </c>
      <c r="AC3128" s="12" t="str">
        <f>IFERROR(_xlfn.XLOOKUP(HsgLista[[#This Row],[Vármegye]],Régiók[Vármegye],Régiók[NUTS2]),"")</f>
        <v>HU22</v>
      </c>
      <c r="AD3128" s="12" t="str" cm="1">
        <f t="array" ref="AD3128">_xlfn.XLOOKUP(HsgLista[[#This Row],[Helység jogállása]],_xlfn.ANCHORARRAY($AG$12),$AH$12:$AH$18)</f>
        <v>1 község</v>
      </c>
      <c r="AE3128" s="4">
        <f>HsgLista[[#This Row],[Lakó-népesség]]*HsgLista[[#This Row],[Lakó-népesség]]</f>
        <v>37249</v>
      </c>
      <c r="AF3128" s="1"/>
      <c r="AG3128" s="4"/>
      <c r="AJ3128" s="8"/>
      <c r="AK3128" s="4"/>
      <c r="AS3128" s="8"/>
      <c r="AT3128" s="4"/>
      <c r="BJ3128" s="1"/>
    </row>
    <row r="3129" spans="1:62" x14ac:dyDescent="0.3">
      <c r="A3129" s="33" t="s">
        <v>3723</v>
      </c>
      <c r="B3129" s="32">
        <v>2972</v>
      </c>
      <c r="C3129" s="1" t="s">
        <v>40</v>
      </c>
      <c r="D3129" s="1" t="s">
        <v>202</v>
      </c>
      <c r="E3129" s="1" t="s">
        <v>278</v>
      </c>
      <c r="F3129" s="1" t="s">
        <v>279</v>
      </c>
      <c r="G3129" s="1" t="s">
        <v>280</v>
      </c>
      <c r="H3129" s="1">
        <v>5</v>
      </c>
      <c r="I3129" s="1" t="s">
        <v>574</v>
      </c>
      <c r="J3129" s="4">
        <v>304</v>
      </c>
      <c r="K3129" s="4">
        <v>119</v>
      </c>
      <c r="L3129" s="4">
        <v>66</v>
      </c>
      <c r="AA3129" s="12" t="str">
        <f>_xlfn.XLOOKUP(HsgLista[[#This Row],[Lakó-népesség]],hsgméret[limit],hsgméret[név],,-1)</f>
        <v>mikro</v>
      </c>
      <c r="AB3129" s="12" t="str">
        <f>IFERROR(_xlfn.XLOOKUP(HsgLista[[#This Row],[Vármegye]],Régiók[Vármegye],Régiók[Régió]),"")</f>
        <v>Nyugat-Dunántúl</v>
      </c>
      <c r="AC3129" s="12" t="str">
        <f>IFERROR(_xlfn.XLOOKUP(HsgLista[[#This Row],[Vármegye]],Régiók[Vármegye],Régiók[NUTS2]),"")</f>
        <v>HU22</v>
      </c>
      <c r="AD3129" s="12" t="str" cm="1">
        <f t="array" ref="AD3129">_xlfn.XLOOKUP(HsgLista[[#This Row],[Helység jogállása]],_xlfn.ANCHORARRAY($AG$12),$AH$12:$AH$18)</f>
        <v>1 község</v>
      </c>
      <c r="AE3129" s="4">
        <f>HsgLista[[#This Row],[Lakó-népesség]]*HsgLista[[#This Row],[Lakó-népesség]]</f>
        <v>14161</v>
      </c>
      <c r="AF3129" s="1"/>
      <c r="AG3129" s="4"/>
      <c r="AJ3129" s="8"/>
      <c r="AK3129" s="4"/>
      <c r="AS3129" s="8"/>
      <c r="AT3129" s="4"/>
      <c r="BJ3129" s="1"/>
    </row>
    <row r="3130" spans="1:62" x14ac:dyDescent="0.3">
      <c r="A3130" s="33" t="s">
        <v>3724</v>
      </c>
      <c r="B3130" s="31">
        <v>22947</v>
      </c>
      <c r="C3130" s="1" t="s">
        <v>40</v>
      </c>
      <c r="D3130" s="1" t="s">
        <v>202</v>
      </c>
      <c r="E3130" s="1" t="s">
        <v>278</v>
      </c>
      <c r="F3130" s="1" t="s">
        <v>279</v>
      </c>
      <c r="G3130" s="1" t="s">
        <v>280</v>
      </c>
      <c r="H3130" s="1">
        <v>5</v>
      </c>
      <c r="I3130" s="1" t="s">
        <v>281</v>
      </c>
      <c r="J3130" s="4">
        <v>1695</v>
      </c>
      <c r="K3130" s="4">
        <v>487</v>
      </c>
      <c r="L3130" s="4">
        <v>263</v>
      </c>
      <c r="AA3130" s="12" t="str">
        <f>_xlfn.XLOOKUP(HsgLista[[#This Row],[Lakó-népesség]],hsgméret[limit],hsgméret[név],,-1)</f>
        <v>mikro</v>
      </c>
      <c r="AB3130" s="12" t="str">
        <f>IFERROR(_xlfn.XLOOKUP(HsgLista[[#This Row],[Vármegye]],Régiók[Vármegye],Régiók[Régió]),"")</f>
        <v>Nyugat-Dunántúl</v>
      </c>
      <c r="AC3130" s="12" t="str">
        <f>IFERROR(_xlfn.XLOOKUP(HsgLista[[#This Row],[Vármegye]],Régiók[Vármegye],Régiók[NUTS2]),"")</f>
        <v>HU22</v>
      </c>
      <c r="AD3130" s="12" t="str" cm="1">
        <f t="array" ref="AD3130">_xlfn.XLOOKUP(HsgLista[[#This Row],[Helység jogállása]],_xlfn.ANCHORARRAY($AG$12),$AH$12:$AH$18)</f>
        <v>1 község</v>
      </c>
      <c r="AE3130" s="4">
        <f>HsgLista[[#This Row],[Lakó-népesség]]*HsgLista[[#This Row],[Lakó-népesség]]</f>
        <v>237169</v>
      </c>
      <c r="AF3130" s="1"/>
      <c r="AG3130" s="4"/>
      <c r="AJ3130" s="8"/>
      <c r="AK3130" s="4"/>
      <c r="AS3130" s="8"/>
      <c r="AT3130" s="4"/>
      <c r="BJ3130" s="1"/>
    </row>
    <row r="3131" spans="1:62" x14ac:dyDescent="0.3">
      <c r="A3131" s="33" t="s">
        <v>3624</v>
      </c>
      <c r="B3131" s="31">
        <v>33288</v>
      </c>
      <c r="C3131" s="1" t="s">
        <v>40</v>
      </c>
      <c r="D3131" s="1" t="s">
        <v>202</v>
      </c>
      <c r="E3131" s="1" t="s">
        <v>268</v>
      </c>
      <c r="F3131" s="1" t="s">
        <v>269</v>
      </c>
      <c r="G3131" s="1" t="s">
        <v>270</v>
      </c>
      <c r="H3131" s="1">
        <v>2</v>
      </c>
      <c r="I3131" s="1" t="s">
        <v>38</v>
      </c>
      <c r="J3131" s="4">
        <v>3773</v>
      </c>
      <c r="K3131" s="4">
        <v>906</v>
      </c>
      <c r="L3131" s="4">
        <v>539</v>
      </c>
      <c r="T3131" s="1">
        <v>1</v>
      </c>
      <c r="AA3131" s="12" t="str">
        <f>_xlfn.XLOOKUP(HsgLista[[#This Row],[Lakó-népesség]],hsgméret[limit],hsgméret[név],,-1)</f>
        <v>apró</v>
      </c>
      <c r="AB3131" s="12" t="str">
        <f>IFERROR(_xlfn.XLOOKUP(HsgLista[[#This Row],[Vármegye]],Régiók[Vármegye],Régiók[Régió]),"")</f>
        <v>Nyugat-Dunántúl</v>
      </c>
      <c r="AC3131" s="12" t="str">
        <f>IFERROR(_xlfn.XLOOKUP(HsgLista[[#This Row],[Vármegye]],Régiók[Vármegye],Régiók[NUTS2]),"")</f>
        <v>HU22</v>
      </c>
      <c r="AD3131" s="12" t="str" cm="1">
        <f t="array" ref="AD3131">_xlfn.XLOOKUP(HsgLista[[#This Row],[Helység jogállása]],_xlfn.ANCHORARRAY($AG$12),$AH$12:$AH$18)</f>
        <v>1 község</v>
      </c>
      <c r="AE3131" s="4">
        <f>HsgLista[[#This Row],[Lakó-népesség]]*HsgLista[[#This Row],[Lakó-népesség]]</f>
        <v>820836</v>
      </c>
      <c r="AF3131" s="1"/>
      <c r="AG3131" s="4"/>
      <c r="AJ3131" s="8"/>
      <c r="AK3131" s="4"/>
      <c r="AS3131" s="8"/>
      <c r="AT3131" s="4"/>
      <c r="BJ3131" s="1"/>
    </row>
    <row r="3132" spans="1:62" x14ac:dyDescent="0.3">
      <c r="A3132" s="33" t="s">
        <v>3725</v>
      </c>
      <c r="B3132" s="31">
        <v>23597</v>
      </c>
      <c r="C3132" s="1" t="s">
        <v>40</v>
      </c>
      <c r="D3132" s="1" t="s">
        <v>80</v>
      </c>
      <c r="E3132" s="1" t="s">
        <v>691</v>
      </c>
      <c r="F3132" s="1" t="s">
        <v>692</v>
      </c>
      <c r="G3132" s="1" t="s">
        <v>693</v>
      </c>
      <c r="H3132" s="1">
        <v>5</v>
      </c>
      <c r="I3132" s="1" t="s">
        <v>1102</v>
      </c>
      <c r="J3132" s="4">
        <v>684</v>
      </c>
      <c r="K3132" s="4">
        <v>145</v>
      </c>
      <c r="L3132" s="4">
        <v>71</v>
      </c>
      <c r="AA3132" s="12" t="str">
        <f>_xlfn.XLOOKUP(HsgLista[[#This Row],[Lakó-népesség]],hsgméret[limit],hsgméret[név],,-1)</f>
        <v>mikro</v>
      </c>
      <c r="AB3132" s="12" t="str">
        <f>IFERROR(_xlfn.XLOOKUP(HsgLista[[#This Row],[Vármegye]],Régiók[Vármegye],Régiók[Régió]),"")</f>
        <v>Közép-Dunántúl</v>
      </c>
      <c r="AC3132" s="12" t="str">
        <f>IFERROR(_xlfn.XLOOKUP(HsgLista[[#This Row],[Vármegye]],Régiók[Vármegye],Régiók[NUTS2]),"")</f>
        <v>HU21</v>
      </c>
      <c r="AD3132" s="12" t="str" cm="1">
        <f t="array" ref="AD3132">_xlfn.XLOOKUP(HsgLista[[#This Row],[Helység jogállása]],_xlfn.ANCHORARRAY($AG$12),$AH$12:$AH$18)</f>
        <v>1 község</v>
      </c>
      <c r="AE3132" s="4">
        <f>HsgLista[[#This Row],[Lakó-népesség]]*HsgLista[[#This Row],[Lakó-népesség]]</f>
        <v>21025</v>
      </c>
      <c r="AF3132" s="1"/>
      <c r="AG3132" s="4"/>
      <c r="AJ3132" s="8"/>
      <c r="AK3132" s="4"/>
      <c r="AS3132" s="8"/>
      <c r="AT3132" s="4"/>
      <c r="BJ3132" s="1"/>
    </row>
    <row r="3133" spans="1:62" x14ac:dyDescent="0.3">
      <c r="A3133" s="33" t="s">
        <v>3726</v>
      </c>
      <c r="B3133" s="31">
        <v>18564</v>
      </c>
      <c r="C3133" s="1" t="s">
        <v>40</v>
      </c>
      <c r="D3133" s="1" t="s">
        <v>202</v>
      </c>
      <c r="E3133" s="1" t="s">
        <v>278</v>
      </c>
      <c r="F3133" s="1" t="s">
        <v>279</v>
      </c>
      <c r="G3133" s="1" t="s">
        <v>280</v>
      </c>
      <c r="H3133" s="1">
        <v>5</v>
      </c>
      <c r="I3133" s="1" t="s">
        <v>858</v>
      </c>
      <c r="J3133" s="4">
        <v>2099</v>
      </c>
      <c r="K3133" s="4">
        <v>785</v>
      </c>
      <c r="L3133" s="4">
        <v>345</v>
      </c>
      <c r="AA3133" s="12" t="str">
        <f>_xlfn.XLOOKUP(HsgLista[[#This Row],[Lakó-népesség]],hsgméret[limit],hsgméret[név],,-1)</f>
        <v>apró</v>
      </c>
      <c r="AB3133" s="12" t="str">
        <f>IFERROR(_xlfn.XLOOKUP(HsgLista[[#This Row],[Vármegye]],Régiók[Vármegye],Régiók[Régió]),"")</f>
        <v>Nyugat-Dunántúl</v>
      </c>
      <c r="AC3133" s="12" t="str">
        <f>IFERROR(_xlfn.XLOOKUP(HsgLista[[#This Row],[Vármegye]],Régiók[Vármegye],Régiók[NUTS2]),"")</f>
        <v>HU22</v>
      </c>
      <c r="AD3133" s="12" t="str" cm="1">
        <f t="array" ref="AD3133">_xlfn.XLOOKUP(HsgLista[[#This Row],[Helység jogállása]],_xlfn.ANCHORARRAY($AG$12),$AH$12:$AH$18)</f>
        <v>1 község</v>
      </c>
      <c r="AE3133" s="4">
        <f>HsgLista[[#This Row],[Lakó-népesség]]*HsgLista[[#This Row],[Lakó-népesség]]</f>
        <v>616225</v>
      </c>
      <c r="AF3133" s="1"/>
      <c r="AG3133" s="4"/>
      <c r="AJ3133" s="8"/>
      <c r="AK3133" s="4"/>
      <c r="AS3133" s="8"/>
      <c r="AT3133" s="4"/>
      <c r="BJ3133" s="1"/>
    </row>
    <row r="3134" spans="1:62" x14ac:dyDescent="0.3">
      <c r="A3134" s="33" t="s">
        <v>687</v>
      </c>
      <c r="B3134" s="31">
        <v>32522</v>
      </c>
      <c r="C3134" s="1" t="s">
        <v>27</v>
      </c>
      <c r="D3134" s="1" t="s">
        <v>202</v>
      </c>
      <c r="E3134" s="1" t="s">
        <v>3727</v>
      </c>
      <c r="F3134" s="1" t="s">
        <v>686</v>
      </c>
      <c r="G3134" s="1" t="s">
        <v>687</v>
      </c>
      <c r="H3134" s="1">
        <v>2</v>
      </c>
      <c r="I3134" s="1" t="s">
        <v>38</v>
      </c>
      <c r="J3134" s="4">
        <v>7465</v>
      </c>
      <c r="K3134" s="4">
        <v>5704</v>
      </c>
      <c r="L3134" s="4">
        <v>2899</v>
      </c>
      <c r="T3134" s="1">
        <v>1</v>
      </c>
      <c r="AA3134" s="12" t="str">
        <f>_xlfn.XLOOKUP(HsgLista[[#This Row],[Lakó-népesség]],hsgméret[limit],hsgméret[név],,-1)</f>
        <v>kicsi</v>
      </c>
      <c r="AB3134" s="12" t="str">
        <f>IFERROR(_xlfn.XLOOKUP(HsgLista[[#This Row],[Vármegye]],Régiók[Vármegye],Régiók[Régió]),"")</f>
        <v>Nyugat-Dunántúl</v>
      </c>
      <c r="AC3134" s="12" t="str">
        <f>IFERROR(_xlfn.XLOOKUP(HsgLista[[#This Row],[Vármegye]],Régiók[Vármegye],Régiók[NUTS2]),"")</f>
        <v>HU22</v>
      </c>
      <c r="AD3134" s="12" t="str" cm="1">
        <f t="array" ref="AD3134">_xlfn.XLOOKUP(HsgLista[[#This Row],[Helység jogállása]],_xlfn.ANCHORARRAY($AG$12),$AH$12:$AH$18)</f>
        <v>2 város</v>
      </c>
      <c r="AE3134" s="4">
        <f>HsgLista[[#This Row],[Lakó-népesség]]*HsgLista[[#This Row],[Lakó-népesség]]</f>
        <v>32535616</v>
      </c>
      <c r="AF3134" s="1"/>
      <c r="AG3134" s="4"/>
      <c r="AJ3134" s="8"/>
      <c r="AK3134" s="4"/>
      <c r="AS3134" s="8"/>
      <c r="AT3134" s="4"/>
      <c r="BJ3134" s="1"/>
    </row>
    <row r="3135" spans="1:62" x14ac:dyDescent="0.3">
      <c r="A3135" s="33" t="s">
        <v>438</v>
      </c>
      <c r="B3135" s="31">
        <v>33136</v>
      </c>
      <c r="C3135" s="1" t="s">
        <v>40</v>
      </c>
      <c r="D3135" s="1" t="s">
        <v>202</v>
      </c>
      <c r="E3135" s="1" t="s">
        <v>203</v>
      </c>
      <c r="F3135" s="1" t="s">
        <v>204</v>
      </c>
      <c r="G3135" s="1" t="s">
        <v>205</v>
      </c>
      <c r="H3135" s="1">
        <v>2</v>
      </c>
      <c r="I3135" s="1" t="s">
        <v>38</v>
      </c>
      <c r="J3135" s="4">
        <v>983</v>
      </c>
      <c r="K3135" s="4">
        <v>406</v>
      </c>
      <c r="L3135" s="4">
        <v>153</v>
      </c>
      <c r="AA3135" s="12" t="str">
        <f>_xlfn.XLOOKUP(HsgLista[[#This Row],[Lakó-népesség]],hsgméret[limit],hsgméret[név],,-1)</f>
        <v>mikro</v>
      </c>
      <c r="AB3135" s="12" t="str">
        <f>IFERROR(_xlfn.XLOOKUP(HsgLista[[#This Row],[Vármegye]],Régiók[Vármegye],Régiók[Régió]),"")</f>
        <v>Nyugat-Dunántúl</v>
      </c>
      <c r="AC3135" s="12" t="str">
        <f>IFERROR(_xlfn.XLOOKUP(HsgLista[[#This Row],[Vármegye]],Régiók[Vármegye],Régiók[NUTS2]),"")</f>
        <v>HU22</v>
      </c>
      <c r="AD3135" s="12" t="str" cm="1">
        <f t="array" ref="AD3135">_xlfn.XLOOKUP(HsgLista[[#This Row],[Helység jogállása]],_xlfn.ANCHORARRAY($AG$12),$AH$12:$AH$18)</f>
        <v>1 község</v>
      </c>
      <c r="AE3135" s="4">
        <f>HsgLista[[#This Row],[Lakó-népesség]]*HsgLista[[#This Row],[Lakó-népesség]]</f>
        <v>164836</v>
      </c>
      <c r="AF3135" s="1"/>
      <c r="AG3135" s="4"/>
      <c r="AJ3135" s="8"/>
      <c r="AK3135" s="4"/>
      <c r="AS3135" s="8"/>
      <c r="AT3135" s="4"/>
      <c r="BJ3135" s="1"/>
    </row>
    <row r="3136" spans="1:62" x14ac:dyDescent="0.3">
      <c r="A3136" s="33" t="s">
        <v>3728</v>
      </c>
      <c r="B3136" s="32">
        <v>2608</v>
      </c>
      <c r="C3136" s="1" t="s">
        <v>40</v>
      </c>
      <c r="D3136" s="1" t="s">
        <v>202</v>
      </c>
      <c r="E3136" s="1" t="s">
        <v>203</v>
      </c>
      <c r="F3136" s="1" t="s">
        <v>204</v>
      </c>
      <c r="G3136" s="1" t="s">
        <v>205</v>
      </c>
      <c r="H3136" s="1">
        <v>5</v>
      </c>
      <c r="I3136" s="1" t="s">
        <v>206</v>
      </c>
      <c r="J3136" s="4">
        <v>1310</v>
      </c>
      <c r="K3136" s="4">
        <v>1021</v>
      </c>
      <c r="L3136" s="4">
        <v>413</v>
      </c>
      <c r="AA3136" s="12" t="str">
        <f>_xlfn.XLOOKUP(HsgLista[[#This Row],[Lakó-népesség]],hsgméret[limit],hsgméret[név],,-1)</f>
        <v>apró</v>
      </c>
      <c r="AB3136" s="12" t="str">
        <f>IFERROR(_xlfn.XLOOKUP(HsgLista[[#This Row],[Vármegye]],Régiók[Vármegye],Régiók[Régió]),"")</f>
        <v>Nyugat-Dunántúl</v>
      </c>
      <c r="AC3136" s="12" t="str">
        <f>IFERROR(_xlfn.XLOOKUP(HsgLista[[#This Row],[Vármegye]],Régiók[Vármegye],Régiók[NUTS2]),"")</f>
        <v>HU22</v>
      </c>
      <c r="AD3136" s="12" t="str" cm="1">
        <f t="array" ref="AD3136">_xlfn.XLOOKUP(HsgLista[[#This Row],[Helység jogállása]],_xlfn.ANCHORARRAY($AG$12),$AH$12:$AH$18)</f>
        <v>1 község</v>
      </c>
      <c r="AE3136" s="4">
        <f>HsgLista[[#This Row],[Lakó-népesség]]*HsgLista[[#This Row],[Lakó-népesség]]</f>
        <v>1042441</v>
      </c>
      <c r="AF3136" s="1"/>
      <c r="AG3136" s="4"/>
      <c r="AJ3136" s="8"/>
      <c r="AK3136" s="4"/>
      <c r="AS3136" s="8"/>
      <c r="AT3136" s="4"/>
      <c r="BJ3136" s="1"/>
    </row>
    <row r="3137" spans="1:62" x14ac:dyDescent="0.3">
      <c r="A3137" s="33" t="s">
        <v>3729</v>
      </c>
      <c r="B3137" s="31">
        <v>18096</v>
      </c>
      <c r="C3137" s="1" t="s">
        <v>40</v>
      </c>
      <c r="D3137" s="1" t="s">
        <v>202</v>
      </c>
      <c r="E3137" s="1" t="s">
        <v>278</v>
      </c>
      <c r="F3137" s="1" t="s">
        <v>279</v>
      </c>
      <c r="G3137" s="1" t="s">
        <v>280</v>
      </c>
      <c r="H3137" s="1">
        <v>5</v>
      </c>
      <c r="I3137" s="1" t="s">
        <v>1624</v>
      </c>
      <c r="J3137" s="4">
        <v>701</v>
      </c>
      <c r="K3137" s="4">
        <v>299</v>
      </c>
      <c r="L3137" s="4">
        <v>151</v>
      </c>
      <c r="T3137" s="1">
        <v>1</v>
      </c>
      <c r="AA3137" s="12" t="str">
        <f>_xlfn.XLOOKUP(HsgLista[[#This Row],[Lakó-népesség]],hsgméret[limit],hsgméret[név],,-1)</f>
        <v>mikro</v>
      </c>
      <c r="AB3137" s="12" t="str">
        <f>IFERROR(_xlfn.XLOOKUP(HsgLista[[#This Row],[Vármegye]],Régiók[Vármegye],Régiók[Régió]),"")</f>
        <v>Nyugat-Dunántúl</v>
      </c>
      <c r="AC3137" s="12" t="str">
        <f>IFERROR(_xlfn.XLOOKUP(HsgLista[[#This Row],[Vármegye]],Régiók[Vármegye],Régiók[NUTS2]),"")</f>
        <v>HU22</v>
      </c>
      <c r="AD3137" s="12" t="str" cm="1">
        <f t="array" ref="AD3137">_xlfn.XLOOKUP(HsgLista[[#This Row],[Helység jogállása]],_xlfn.ANCHORARRAY($AG$12),$AH$12:$AH$18)</f>
        <v>1 község</v>
      </c>
      <c r="AE3137" s="4">
        <f>HsgLista[[#This Row],[Lakó-népesség]]*HsgLista[[#This Row],[Lakó-népesség]]</f>
        <v>89401</v>
      </c>
      <c r="AF3137" s="1"/>
      <c r="AG3137" s="4"/>
      <c r="AJ3137" s="8"/>
      <c r="AK3137" s="4"/>
      <c r="AS3137" s="8"/>
      <c r="AT3137" s="4"/>
      <c r="BJ3137" s="1"/>
    </row>
    <row r="3138" spans="1:62" x14ac:dyDescent="0.3">
      <c r="A3138" s="33" t="s">
        <v>3730</v>
      </c>
      <c r="B3138" s="32">
        <v>7232</v>
      </c>
      <c r="C3138" s="1" t="s">
        <v>40</v>
      </c>
      <c r="D3138" s="1" t="s">
        <v>202</v>
      </c>
      <c r="E3138" s="1" t="s">
        <v>685</v>
      </c>
      <c r="F3138" s="1" t="s">
        <v>686</v>
      </c>
      <c r="G3138" s="1" t="s">
        <v>687</v>
      </c>
      <c r="H3138" s="1">
        <v>5</v>
      </c>
      <c r="I3138" s="1" t="s">
        <v>688</v>
      </c>
      <c r="J3138" s="4">
        <v>1966</v>
      </c>
      <c r="K3138" s="4">
        <v>762</v>
      </c>
      <c r="L3138" s="4">
        <v>377</v>
      </c>
      <c r="AA3138" s="12" t="str">
        <f>_xlfn.XLOOKUP(HsgLista[[#This Row],[Lakó-népesség]],hsgméret[limit],hsgméret[név],,-1)</f>
        <v>apró</v>
      </c>
      <c r="AB3138" s="12" t="str">
        <f>IFERROR(_xlfn.XLOOKUP(HsgLista[[#This Row],[Vármegye]],Régiók[Vármegye],Régiók[Régió]),"")</f>
        <v>Nyugat-Dunántúl</v>
      </c>
      <c r="AC3138" s="12" t="str">
        <f>IFERROR(_xlfn.XLOOKUP(HsgLista[[#This Row],[Vármegye]],Régiók[Vármegye],Régiók[NUTS2]),"")</f>
        <v>HU22</v>
      </c>
      <c r="AD3138" s="12" t="str" cm="1">
        <f t="array" ref="AD3138">_xlfn.XLOOKUP(HsgLista[[#This Row],[Helység jogállása]],_xlfn.ANCHORARRAY($AG$12),$AH$12:$AH$18)</f>
        <v>1 község</v>
      </c>
      <c r="AE3138" s="4">
        <f>HsgLista[[#This Row],[Lakó-népesség]]*HsgLista[[#This Row],[Lakó-népesség]]</f>
        <v>580644</v>
      </c>
      <c r="AF3138" s="1"/>
      <c r="AG3138" s="4"/>
      <c r="AJ3138" s="8"/>
      <c r="AK3138" s="4"/>
      <c r="AS3138" s="8"/>
      <c r="AT3138" s="4"/>
      <c r="BJ3138" s="1"/>
    </row>
    <row r="3139" spans="1:62" x14ac:dyDescent="0.3">
      <c r="A3139" s="33" t="s">
        <v>3731</v>
      </c>
      <c r="B3139" s="31">
        <v>13301</v>
      </c>
      <c r="C3139" s="1" t="s">
        <v>40</v>
      </c>
      <c r="D3139" s="1" t="s">
        <v>202</v>
      </c>
      <c r="E3139" s="1" t="s">
        <v>203</v>
      </c>
      <c r="F3139" s="1" t="s">
        <v>204</v>
      </c>
      <c r="G3139" s="1" t="s">
        <v>205</v>
      </c>
      <c r="H3139" s="1">
        <v>5</v>
      </c>
      <c r="I3139" s="1" t="s">
        <v>206</v>
      </c>
      <c r="J3139" s="4">
        <v>489</v>
      </c>
      <c r="K3139" s="4">
        <v>254</v>
      </c>
      <c r="L3139" s="4">
        <v>124</v>
      </c>
      <c r="AA3139" s="12" t="str">
        <f>_xlfn.XLOOKUP(HsgLista[[#This Row],[Lakó-népesség]],hsgméret[limit],hsgméret[név],,-1)</f>
        <v>mikro</v>
      </c>
      <c r="AB3139" s="12" t="str">
        <f>IFERROR(_xlfn.XLOOKUP(HsgLista[[#This Row],[Vármegye]],Régiók[Vármegye],Régiók[Régió]),"")</f>
        <v>Nyugat-Dunántúl</v>
      </c>
      <c r="AC3139" s="12" t="str">
        <f>IFERROR(_xlfn.XLOOKUP(HsgLista[[#This Row],[Vármegye]],Régiók[Vármegye],Régiók[NUTS2]),"")</f>
        <v>HU22</v>
      </c>
      <c r="AD3139" s="12" t="str" cm="1">
        <f t="array" ref="AD3139">_xlfn.XLOOKUP(HsgLista[[#This Row],[Helység jogállása]],_xlfn.ANCHORARRAY($AG$12),$AH$12:$AH$18)</f>
        <v>1 község</v>
      </c>
      <c r="AE3139" s="4">
        <f>HsgLista[[#This Row],[Lakó-népesség]]*HsgLista[[#This Row],[Lakó-népesség]]</f>
        <v>64516</v>
      </c>
      <c r="AF3139" s="1"/>
      <c r="AG3139" s="4"/>
      <c r="AJ3139" s="8"/>
      <c r="AK3139" s="4"/>
      <c r="AS3139" s="8"/>
      <c r="AT3139" s="4"/>
      <c r="BJ3139" s="1"/>
    </row>
    <row r="3140" spans="1:62" x14ac:dyDescent="0.3">
      <c r="A3140" s="33" t="s">
        <v>3732</v>
      </c>
      <c r="B3140" s="31">
        <v>13091</v>
      </c>
      <c r="C3140" s="1" t="s">
        <v>40</v>
      </c>
      <c r="D3140" s="1" t="s">
        <v>202</v>
      </c>
      <c r="E3140" s="1" t="s">
        <v>268</v>
      </c>
      <c r="F3140" s="1" t="s">
        <v>269</v>
      </c>
      <c r="G3140" s="1" t="s">
        <v>270</v>
      </c>
      <c r="H3140" s="1">
        <v>5</v>
      </c>
      <c r="I3140" s="1" t="s">
        <v>907</v>
      </c>
      <c r="J3140" s="4">
        <v>498</v>
      </c>
      <c r="K3140" s="4">
        <v>57</v>
      </c>
      <c r="L3140" s="4">
        <v>53</v>
      </c>
      <c r="AA3140" s="12" t="str">
        <f>_xlfn.XLOOKUP(HsgLista[[#This Row],[Lakó-népesség]],hsgméret[limit],hsgméret[név],,-1)</f>
        <v>mikro</v>
      </c>
      <c r="AB3140" s="12" t="str">
        <f>IFERROR(_xlfn.XLOOKUP(HsgLista[[#This Row],[Vármegye]],Régiók[Vármegye],Régiók[Régió]),"")</f>
        <v>Nyugat-Dunántúl</v>
      </c>
      <c r="AC3140" s="12" t="str">
        <f>IFERROR(_xlfn.XLOOKUP(HsgLista[[#This Row],[Vármegye]],Régiók[Vármegye],Régiók[NUTS2]),"")</f>
        <v>HU22</v>
      </c>
      <c r="AD3140" s="12" t="str" cm="1">
        <f t="array" ref="AD3140">_xlfn.XLOOKUP(HsgLista[[#This Row],[Helység jogállása]],_xlfn.ANCHORARRAY($AG$12),$AH$12:$AH$18)</f>
        <v>1 község</v>
      </c>
      <c r="AE3140" s="4">
        <f>HsgLista[[#This Row],[Lakó-népesség]]*HsgLista[[#This Row],[Lakó-népesség]]</f>
        <v>3249</v>
      </c>
      <c r="AF3140" s="1"/>
      <c r="AG3140" s="4"/>
      <c r="AJ3140" s="8"/>
      <c r="AK3140" s="4"/>
      <c r="AS3140" s="8"/>
      <c r="AT3140" s="4"/>
      <c r="BJ3140" s="1"/>
    </row>
    <row r="3141" spans="1:62" x14ac:dyDescent="0.3">
      <c r="A3141" s="33" t="s">
        <v>984</v>
      </c>
      <c r="B3141" s="31">
        <v>18449</v>
      </c>
      <c r="C3141" s="1" t="s">
        <v>40</v>
      </c>
      <c r="D3141" s="1" t="s">
        <v>202</v>
      </c>
      <c r="E3141" s="1" t="s">
        <v>203</v>
      </c>
      <c r="F3141" s="1" t="s">
        <v>204</v>
      </c>
      <c r="G3141" s="1" t="s">
        <v>205</v>
      </c>
      <c r="H3141" s="1">
        <v>2</v>
      </c>
      <c r="I3141" s="1" t="s">
        <v>38</v>
      </c>
      <c r="J3141" s="4">
        <v>2084</v>
      </c>
      <c r="K3141" s="4">
        <v>947</v>
      </c>
      <c r="L3141" s="4">
        <v>457</v>
      </c>
      <c r="AA3141" s="12" t="str">
        <f>_xlfn.XLOOKUP(HsgLista[[#This Row],[Lakó-népesség]],hsgméret[limit],hsgméret[név],,-1)</f>
        <v>apró</v>
      </c>
      <c r="AB3141" s="12" t="str">
        <f>IFERROR(_xlfn.XLOOKUP(HsgLista[[#This Row],[Vármegye]],Régiók[Vármegye],Régiók[Régió]),"")</f>
        <v>Nyugat-Dunántúl</v>
      </c>
      <c r="AC3141" s="12" t="str">
        <f>IFERROR(_xlfn.XLOOKUP(HsgLista[[#This Row],[Vármegye]],Régiók[Vármegye],Régiók[NUTS2]),"")</f>
        <v>HU22</v>
      </c>
      <c r="AD3141" s="12" t="str" cm="1">
        <f t="array" ref="AD3141">_xlfn.XLOOKUP(HsgLista[[#This Row],[Helység jogállása]],_xlfn.ANCHORARRAY($AG$12),$AH$12:$AH$18)</f>
        <v>1 község</v>
      </c>
      <c r="AE3141" s="4">
        <f>HsgLista[[#This Row],[Lakó-népesség]]*HsgLista[[#This Row],[Lakó-népesség]]</f>
        <v>896809</v>
      </c>
      <c r="AF3141" s="1"/>
      <c r="AG3141" s="4"/>
      <c r="AJ3141" s="8"/>
      <c r="AK3141" s="4"/>
      <c r="AS3141" s="8"/>
      <c r="AT3141" s="4"/>
      <c r="BJ3141" s="1"/>
    </row>
    <row r="3142" spans="1:62" x14ac:dyDescent="0.3">
      <c r="A3142" s="33" t="s">
        <v>3733</v>
      </c>
      <c r="B3142" s="31">
        <v>27562</v>
      </c>
      <c r="C3142" s="1" t="s">
        <v>40</v>
      </c>
      <c r="D3142" s="1" t="s">
        <v>202</v>
      </c>
      <c r="E3142" s="1" t="s">
        <v>284</v>
      </c>
      <c r="F3142" s="1" t="s">
        <v>285</v>
      </c>
      <c r="G3142" s="1" t="s">
        <v>285</v>
      </c>
      <c r="H3142" s="1">
        <v>5</v>
      </c>
      <c r="I3142" s="1" t="s">
        <v>460</v>
      </c>
      <c r="J3142" s="4">
        <v>589</v>
      </c>
      <c r="K3142" s="4">
        <v>38</v>
      </c>
      <c r="L3142" s="4">
        <v>39</v>
      </c>
      <c r="AA3142" s="12" t="str">
        <f>_xlfn.XLOOKUP(HsgLista[[#This Row],[Lakó-népesség]],hsgméret[limit],hsgméret[név],,-1)</f>
        <v>mikro</v>
      </c>
      <c r="AB3142" s="12" t="str">
        <f>IFERROR(_xlfn.XLOOKUP(HsgLista[[#This Row],[Vármegye]],Régiók[Vármegye],Régiók[Régió]),"")</f>
        <v>Nyugat-Dunántúl</v>
      </c>
      <c r="AC3142" s="12" t="str">
        <f>IFERROR(_xlfn.XLOOKUP(HsgLista[[#This Row],[Vármegye]],Régiók[Vármegye],Régiók[NUTS2]),"")</f>
        <v>HU22</v>
      </c>
      <c r="AD3142" s="12" t="str" cm="1">
        <f t="array" ref="AD3142">_xlfn.XLOOKUP(HsgLista[[#This Row],[Helység jogállása]],_xlfn.ANCHORARRAY($AG$12),$AH$12:$AH$18)</f>
        <v>1 község</v>
      </c>
      <c r="AE3142" s="4">
        <f>HsgLista[[#This Row],[Lakó-népesség]]*HsgLista[[#This Row],[Lakó-népesség]]</f>
        <v>1444</v>
      </c>
      <c r="AF3142" s="1"/>
      <c r="AG3142" s="4"/>
      <c r="AJ3142" s="8"/>
      <c r="AK3142" s="4"/>
      <c r="AS3142" s="8"/>
      <c r="AT3142" s="4"/>
      <c r="BJ3142" s="1"/>
    </row>
    <row r="3143" spans="1:62" x14ac:dyDescent="0.3">
      <c r="A3143" s="33" t="s">
        <v>3734</v>
      </c>
      <c r="B3143" s="31">
        <v>25122</v>
      </c>
      <c r="C3143" s="1" t="s">
        <v>40</v>
      </c>
      <c r="D3143" s="1" t="s">
        <v>41</v>
      </c>
      <c r="E3143" s="1" t="s">
        <v>130</v>
      </c>
      <c r="F3143" s="1" t="s">
        <v>131</v>
      </c>
      <c r="G3143" s="1" t="s">
        <v>132</v>
      </c>
      <c r="H3143" s="1">
        <v>5</v>
      </c>
      <c r="I3143" s="1" t="s">
        <v>797</v>
      </c>
      <c r="J3143" s="4">
        <v>2183</v>
      </c>
      <c r="K3143" s="4">
        <v>205</v>
      </c>
      <c r="L3143" s="4">
        <v>131</v>
      </c>
      <c r="AA3143" s="12" t="str">
        <f>_xlfn.XLOOKUP(HsgLista[[#This Row],[Lakó-népesség]],hsgméret[limit],hsgméret[név],,-1)</f>
        <v>mikro</v>
      </c>
      <c r="AB3143" s="12" t="str">
        <f>IFERROR(_xlfn.XLOOKUP(HsgLista[[#This Row],[Vármegye]],Régiók[Vármegye],Régiók[Régió]),"")</f>
        <v>Dél-Dunántúl</v>
      </c>
      <c r="AC3143" s="12" t="str">
        <f>IFERROR(_xlfn.XLOOKUP(HsgLista[[#This Row],[Vármegye]],Régiók[Vármegye],Régiók[NUTS2]),"")</f>
        <v>HU23</v>
      </c>
      <c r="AD3143" s="12" t="str" cm="1">
        <f t="array" ref="AD3143">_xlfn.XLOOKUP(HsgLista[[#This Row],[Helység jogállása]],_xlfn.ANCHORARRAY($AG$12),$AH$12:$AH$18)</f>
        <v>1 község</v>
      </c>
      <c r="AE3143" s="4">
        <f>HsgLista[[#This Row],[Lakó-népesség]]*HsgLista[[#This Row],[Lakó-népesség]]</f>
        <v>42025</v>
      </c>
      <c r="AF3143" s="1"/>
      <c r="AG3143" s="4"/>
      <c r="AJ3143" s="8"/>
      <c r="AK3143" s="4"/>
      <c r="AS3143" s="8"/>
      <c r="AT3143" s="4"/>
      <c r="BJ3143" s="1"/>
    </row>
    <row r="3144" spans="1:62" x14ac:dyDescent="0.3">
      <c r="A3144" s="33" t="s">
        <v>3735</v>
      </c>
      <c r="B3144" s="31">
        <v>29683</v>
      </c>
      <c r="C3144" s="1" t="s">
        <v>40</v>
      </c>
      <c r="D3144" s="1" t="s">
        <v>202</v>
      </c>
      <c r="E3144" s="1" t="s">
        <v>203</v>
      </c>
      <c r="F3144" s="1" t="s">
        <v>204</v>
      </c>
      <c r="G3144" s="1" t="s">
        <v>205</v>
      </c>
      <c r="H3144" s="1">
        <v>5</v>
      </c>
      <c r="I3144" s="1" t="s">
        <v>3190</v>
      </c>
      <c r="J3144" s="4">
        <v>2595</v>
      </c>
      <c r="K3144" s="4">
        <v>612</v>
      </c>
      <c r="L3144" s="4">
        <v>339</v>
      </c>
      <c r="AA3144" s="12" t="str">
        <f>_xlfn.XLOOKUP(HsgLista[[#This Row],[Lakó-népesség]],hsgméret[limit],hsgméret[név],,-1)</f>
        <v>apró</v>
      </c>
      <c r="AB3144" s="12" t="str">
        <f>IFERROR(_xlfn.XLOOKUP(HsgLista[[#This Row],[Vármegye]],Régiók[Vármegye],Régiók[Régió]),"")</f>
        <v>Nyugat-Dunántúl</v>
      </c>
      <c r="AC3144" s="12" t="str">
        <f>IFERROR(_xlfn.XLOOKUP(HsgLista[[#This Row],[Vármegye]],Régiók[Vármegye],Régiók[NUTS2]),"")</f>
        <v>HU22</v>
      </c>
      <c r="AD3144" s="12" t="str" cm="1">
        <f t="array" ref="AD3144">_xlfn.XLOOKUP(HsgLista[[#This Row],[Helység jogállása]],_xlfn.ANCHORARRAY($AG$12),$AH$12:$AH$18)</f>
        <v>1 község</v>
      </c>
      <c r="AE3144" s="4">
        <f>HsgLista[[#This Row],[Lakó-népesség]]*HsgLista[[#This Row],[Lakó-népesség]]</f>
        <v>374544</v>
      </c>
      <c r="AF3144" s="1"/>
      <c r="AG3144" s="4"/>
      <c r="AJ3144" s="8"/>
      <c r="AK3144" s="4"/>
      <c r="AS3144" s="8"/>
      <c r="AT3144" s="4"/>
      <c r="BJ3144" s="1"/>
    </row>
    <row r="3145" spans="1:62" x14ac:dyDescent="0.3">
      <c r="A3145" s="33" t="s">
        <v>3736</v>
      </c>
      <c r="B3145" s="32">
        <v>9380</v>
      </c>
      <c r="C3145" s="1" t="s">
        <v>40</v>
      </c>
      <c r="D3145" s="1" t="s">
        <v>202</v>
      </c>
      <c r="E3145" s="1" t="s">
        <v>278</v>
      </c>
      <c r="F3145" s="1" t="s">
        <v>279</v>
      </c>
      <c r="G3145" s="1" t="s">
        <v>280</v>
      </c>
      <c r="H3145" s="1">
        <v>5</v>
      </c>
      <c r="I3145" s="1" t="s">
        <v>1123</v>
      </c>
      <c r="J3145" s="4">
        <v>965</v>
      </c>
      <c r="K3145" s="4">
        <v>97</v>
      </c>
      <c r="L3145" s="4">
        <v>86</v>
      </c>
      <c r="AA3145" s="12" t="str">
        <f>_xlfn.XLOOKUP(HsgLista[[#This Row],[Lakó-népesség]],hsgméret[limit],hsgméret[név],,-1)</f>
        <v>mikro</v>
      </c>
      <c r="AB3145" s="12" t="str">
        <f>IFERROR(_xlfn.XLOOKUP(HsgLista[[#This Row],[Vármegye]],Régiók[Vármegye],Régiók[Régió]),"")</f>
        <v>Nyugat-Dunántúl</v>
      </c>
      <c r="AC3145" s="12" t="str">
        <f>IFERROR(_xlfn.XLOOKUP(HsgLista[[#This Row],[Vármegye]],Régiók[Vármegye],Régiók[NUTS2]),"")</f>
        <v>HU22</v>
      </c>
      <c r="AD3145" s="12" t="str" cm="1">
        <f t="array" ref="AD3145">_xlfn.XLOOKUP(HsgLista[[#This Row],[Helység jogállása]],_xlfn.ANCHORARRAY($AG$12),$AH$12:$AH$18)</f>
        <v>1 község</v>
      </c>
      <c r="AE3145" s="4">
        <f>HsgLista[[#This Row],[Lakó-népesség]]*HsgLista[[#This Row],[Lakó-népesség]]</f>
        <v>9409</v>
      </c>
      <c r="AF3145" s="1"/>
      <c r="AG3145" s="4"/>
      <c r="AJ3145" s="8"/>
      <c r="AK3145" s="4"/>
      <c r="AS3145" s="8"/>
      <c r="AT3145" s="4"/>
      <c r="BJ3145" s="1"/>
    </row>
    <row r="3146" spans="1:62" x14ac:dyDescent="0.3">
      <c r="A3146" s="33" t="s">
        <v>3737</v>
      </c>
      <c r="B3146" s="31">
        <v>13736</v>
      </c>
      <c r="C3146" s="1" t="s">
        <v>40</v>
      </c>
      <c r="D3146" s="1" t="s">
        <v>202</v>
      </c>
      <c r="E3146" s="1" t="s">
        <v>268</v>
      </c>
      <c r="F3146" s="1" t="s">
        <v>269</v>
      </c>
      <c r="G3146" s="1" t="s">
        <v>270</v>
      </c>
      <c r="H3146" s="1">
        <v>5</v>
      </c>
      <c r="I3146" s="1" t="s">
        <v>267</v>
      </c>
      <c r="J3146" s="4">
        <v>3106</v>
      </c>
      <c r="K3146" s="4">
        <v>835</v>
      </c>
      <c r="L3146" s="4">
        <v>409</v>
      </c>
      <c r="AA3146" s="12" t="str">
        <f>_xlfn.XLOOKUP(HsgLista[[#This Row],[Lakó-népesség]],hsgméret[limit],hsgméret[név],,-1)</f>
        <v>apró</v>
      </c>
      <c r="AB3146" s="12" t="str">
        <f>IFERROR(_xlfn.XLOOKUP(HsgLista[[#This Row],[Vármegye]],Régiók[Vármegye],Régiók[Régió]),"")</f>
        <v>Nyugat-Dunántúl</v>
      </c>
      <c r="AC3146" s="12" t="str">
        <f>IFERROR(_xlfn.XLOOKUP(HsgLista[[#This Row],[Vármegye]],Régiók[Vármegye],Régiók[NUTS2]),"")</f>
        <v>HU22</v>
      </c>
      <c r="AD3146" s="12" t="str" cm="1">
        <f t="array" ref="AD3146">_xlfn.XLOOKUP(HsgLista[[#This Row],[Helység jogállása]],_xlfn.ANCHORARRAY($AG$12),$AH$12:$AH$18)</f>
        <v>1 község</v>
      </c>
      <c r="AE3146" s="4">
        <f>HsgLista[[#This Row],[Lakó-népesség]]*HsgLista[[#This Row],[Lakó-népesség]]</f>
        <v>697225</v>
      </c>
      <c r="AF3146" s="1"/>
      <c r="AG3146" s="4"/>
      <c r="AJ3146" s="8"/>
      <c r="AK3146" s="4"/>
      <c r="AS3146" s="8"/>
      <c r="AT3146" s="4"/>
      <c r="BJ3146" s="1"/>
    </row>
    <row r="3147" spans="1:62" x14ac:dyDescent="0.3">
      <c r="A3147" s="33" t="s">
        <v>3738</v>
      </c>
      <c r="B3147" s="31">
        <v>17057</v>
      </c>
      <c r="C3147" s="1" t="s">
        <v>40</v>
      </c>
      <c r="D3147" s="1" t="s">
        <v>202</v>
      </c>
      <c r="E3147" s="1" t="s">
        <v>685</v>
      </c>
      <c r="F3147" s="1" t="s">
        <v>686</v>
      </c>
      <c r="G3147" s="1" t="s">
        <v>687</v>
      </c>
      <c r="H3147" s="1">
        <v>5</v>
      </c>
      <c r="I3147" s="1" t="s">
        <v>687</v>
      </c>
      <c r="J3147" s="4">
        <v>1211</v>
      </c>
      <c r="K3147" s="4">
        <v>323</v>
      </c>
      <c r="L3147" s="4">
        <v>200</v>
      </c>
      <c r="T3147" s="1">
        <v>1</v>
      </c>
      <c r="AA3147" s="12" t="str">
        <f>_xlfn.XLOOKUP(HsgLista[[#This Row],[Lakó-népesség]],hsgméret[limit],hsgméret[név],,-1)</f>
        <v>mikro</v>
      </c>
      <c r="AB3147" s="12" t="str">
        <f>IFERROR(_xlfn.XLOOKUP(HsgLista[[#This Row],[Vármegye]],Régiók[Vármegye],Régiók[Régió]),"")</f>
        <v>Nyugat-Dunántúl</v>
      </c>
      <c r="AC3147" s="12" t="str">
        <f>IFERROR(_xlfn.XLOOKUP(HsgLista[[#This Row],[Vármegye]],Régiók[Vármegye],Régiók[NUTS2]),"")</f>
        <v>HU22</v>
      </c>
      <c r="AD3147" s="12" t="str" cm="1">
        <f t="array" ref="AD3147">_xlfn.XLOOKUP(HsgLista[[#This Row],[Helység jogállása]],_xlfn.ANCHORARRAY($AG$12),$AH$12:$AH$18)</f>
        <v>1 község</v>
      </c>
      <c r="AE3147" s="4">
        <f>HsgLista[[#This Row],[Lakó-népesség]]*HsgLista[[#This Row],[Lakó-népesség]]</f>
        <v>104329</v>
      </c>
      <c r="AF3147" s="1"/>
      <c r="AG3147" s="4"/>
      <c r="AJ3147" s="8"/>
      <c r="AK3147" s="4"/>
      <c r="AS3147" s="8"/>
      <c r="AT3147" s="4"/>
      <c r="BJ3147" s="1"/>
    </row>
    <row r="3148" spans="1:62" x14ac:dyDescent="0.3">
      <c r="A3148" s="33" t="s">
        <v>3739</v>
      </c>
      <c r="B3148" s="31">
        <v>15617</v>
      </c>
      <c r="C3148" s="1" t="s">
        <v>40</v>
      </c>
      <c r="D3148" s="1" t="s">
        <v>52</v>
      </c>
      <c r="E3148" s="1" t="s">
        <v>888</v>
      </c>
      <c r="F3148" s="1" t="s">
        <v>889</v>
      </c>
      <c r="G3148" s="1" t="s">
        <v>890</v>
      </c>
      <c r="H3148" s="1">
        <v>5</v>
      </c>
      <c r="I3148" s="1" t="s">
        <v>1748</v>
      </c>
      <c r="J3148" s="4">
        <v>1020</v>
      </c>
      <c r="K3148" s="4">
        <v>184</v>
      </c>
      <c r="L3148" s="4">
        <v>134</v>
      </c>
      <c r="AA3148" s="12" t="str">
        <f>_xlfn.XLOOKUP(HsgLista[[#This Row],[Lakó-népesség]],hsgméret[limit],hsgméret[név],,-1)</f>
        <v>mikro</v>
      </c>
      <c r="AB3148" s="12" t="str">
        <f>IFERROR(_xlfn.XLOOKUP(HsgLista[[#This Row],[Vármegye]],Régiók[Vármegye],Régiók[Régió]),"")</f>
        <v>Észak-Magyarország</v>
      </c>
      <c r="AC3148" s="12" t="str">
        <f>IFERROR(_xlfn.XLOOKUP(HsgLista[[#This Row],[Vármegye]],Régiók[Vármegye],Régiók[NUTS2]),"")</f>
        <v>HU31</v>
      </c>
      <c r="AD3148" s="12" t="str" cm="1">
        <f t="array" ref="AD3148">_xlfn.XLOOKUP(HsgLista[[#This Row],[Helység jogállása]],_xlfn.ANCHORARRAY($AG$12),$AH$12:$AH$18)</f>
        <v>1 község</v>
      </c>
      <c r="AE3148" s="4">
        <f>HsgLista[[#This Row],[Lakó-népesség]]*HsgLista[[#This Row],[Lakó-népesség]]</f>
        <v>33856</v>
      </c>
      <c r="AF3148" s="1"/>
      <c r="AG3148" s="4"/>
      <c r="AJ3148" s="8"/>
      <c r="AK3148" s="4"/>
      <c r="AS3148" s="8"/>
      <c r="AT3148" s="4"/>
      <c r="BJ3148" s="1"/>
    </row>
    <row r="3149" spans="1:62" x14ac:dyDescent="0.3">
      <c r="A3149" s="33" t="s">
        <v>3740</v>
      </c>
      <c r="B3149" s="32">
        <v>6008</v>
      </c>
      <c r="C3149" s="1" t="s">
        <v>27</v>
      </c>
      <c r="D3149" s="1" t="s">
        <v>112</v>
      </c>
      <c r="E3149" s="1" t="s">
        <v>113</v>
      </c>
      <c r="F3149" s="1" t="s">
        <v>114</v>
      </c>
      <c r="G3149" s="1" t="s">
        <v>115</v>
      </c>
      <c r="H3149" s="1">
        <v>1</v>
      </c>
      <c r="I3149" s="1" t="s">
        <v>32</v>
      </c>
      <c r="J3149" s="4">
        <v>4515</v>
      </c>
      <c r="K3149" s="4">
        <v>2741</v>
      </c>
      <c r="L3149" s="4">
        <v>2117</v>
      </c>
      <c r="AA3149" s="12" t="str">
        <f>_xlfn.XLOOKUP(HsgLista[[#This Row],[Lakó-népesség]],hsgméret[limit],hsgméret[név],,-1)</f>
        <v>kicsi</v>
      </c>
      <c r="AB3149" s="12" t="str">
        <f>IFERROR(_xlfn.XLOOKUP(HsgLista[[#This Row],[Vármegye]],Régiók[Vármegye],Régiók[Régió]),"")</f>
        <v>Dél-Dunántúl</v>
      </c>
      <c r="AC3149" s="12" t="str">
        <f>IFERROR(_xlfn.XLOOKUP(HsgLista[[#This Row],[Vármegye]],Régiók[Vármegye],Régiók[NUTS2]),"")</f>
        <v>HU23</v>
      </c>
      <c r="AD3149" s="12" t="str" cm="1">
        <f t="array" ref="AD3149">_xlfn.XLOOKUP(HsgLista[[#This Row],[Helység jogállása]],_xlfn.ANCHORARRAY($AG$12),$AH$12:$AH$18)</f>
        <v>2 város</v>
      </c>
      <c r="AE3149" s="4">
        <f>HsgLista[[#This Row],[Lakó-népesség]]*HsgLista[[#This Row],[Lakó-népesség]]</f>
        <v>7513081</v>
      </c>
      <c r="AF3149" s="1"/>
      <c r="AG3149" s="4"/>
      <c r="AJ3149" s="8"/>
      <c r="AK3149" s="4"/>
      <c r="AS3149" s="8"/>
      <c r="AT3149" s="4"/>
      <c r="BJ3149" s="1"/>
    </row>
    <row r="3150" spans="1:62" x14ac:dyDescent="0.3">
      <c r="A3150" s="33" t="s">
        <v>2888</v>
      </c>
      <c r="B3150" s="31">
        <v>30243</v>
      </c>
      <c r="C3150" s="1" t="s">
        <v>40</v>
      </c>
      <c r="D3150" s="1" t="s">
        <v>28</v>
      </c>
      <c r="E3150" s="1" t="s">
        <v>29</v>
      </c>
      <c r="F3150" s="1" t="s">
        <v>30</v>
      </c>
      <c r="G3150" s="1" t="s">
        <v>31</v>
      </c>
      <c r="H3150" s="1">
        <v>2</v>
      </c>
      <c r="I3150" s="1" t="s">
        <v>38</v>
      </c>
      <c r="J3150" s="4">
        <v>4850</v>
      </c>
      <c r="K3150" s="4">
        <v>2249</v>
      </c>
      <c r="L3150" s="4">
        <v>846</v>
      </c>
      <c r="AA3150" s="12" t="str">
        <f>_xlfn.XLOOKUP(HsgLista[[#This Row],[Lakó-népesség]],hsgméret[limit],hsgméret[név],,-1)</f>
        <v>kicsi</v>
      </c>
      <c r="AB3150" s="12" t="str">
        <f>IFERROR(_xlfn.XLOOKUP(HsgLista[[#This Row],[Vármegye]],Régiók[Vármegye],Régiók[Régió]),"")</f>
        <v>Közép-Dunántúl</v>
      </c>
      <c r="AC3150" s="12" t="str">
        <f>IFERROR(_xlfn.XLOOKUP(HsgLista[[#This Row],[Vármegye]],Régiók[Vármegye],Régiók[NUTS2]),"")</f>
        <v>HU21</v>
      </c>
      <c r="AD3150" s="12" t="str" cm="1">
        <f t="array" ref="AD3150">_xlfn.XLOOKUP(HsgLista[[#This Row],[Helység jogállása]],_xlfn.ANCHORARRAY($AG$12),$AH$12:$AH$18)</f>
        <v>1 község</v>
      </c>
      <c r="AE3150" s="4">
        <f>HsgLista[[#This Row],[Lakó-népesség]]*HsgLista[[#This Row],[Lakó-népesség]]</f>
        <v>5058001</v>
      </c>
      <c r="AF3150" s="1"/>
      <c r="AG3150" s="4"/>
      <c r="AJ3150" s="8"/>
      <c r="AK3150" s="4"/>
      <c r="AS3150" s="8"/>
      <c r="AT3150" s="4"/>
      <c r="BJ3150" s="1"/>
    </row>
    <row r="3151" spans="1:62" x14ac:dyDescent="0.3">
      <c r="A3151" s="33" t="s">
        <v>558</v>
      </c>
      <c r="B3151" s="31">
        <v>20826</v>
      </c>
      <c r="C3151" s="1" t="s">
        <v>40</v>
      </c>
      <c r="D3151" s="1" t="s">
        <v>80</v>
      </c>
      <c r="E3151" s="1" t="s">
        <v>264</v>
      </c>
      <c r="F3151" s="1" t="s">
        <v>265</v>
      </c>
      <c r="G3151" s="1" t="s">
        <v>266</v>
      </c>
      <c r="H3151" s="1">
        <v>2</v>
      </c>
      <c r="I3151" s="1" t="s">
        <v>38</v>
      </c>
      <c r="J3151" s="4">
        <v>1956</v>
      </c>
      <c r="K3151" s="4">
        <v>1009</v>
      </c>
      <c r="L3151" s="4">
        <v>529</v>
      </c>
      <c r="R3151" s="1">
        <v>1</v>
      </c>
      <c r="AA3151" s="12" t="str">
        <f>_xlfn.XLOOKUP(HsgLista[[#This Row],[Lakó-népesség]],hsgméret[limit],hsgméret[név],,-1)</f>
        <v>apró</v>
      </c>
      <c r="AB3151" s="12" t="str">
        <f>IFERROR(_xlfn.XLOOKUP(HsgLista[[#This Row],[Vármegye]],Régiók[Vármegye],Régiók[Régió]),"")</f>
        <v>Közép-Dunántúl</v>
      </c>
      <c r="AC3151" s="12" t="str">
        <f>IFERROR(_xlfn.XLOOKUP(HsgLista[[#This Row],[Vármegye]],Régiók[Vármegye],Régiók[NUTS2]),"")</f>
        <v>HU21</v>
      </c>
      <c r="AD3151" s="12" t="str" cm="1">
        <f t="array" ref="AD3151">_xlfn.XLOOKUP(HsgLista[[#This Row],[Helység jogállása]],_xlfn.ANCHORARRAY($AG$12),$AH$12:$AH$18)</f>
        <v>1 község</v>
      </c>
      <c r="AE3151" s="4">
        <f>HsgLista[[#This Row],[Lakó-népesség]]*HsgLista[[#This Row],[Lakó-népesség]]</f>
        <v>1018081</v>
      </c>
      <c r="AF3151" s="1"/>
      <c r="AG3151" s="4"/>
      <c r="AJ3151" s="8"/>
      <c r="AK3151" s="4"/>
      <c r="AS3151" s="8"/>
      <c r="AT3151" s="4"/>
      <c r="BJ3151" s="1"/>
    </row>
    <row r="3152" spans="1:62" x14ac:dyDescent="0.3">
      <c r="A3152" s="33" t="s">
        <v>3741</v>
      </c>
      <c r="B3152" s="31">
        <v>23445</v>
      </c>
      <c r="C3152" s="1" t="s">
        <v>40</v>
      </c>
      <c r="D3152" s="1" t="s">
        <v>47</v>
      </c>
      <c r="E3152" s="1" t="s">
        <v>416</v>
      </c>
      <c r="F3152" s="1" t="s">
        <v>417</v>
      </c>
      <c r="G3152" s="1" t="s">
        <v>47</v>
      </c>
      <c r="H3152" s="1">
        <v>5</v>
      </c>
      <c r="I3152" s="1" t="s">
        <v>855</v>
      </c>
      <c r="J3152" s="4">
        <v>1453</v>
      </c>
      <c r="K3152" s="4">
        <v>453</v>
      </c>
      <c r="L3152" s="4">
        <v>293</v>
      </c>
      <c r="AA3152" s="12" t="str">
        <f>_xlfn.XLOOKUP(HsgLista[[#This Row],[Lakó-népesség]],hsgméret[limit],hsgméret[név],,-1)</f>
        <v>mikro</v>
      </c>
      <c r="AB3152" s="12" t="str">
        <f>IFERROR(_xlfn.XLOOKUP(HsgLista[[#This Row],[Vármegye]],Régiók[Vármegye],Régiók[Régió]),"")</f>
        <v>Észak-Magyarország</v>
      </c>
      <c r="AC3152" s="12" t="str">
        <f>IFERROR(_xlfn.XLOOKUP(HsgLista[[#This Row],[Vármegye]],Régiók[Vármegye],Régiók[NUTS2]),"")</f>
        <v>HU31</v>
      </c>
      <c r="AD3152" s="12" t="str" cm="1">
        <f t="array" ref="AD3152">_xlfn.XLOOKUP(HsgLista[[#This Row],[Helység jogállása]],_xlfn.ANCHORARRAY($AG$12),$AH$12:$AH$18)</f>
        <v>1 község</v>
      </c>
      <c r="AE3152" s="4">
        <f>HsgLista[[#This Row],[Lakó-népesség]]*HsgLista[[#This Row],[Lakó-népesség]]</f>
        <v>205209</v>
      </c>
      <c r="AF3152" s="1"/>
      <c r="AG3152" s="4"/>
      <c r="AJ3152" s="8"/>
      <c r="AK3152" s="4"/>
      <c r="AS3152" s="8"/>
      <c r="AT3152" s="4"/>
      <c r="BJ3152" s="1"/>
    </row>
    <row r="3153" spans="1:62" x14ac:dyDescent="0.3">
      <c r="A3153" s="33" t="s">
        <v>3742</v>
      </c>
      <c r="B3153" s="31">
        <v>14304</v>
      </c>
      <c r="C3153" s="1" t="s">
        <v>40</v>
      </c>
      <c r="D3153" s="1" t="s">
        <v>251</v>
      </c>
      <c r="E3153" s="1" t="s">
        <v>350</v>
      </c>
      <c r="F3153" s="1" t="s">
        <v>351</v>
      </c>
      <c r="G3153" s="1" t="s">
        <v>352</v>
      </c>
      <c r="H3153" s="1">
        <v>5</v>
      </c>
      <c r="I3153" s="1" t="s">
        <v>2368</v>
      </c>
      <c r="J3153" s="4">
        <v>1291</v>
      </c>
      <c r="K3153" s="4">
        <v>248</v>
      </c>
      <c r="L3153" s="4">
        <v>141</v>
      </c>
      <c r="R3153" s="1">
        <v>1</v>
      </c>
      <c r="AA3153" s="12" t="str">
        <f>_xlfn.XLOOKUP(HsgLista[[#This Row],[Lakó-népesség]],hsgméret[limit],hsgméret[név],,-1)</f>
        <v>mikro</v>
      </c>
      <c r="AB3153" s="12" t="str">
        <f>IFERROR(_xlfn.XLOOKUP(HsgLista[[#This Row],[Vármegye]],Régiók[Vármegye],Régiók[Régió]),"")</f>
        <v>Dél-Dunántúl</v>
      </c>
      <c r="AC3153" s="12" t="str">
        <f>IFERROR(_xlfn.XLOOKUP(HsgLista[[#This Row],[Vármegye]],Régiók[Vármegye],Régiók[NUTS2]),"")</f>
        <v>HU23</v>
      </c>
      <c r="AD3153" s="12" t="str" cm="1">
        <f t="array" ref="AD3153">_xlfn.XLOOKUP(HsgLista[[#This Row],[Helység jogállása]],_xlfn.ANCHORARRAY($AG$12),$AH$12:$AH$18)</f>
        <v>1 község</v>
      </c>
      <c r="AE3153" s="4">
        <f>HsgLista[[#This Row],[Lakó-népesség]]*HsgLista[[#This Row],[Lakó-népesség]]</f>
        <v>61504</v>
      </c>
      <c r="AF3153" s="1"/>
      <c r="AG3153" s="4"/>
      <c r="AJ3153" s="8"/>
      <c r="AK3153" s="4"/>
      <c r="AS3153" s="8"/>
      <c r="AT3153" s="4"/>
      <c r="BJ3153" s="1"/>
    </row>
    <row r="3154" spans="1:62" x14ac:dyDescent="0.3">
      <c r="A3154" s="33" t="s">
        <v>3743</v>
      </c>
      <c r="B3154" s="32">
        <v>3726</v>
      </c>
      <c r="C3154" s="1" t="s">
        <v>40</v>
      </c>
      <c r="D3154" s="1" t="s">
        <v>202</v>
      </c>
      <c r="E3154" s="1" t="s">
        <v>284</v>
      </c>
      <c r="F3154" s="1" t="s">
        <v>285</v>
      </c>
      <c r="G3154" s="1" t="s">
        <v>285</v>
      </c>
      <c r="H3154" s="1">
        <v>5</v>
      </c>
      <c r="I3154" s="1" t="s">
        <v>651</v>
      </c>
      <c r="J3154" s="4">
        <v>445</v>
      </c>
      <c r="K3154" s="4">
        <v>59</v>
      </c>
      <c r="L3154" s="4">
        <v>45</v>
      </c>
      <c r="AA3154" s="12" t="str">
        <f>_xlfn.XLOOKUP(HsgLista[[#This Row],[Lakó-népesség]],hsgméret[limit],hsgméret[név],,-1)</f>
        <v>mikro</v>
      </c>
      <c r="AB3154" s="12" t="str">
        <f>IFERROR(_xlfn.XLOOKUP(HsgLista[[#This Row],[Vármegye]],Régiók[Vármegye],Régiók[Régió]),"")</f>
        <v>Nyugat-Dunántúl</v>
      </c>
      <c r="AC3154" s="12" t="str">
        <f>IFERROR(_xlfn.XLOOKUP(HsgLista[[#This Row],[Vármegye]],Régiók[Vármegye],Régiók[NUTS2]),"")</f>
        <v>HU22</v>
      </c>
      <c r="AD3154" s="12" t="str" cm="1">
        <f t="array" ref="AD3154">_xlfn.XLOOKUP(HsgLista[[#This Row],[Helység jogállása]],_xlfn.ANCHORARRAY($AG$12),$AH$12:$AH$18)</f>
        <v>1 község</v>
      </c>
      <c r="AE3154" s="4">
        <f>HsgLista[[#This Row],[Lakó-népesség]]*HsgLista[[#This Row],[Lakó-népesség]]</f>
        <v>3481</v>
      </c>
      <c r="AF3154" s="1"/>
      <c r="AG3154" s="4"/>
      <c r="AJ3154" s="8"/>
      <c r="AK3154" s="4"/>
      <c r="AS3154" s="8"/>
      <c r="AT3154" s="4"/>
      <c r="BJ3154" s="1"/>
    </row>
    <row r="3155" spans="1:62" x14ac:dyDescent="0.3">
      <c r="A3155" s="33" t="s">
        <v>3744</v>
      </c>
      <c r="B3155" s="31">
        <v>14960</v>
      </c>
      <c r="C3155" s="1" t="s">
        <v>40</v>
      </c>
      <c r="D3155" s="1" t="s">
        <v>75</v>
      </c>
      <c r="E3155" s="1" t="s">
        <v>786</v>
      </c>
      <c r="F3155" s="1" t="s">
        <v>787</v>
      </c>
      <c r="G3155" s="1" t="s">
        <v>788</v>
      </c>
      <c r="H3155" s="1">
        <v>5</v>
      </c>
      <c r="I3155" s="1" t="s">
        <v>1936</v>
      </c>
      <c r="J3155" s="4">
        <v>963</v>
      </c>
      <c r="K3155" s="4">
        <v>1289</v>
      </c>
      <c r="L3155" s="4">
        <v>588</v>
      </c>
      <c r="R3155" s="1">
        <v>1</v>
      </c>
      <c r="AA3155" s="12" t="str">
        <f>_xlfn.XLOOKUP(HsgLista[[#This Row],[Lakó-népesség]],hsgméret[limit],hsgméret[név],,-1)</f>
        <v>apró</v>
      </c>
      <c r="AB3155" s="12" t="str">
        <f>IFERROR(_xlfn.XLOOKUP(HsgLista[[#This Row],[Vármegye]],Régiók[Vármegye],Régiók[Régió]),"")</f>
        <v>Pest</v>
      </c>
      <c r="AC3155" s="12" t="str">
        <f>IFERROR(_xlfn.XLOOKUP(HsgLista[[#This Row],[Vármegye]],Régiók[Vármegye],Régiók[NUTS2]),"")</f>
        <v>HU12</v>
      </c>
      <c r="AD3155" s="12" t="str" cm="1">
        <f t="array" ref="AD3155">_xlfn.XLOOKUP(HsgLista[[#This Row],[Helység jogállása]],_xlfn.ANCHORARRAY($AG$12),$AH$12:$AH$18)</f>
        <v>1 község</v>
      </c>
      <c r="AE3155" s="4">
        <f>HsgLista[[#This Row],[Lakó-népesség]]*HsgLista[[#This Row],[Lakó-népesség]]</f>
        <v>1661521</v>
      </c>
      <c r="AF3155" s="1"/>
      <c r="AG3155" s="4"/>
      <c r="AJ3155" s="8"/>
      <c r="AK3155" s="4"/>
      <c r="AS3155" s="8"/>
      <c r="AT3155" s="4"/>
      <c r="BJ3155" s="1"/>
    </row>
    <row r="3156" spans="1:62" x14ac:dyDescent="0.3">
      <c r="A3156" s="33" t="s">
        <v>3745</v>
      </c>
      <c r="B3156" s="31">
        <v>31608</v>
      </c>
      <c r="C3156" s="1" t="s">
        <v>40</v>
      </c>
      <c r="D3156" s="1" t="s">
        <v>52</v>
      </c>
      <c r="E3156" s="1" t="s">
        <v>878</v>
      </c>
      <c r="F3156" s="1" t="s">
        <v>879</v>
      </c>
      <c r="G3156" s="1" t="s">
        <v>880</v>
      </c>
      <c r="H3156" s="1">
        <v>5</v>
      </c>
      <c r="I3156" s="1" t="s">
        <v>1258</v>
      </c>
      <c r="J3156" s="4">
        <v>2909</v>
      </c>
      <c r="K3156" s="4">
        <v>567</v>
      </c>
      <c r="L3156" s="4">
        <v>345</v>
      </c>
      <c r="T3156" s="1">
        <v>1</v>
      </c>
      <c r="AA3156" s="12" t="str">
        <f>_xlfn.XLOOKUP(HsgLista[[#This Row],[Lakó-népesség]],hsgméret[limit],hsgméret[név],,-1)</f>
        <v>apró</v>
      </c>
      <c r="AB3156" s="12" t="str">
        <f>IFERROR(_xlfn.XLOOKUP(HsgLista[[#This Row],[Vármegye]],Régiók[Vármegye],Régiók[Régió]),"")</f>
        <v>Észak-Magyarország</v>
      </c>
      <c r="AC3156" s="12" t="str">
        <f>IFERROR(_xlfn.XLOOKUP(HsgLista[[#This Row],[Vármegye]],Régiók[Vármegye],Régiók[NUTS2]),"")</f>
        <v>HU31</v>
      </c>
      <c r="AD3156" s="12" t="str" cm="1">
        <f t="array" ref="AD3156">_xlfn.XLOOKUP(HsgLista[[#This Row],[Helység jogállása]],_xlfn.ANCHORARRAY($AG$12),$AH$12:$AH$18)</f>
        <v>1 község</v>
      </c>
      <c r="AE3156" s="4">
        <f>HsgLista[[#This Row],[Lakó-népesség]]*HsgLista[[#This Row],[Lakó-népesség]]</f>
        <v>321489</v>
      </c>
      <c r="AF3156" s="1"/>
      <c r="AG3156" s="4"/>
      <c r="AJ3156" s="8"/>
      <c r="AK3156" s="4"/>
      <c r="AS3156" s="8"/>
      <c r="AT3156" s="4"/>
      <c r="BJ3156" s="1"/>
    </row>
    <row r="3157" spans="1:62" x14ac:dyDescent="0.3">
      <c r="A3157" s="33" t="s">
        <v>3746</v>
      </c>
      <c r="B3157" s="31">
        <v>15848</v>
      </c>
      <c r="C3157" s="1" t="s">
        <v>40</v>
      </c>
      <c r="D3157" s="1" t="s">
        <v>41</v>
      </c>
      <c r="E3157" s="1" t="s">
        <v>356</v>
      </c>
      <c r="F3157" s="1" t="s">
        <v>357</v>
      </c>
      <c r="G3157" s="1" t="s">
        <v>358</v>
      </c>
      <c r="H3157" s="1">
        <v>5</v>
      </c>
      <c r="I3157" s="1" t="s">
        <v>358</v>
      </c>
      <c r="J3157" s="4">
        <v>1671</v>
      </c>
      <c r="K3157" s="4">
        <v>419</v>
      </c>
      <c r="L3157" s="4">
        <v>171</v>
      </c>
      <c r="R3157" s="1">
        <v>1</v>
      </c>
      <c r="AA3157" s="12" t="str">
        <f>_xlfn.XLOOKUP(HsgLista[[#This Row],[Lakó-népesség]],hsgméret[limit],hsgméret[név],,-1)</f>
        <v>mikro</v>
      </c>
      <c r="AB3157" s="12" t="str">
        <f>IFERROR(_xlfn.XLOOKUP(HsgLista[[#This Row],[Vármegye]],Régiók[Vármegye],Régiók[Régió]),"")</f>
        <v>Dél-Dunántúl</v>
      </c>
      <c r="AC3157" s="12" t="str">
        <f>IFERROR(_xlfn.XLOOKUP(HsgLista[[#This Row],[Vármegye]],Régiók[Vármegye],Régiók[NUTS2]),"")</f>
        <v>HU23</v>
      </c>
      <c r="AD3157" s="12" t="str" cm="1">
        <f t="array" ref="AD3157">_xlfn.XLOOKUP(HsgLista[[#This Row],[Helység jogállása]],_xlfn.ANCHORARRAY($AG$12),$AH$12:$AH$18)</f>
        <v>1 község</v>
      </c>
      <c r="AE3157" s="4">
        <f>HsgLista[[#This Row],[Lakó-népesség]]*HsgLista[[#This Row],[Lakó-népesség]]</f>
        <v>175561</v>
      </c>
      <c r="AF3157" s="1"/>
      <c r="AG3157" s="4"/>
      <c r="AJ3157" s="8"/>
      <c r="AK3157" s="4"/>
      <c r="AS3157" s="8"/>
      <c r="AT3157" s="4"/>
      <c r="BJ3157" s="1"/>
    </row>
    <row r="3158" spans="1:62" x14ac:dyDescent="0.3">
      <c r="A3158" s="33" t="s">
        <v>3747</v>
      </c>
      <c r="B3158" s="31">
        <v>34263</v>
      </c>
      <c r="C3158" s="1" t="s">
        <v>40</v>
      </c>
      <c r="D3158" s="1" t="s">
        <v>28</v>
      </c>
      <c r="E3158" s="1" t="s">
        <v>2028</v>
      </c>
      <c r="F3158" s="1" t="s">
        <v>1643</v>
      </c>
      <c r="G3158" s="1" t="s">
        <v>1641</v>
      </c>
      <c r="H3158" s="1">
        <v>5</v>
      </c>
      <c r="I3158" s="1" t="s">
        <v>3192</v>
      </c>
      <c r="J3158" s="4">
        <v>1082</v>
      </c>
      <c r="K3158" s="4">
        <v>854</v>
      </c>
      <c r="L3158" s="4">
        <v>280</v>
      </c>
      <c r="AA3158" s="12" t="str">
        <f>_xlfn.XLOOKUP(HsgLista[[#This Row],[Lakó-népesség]],hsgméret[limit],hsgméret[név],,-1)</f>
        <v>apró</v>
      </c>
      <c r="AB3158" s="12" t="str">
        <f>IFERROR(_xlfn.XLOOKUP(HsgLista[[#This Row],[Vármegye]],Régiók[Vármegye],Régiók[Régió]),"")</f>
        <v>Közép-Dunántúl</v>
      </c>
      <c r="AC3158" s="12" t="str">
        <f>IFERROR(_xlfn.XLOOKUP(HsgLista[[#This Row],[Vármegye]],Régiók[Vármegye],Régiók[NUTS2]),"")</f>
        <v>HU21</v>
      </c>
      <c r="AD3158" s="12" t="str" cm="1">
        <f t="array" ref="AD3158">_xlfn.XLOOKUP(HsgLista[[#This Row],[Helység jogállása]],_xlfn.ANCHORARRAY($AG$12),$AH$12:$AH$18)</f>
        <v>1 község</v>
      </c>
      <c r="AE3158" s="4">
        <f>HsgLista[[#This Row],[Lakó-népesség]]*HsgLista[[#This Row],[Lakó-népesség]]</f>
        <v>729316</v>
      </c>
      <c r="AF3158" s="1"/>
      <c r="AG3158" s="4"/>
      <c r="AJ3158" s="8"/>
      <c r="AK3158" s="4"/>
      <c r="AS3158" s="8"/>
      <c r="AT3158" s="4"/>
      <c r="BJ3158" s="1"/>
    </row>
    <row r="3159" spans="1:62" x14ac:dyDescent="0.3">
      <c r="A3159" s="33" t="s">
        <v>3748</v>
      </c>
      <c r="B3159" s="31">
        <v>33057</v>
      </c>
      <c r="C3159" s="1" t="s">
        <v>40</v>
      </c>
      <c r="D3159" s="1" t="s">
        <v>112</v>
      </c>
      <c r="E3159" s="1" t="s">
        <v>324</v>
      </c>
      <c r="F3159" s="1" t="s">
        <v>325</v>
      </c>
      <c r="G3159" s="1" t="s">
        <v>326</v>
      </c>
      <c r="H3159" s="1">
        <v>5</v>
      </c>
      <c r="I3159" s="1" t="s">
        <v>326</v>
      </c>
      <c r="J3159" s="4">
        <v>1501</v>
      </c>
      <c r="K3159" s="4">
        <v>328</v>
      </c>
      <c r="L3159" s="4">
        <v>156</v>
      </c>
      <c r="AA3159" s="12" t="str">
        <f>_xlfn.XLOOKUP(HsgLista[[#This Row],[Lakó-népesség]],hsgméret[limit],hsgméret[név],,-1)</f>
        <v>mikro</v>
      </c>
      <c r="AB3159" s="12" t="str">
        <f>IFERROR(_xlfn.XLOOKUP(HsgLista[[#This Row],[Vármegye]],Régiók[Vármegye],Régiók[Régió]),"")</f>
        <v>Dél-Dunántúl</v>
      </c>
      <c r="AC3159" s="12" t="str">
        <f>IFERROR(_xlfn.XLOOKUP(HsgLista[[#This Row],[Vármegye]],Régiók[Vármegye],Régiók[NUTS2]),"")</f>
        <v>HU23</v>
      </c>
      <c r="AD3159" s="12" t="str" cm="1">
        <f t="array" ref="AD3159">_xlfn.XLOOKUP(HsgLista[[#This Row],[Helység jogállása]],_xlfn.ANCHORARRAY($AG$12),$AH$12:$AH$18)</f>
        <v>1 község</v>
      </c>
      <c r="AE3159" s="4">
        <f>HsgLista[[#This Row],[Lakó-népesség]]*HsgLista[[#This Row],[Lakó-népesség]]</f>
        <v>107584</v>
      </c>
      <c r="AF3159" s="1"/>
      <c r="AG3159" s="4"/>
      <c r="AJ3159" s="8"/>
      <c r="AK3159" s="4"/>
      <c r="AS3159" s="8"/>
      <c r="AT3159" s="4"/>
      <c r="BJ3159" s="1"/>
    </row>
    <row r="3160" spans="1:62" x14ac:dyDescent="0.3">
      <c r="A3160" s="33" t="s">
        <v>3749</v>
      </c>
      <c r="B3160" s="31">
        <v>19275</v>
      </c>
      <c r="C3160" s="1" t="s">
        <v>40</v>
      </c>
      <c r="D3160" s="1" t="s">
        <v>52</v>
      </c>
      <c r="E3160" s="1" t="s">
        <v>71</v>
      </c>
      <c r="F3160" s="1" t="s">
        <v>72</v>
      </c>
      <c r="G3160" s="1" t="s">
        <v>73</v>
      </c>
      <c r="H3160" s="1">
        <v>5</v>
      </c>
      <c r="I3160" s="1" t="s">
        <v>918</v>
      </c>
      <c r="J3160" s="4">
        <v>926</v>
      </c>
      <c r="K3160" s="4">
        <v>348</v>
      </c>
      <c r="L3160" s="4">
        <v>129</v>
      </c>
      <c r="AA3160" s="12" t="str">
        <f>_xlfn.XLOOKUP(HsgLista[[#This Row],[Lakó-népesség]],hsgméret[limit],hsgméret[név],,-1)</f>
        <v>mikro</v>
      </c>
      <c r="AB3160" s="12" t="str">
        <f>IFERROR(_xlfn.XLOOKUP(HsgLista[[#This Row],[Vármegye]],Régiók[Vármegye],Régiók[Régió]),"")</f>
        <v>Észak-Magyarország</v>
      </c>
      <c r="AC3160" s="12" t="str">
        <f>IFERROR(_xlfn.XLOOKUP(HsgLista[[#This Row],[Vármegye]],Régiók[Vármegye],Régiók[NUTS2]),"")</f>
        <v>HU31</v>
      </c>
      <c r="AD3160" s="12" t="str" cm="1">
        <f t="array" ref="AD3160">_xlfn.XLOOKUP(HsgLista[[#This Row],[Helység jogállása]],_xlfn.ANCHORARRAY($AG$12),$AH$12:$AH$18)</f>
        <v>1 község</v>
      </c>
      <c r="AE3160" s="4">
        <f>HsgLista[[#This Row],[Lakó-népesség]]*HsgLista[[#This Row],[Lakó-népesség]]</f>
        <v>121104</v>
      </c>
      <c r="AF3160" s="1"/>
      <c r="AG3160" s="4"/>
      <c r="AJ3160" s="8"/>
      <c r="AK3160" s="4"/>
      <c r="AS3160" s="8"/>
      <c r="AT3160" s="4"/>
      <c r="BJ3160" s="1"/>
    </row>
    <row r="3161" spans="1:62" x14ac:dyDescent="0.3">
      <c r="A3161" s="33" t="s">
        <v>3750</v>
      </c>
      <c r="B3161" s="31">
        <v>27614</v>
      </c>
      <c r="C3161" s="1" t="s">
        <v>40</v>
      </c>
      <c r="D3161" s="1" t="s">
        <v>112</v>
      </c>
      <c r="E3161" s="1" t="s">
        <v>234</v>
      </c>
      <c r="F3161" s="1" t="s">
        <v>235</v>
      </c>
      <c r="G3161" s="1" t="s">
        <v>236</v>
      </c>
      <c r="H3161" s="1">
        <v>5</v>
      </c>
      <c r="I3161" s="1" t="s">
        <v>2416</v>
      </c>
      <c r="J3161" s="4">
        <v>1297</v>
      </c>
      <c r="K3161" s="4">
        <v>520</v>
      </c>
      <c r="L3161" s="4">
        <v>185</v>
      </c>
      <c r="T3161" s="1">
        <v>1</v>
      </c>
      <c r="AA3161" s="12" t="str">
        <f>_xlfn.XLOOKUP(HsgLista[[#This Row],[Lakó-népesség]],hsgméret[limit],hsgméret[név],,-1)</f>
        <v>apró</v>
      </c>
      <c r="AB3161" s="12" t="str">
        <f>IFERROR(_xlfn.XLOOKUP(HsgLista[[#This Row],[Vármegye]],Régiók[Vármegye],Régiók[Régió]),"")</f>
        <v>Dél-Dunántúl</v>
      </c>
      <c r="AC3161" s="12" t="str">
        <f>IFERROR(_xlfn.XLOOKUP(HsgLista[[#This Row],[Vármegye]],Régiók[Vármegye],Régiók[NUTS2]),"")</f>
        <v>HU23</v>
      </c>
      <c r="AD3161" s="12" t="str" cm="1">
        <f t="array" ref="AD3161">_xlfn.XLOOKUP(HsgLista[[#This Row],[Helység jogállása]],_xlfn.ANCHORARRAY($AG$12),$AH$12:$AH$18)</f>
        <v>1 község</v>
      </c>
      <c r="AE3161" s="4">
        <f>HsgLista[[#This Row],[Lakó-népesség]]*HsgLista[[#This Row],[Lakó-népesség]]</f>
        <v>270400</v>
      </c>
      <c r="AF3161" s="1"/>
      <c r="AG3161" s="4"/>
      <c r="AJ3161" s="8"/>
      <c r="AK3161" s="4"/>
      <c r="AS3161" s="8"/>
      <c r="AT3161" s="4"/>
      <c r="BJ3161" s="1"/>
    </row>
    <row r="3162" spans="1:62" x14ac:dyDescent="0.3">
      <c r="A3162" s="33" t="s">
        <v>493</v>
      </c>
      <c r="B3162" s="31">
        <v>26499</v>
      </c>
      <c r="C3162" s="1" t="s">
        <v>27</v>
      </c>
      <c r="D3162" s="1" t="s">
        <v>80</v>
      </c>
      <c r="E3162" s="1" t="s">
        <v>3751</v>
      </c>
      <c r="F3162" s="1" t="s">
        <v>492</v>
      </c>
      <c r="G3162" s="1" t="s">
        <v>493</v>
      </c>
      <c r="H3162" s="1">
        <v>2</v>
      </c>
      <c r="I3162" s="1" t="s">
        <v>38</v>
      </c>
      <c r="J3162" s="4">
        <v>3740</v>
      </c>
      <c r="K3162" s="4">
        <v>6417</v>
      </c>
      <c r="L3162" s="4">
        <v>2779</v>
      </c>
      <c r="R3162" s="1">
        <v>1</v>
      </c>
      <c r="AA3162" s="12" t="str">
        <f>_xlfn.XLOOKUP(HsgLista[[#This Row],[Lakó-népesség]],hsgméret[limit],hsgméret[név],,-1)</f>
        <v>kicsi</v>
      </c>
      <c r="AB3162" s="12" t="str">
        <f>IFERROR(_xlfn.XLOOKUP(HsgLista[[#This Row],[Vármegye]],Régiók[Vármegye],Régiók[Régió]),"")</f>
        <v>Közép-Dunántúl</v>
      </c>
      <c r="AC3162" s="12" t="str">
        <f>IFERROR(_xlfn.XLOOKUP(HsgLista[[#This Row],[Vármegye]],Régiók[Vármegye],Régiók[NUTS2]),"")</f>
        <v>HU21</v>
      </c>
      <c r="AD3162" s="12" t="str" cm="1">
        <f t="array" ref="AD3162">_xlfn.XLOOKUP(HsgLista[[#This Row],[Helység jogállása]],_xlfn.ANCHORARRAY($AG$12),$AH$12:$AH$18)</f>
        <v>2 város</v>
      </c>
      <c r="AE3162" s="4">
        <f>HsgLista[[#This Row],[Lakó-népesség]]*HsgLista[[#This Row],[Lakó-népesség]]</f>
        <v>41177889</v>
      </c>
      <c r="AF3162" s="1"/>
      <c r="AG3162" s="4"/>
      <c r="AJ3162" s="8"/>
      <c r="AK3162" s="4"/>
      <c r="AS3162" s="8"/>
      <c r="AT3162" s="4"/>
      <c r="BJ3162" s="1"/>
    </row>
    <row r="3163" spans="1:62" x14ac:dyDescent="0.3">
      <c r="A3163" s="33" t="s">
        <v>3752</v>
      </c>
      <c r="B3163" s="31">
        <v>12201</v>
      </c>
      <c r="C3163" s="1" t="s">
        <v>40</v>
      </c>
      <c r="D3163" s="1" t="s">
        <v>41</v>
      </c>
      <c r="E3163" s="1" t="s">
        <v>821</v>
      </c>
      <c r="F3163" s="1" t="s">
        <v>822</v>
      </c>
      <c r="G3163" s="1" t="s">
        <v>823</v>
      </c>
      <c r="H3163" s="1">
        <v>5</v>
      </c>
      <c r="I3163" s="1" t="s">
        <v>820</v>
      </c>
      <c r="J3163" s="4">
        <v>893</v>
      </c>
      <c r="K3163" s="4">
        <v>249</v>
      </c>
      <c r="L3163" s="4">
        <v>114</v>
      </c>
      <c r="AA3163" s="12" t="str">
        <f>_xlfn.XLOOKUP(HsgLista[[#This Row],[Lakó-népesség]],hsgméret[limit],hsgméret[név],,-1)</f>
        <v>mikro</v>
      </c>
      <c r="AB3163" s="12" t="str">
        <f>IFERROR(_xlfn.XLOOKUP(HsgLista[[#This Row],[Vármegye]],Régiók[Vármegye],Régiók[Régió]),"")</f>
        <v>Dél-Dunántúl</v>
      </c>
      <c r="AC3163" s="12" t="str">
        <f>IFERROR(_xlfn.XLOOKUP(HsgLista[[#This Row],[Vármegye]],Régiók[Vármegye],Régiók[NUTS2]),"")</f>
        <v>HU23</v>
      </c>
      <c r="AD3163" s="12" t="str" cm="1">
        <f t="array" ref="AD3163">_xlfn.XLOOKUP(HsgLista[[#This Row],[Helység jogállása]],_xlfn.ANCHORARRAY($AG$12),$AH$12:$AH$18)</f>
        <v>1 község</v>
      </c>
      <c r="AE3163" s="4">
        <f>HsgLista[[#This Row],[Lakó-népesség]]*HsgLista[[#This Row],[Lakó-népesség]]</f>
        <v>62001</v>
      </c>
      <c r="AF3163" s="1"/>
      <c r="AG3163" s="4"/>
      <c r="AJ3163" s="8"/>
      <c r="AK3163" s="4"/>
      <c r="AS3163" s="8"/>
      <c r="AT3163" s="4"/>
      <c r="BJ3163" s="1"/>
    </row>
    <row r="3164" spans="1:62" x14ac:dyDescent="0.3">
      <c r="A3164" s="33" t="s">
        <v>1538</v>
      </c>
      <c r="B3164" s="31">
        <v>21625</v>
      </c>
      <c r="C3164" s="1" t="s">
        <v>40</v>
      </c>
      <c r="D3164" s="1" t="s">
        <v>251</v>
      </c>
      <c r="E3164" s="1" t="s">
        <v>350</v>
      </c>
      <c r="F3164" s="1" t="s">
        <v>351</v>
      </c>
      <c r="G3164" s="1" t="s">
        <v>352</v>
      </c>
      <c r="H3164" s="1">
        <v>2</v>
      </c>
      <c r="I3164" s="1" t="s">
        <v>38</v>
      </c>
      <c r="J3164" s="4">
        <v>5729</v>
      </c>
      <c r="K3164" s="4">
        <v>1817</v>
      </c>
      <c r="L3164" s="4">
        <v>821</v>
      </c>
      <c r="R3164" s="1">
        <v>1</v>
      </c>
      <c r="T3164" s="1">
        <v>1</v>
      </c>
      <c r="AA3164" s="12" t="str">
        <f>_xlfn.XLOOKUP(HsgLista[[#This Row],[Lakó-népesség]],hsgméret[limit],hsgméret[név],,-1)</f>
        <v>apró</v>
      </c>
      <c r="AB3164" s="12" t="str">
        <f>IFERROR(_xlfn.XLOOKUP(HsgLista[[#This Row],[Vármegye]],Régiók[Vármegye],Régiók[Régió]),"")</f>
        <v>Dél-Dunántúl</v>
      </c>
      <c r="AC3164" s="12" t="str">
        <f>IFERROR(_xlfn.XLOOKUP(HsgLista[[#This Row],[Vármegye]],Régiók[Vármegye],Régiók[NUTS2]),"")</f>
        <v>HU23</v>
      </c>
      <c r="AD3164" s="12" t="str" cm="1">
        <f t="array" ref="AD3164">_xlfn.XLOOKUP(HsgLista[[#This Row],[Helység jogállása]],_xlfn.ANCHORARRAY($AG$12),$AH$12:$AH$18)</f>
        <v>1 község</v>
      </c>
      <c r="AE3164" s="4">
        <f>HsgLista[[#This Row],[Lakó-népesség]]*HsgLista[[#This Row],[Lakó-népesség]]</f>
        <v>3301489</v>
      </c>
      <c r="AF3164" s="1"/>
      <c r="AG3164" s="4"/>
      <c r="AJ3164" s="8"/>
      <c r="AK3164" s="4"/>
      <c r="AS3164" s="8"/>
      <c r="AT3164" s="4"/>
      <c r="BJ3164" s="1"/>
    </row>
    <row r="3165" spans="1:62" x14ac:dyDescent="0.3">
      <c r="A3165" s="33" t="s">
        <v>3753</v>
      </c>
      <c r="B3165" s="31">
        <v>19105</v>
      </c>
      <c r="C3165" s="1" t="s">
        <v>40</v>
      </c>
      <c r="D3165" s="1" t="s">
        <v>52</v>
      </c>
      <c r="E3165" s="1" t="s">
        <v>149</v>
      </c>
      <c r="F3165" s="1" t="s">
        <v>150</v>
      </c>
      <c r="G3165" s="1" t="s">
        <v>151</v>
      </c>
      <c r="H3165" s="1">
        <v>5</v>
      </c>
      <c r="I3165" s="1" t="s">
        <v>152</v>
      </c>
      <c r="J3165" s="4">
        <v>1143</v>
      </c>
      <c r="K3165" s="4">
        <v>443</v>
      </c>
      <c r="L3165" s="4">
        <v>222</v>
      </c>
      <c r="AA3165" s="12" t="str">
        <f>_xlfn.XLOOKUP(HsgLista[[#This Row],[Lakó-népesség]],hsgméret[limit],hsgméret[név],,-1)</f>
        <v>mikro</v>
      </c>
      <c r="AB3165" s="12" t="str">
        <f>IFERROR(_xlfn.XLOOKUP(HsgLista[[#This Row],[Vármegye]],Régiók[Vármegye],Régiók[Régió]),"")</f>
        <v>Észak-Magyarország</v>
      </c>
      <c r="AC3165" s="12" t="str">
        <f>IFERROR(_xlfn.XLOOKUP(HsgLista[[#This Row],[Vármegye]],Régiók[Vármegye],Régiók[NUTS2]),"")</f>
        <v>HU31</v>
      </c>
      <c r="AD3165" s="12" t="str" cm="1">
        <f t="array" ref="AD3165">_xlfn.XLOOKUP(HsgLista[[#This Row],[Helység jogállása]],_xlfn.ANCHORARRAY($AG$12),$AH$12:$AH$18)</f>
        <v>1 község</v>
      </c>
      <c r="AE3165" s="4">
        <f>HsgLista[[#This Row],[Lakó-népesség]]*HsgLista[[#This Row],[Lakó-népesség]]</f>
        <v>196249</v>
      </c>
      <c r="AF3165" s="1"/>
      <c r="AG3165" s="4"/>
      <c r="AJ3165" s="8"/>
      <c r="AK3165" s="4"/>
      <c r="AS3165" s="8"/>
      <c r="AT3165" s="4"/>
      <c r="BJ3165" s="1"/>
    </row>
    <row r="3166" spans="1:62" x14ac:dyDescent="0.3">
      <c r="A3166" s="33" t="s">
        <v>3109</v>
      </c>
      <c r="B3166" s="32">
        <v>6257</v>
      </c>
      <c r="C3166" s="1" t="s">
        <v>40</v>
      </c>
      <c r="D3166" s="1" t="s">
        <v>216</v>
      </c>
      <c r="E3166" s="1" t="s">
        <v>831</v>
      </c>
      <c r="F3166" s="1" t="s">
        <v>832</v>
      </c>
      <c r="G3166" s="1" t="s">
        <v>833</v>
      </c>
      <c r="H3166" s="1">
        <v>2</v>
      </c>
      <c r="I3166" s="1" t="s">
        <v>38</v>
      </c>
      <c r="J3166" s="4">
        <v>6584</v>
      </c>
      <c r="K3166" s="4">
        <v>1494</v>
      </c>
      <c r="L3166" s="4">
        <v>706</v>
      </c>
      <c r="T3166" s="1">
        <v>1</v>
      </c>
      <c r="AA3166" s="12" t="str">
        <f>_xlfn.XLOOKUP(HsgLista[[#This Row],[Lakó-népesség]],hsgméret[limit],hsgméret[név],,-1)</f>
        <v>apró</v>
      </c>
      <c r="AB3166" s="12" t="str">
        <f>IFERROR(_xlfn.XLOOKUP(HsgLista[[#This Row],[Vármegye]],Régiók[Vármegye],Régiók[Régió]),"")</f>
        <v>Dél-Alföld</v>
      </c>
      <c r="AC3166" s="12" t="str">
        <f>IFERROR(_xlfn.XLOOKUP(HsgLista[[#This Row],[Vármegye]],Régiók[Vármegye],Régiók[NUTS2]),"")</f>
        <v>HU33</v>
      </c>
      <c r="AD3166" s="12" t="str" cm="1">
        <f t="array" ref="AD3166">_xlfn.XLOOKUP(HsgLista[[#This Row],[Helység jogállása]],_xlfn.ANCHORARRAY($AG$12),$AH$12:$AH$18)</f>
        <v>1 község</v>
      </c>
      <c r="AE3166" s="4">
        <f>HsgLista[[#This Row],[Lakó-népesség]]*HsgLista[[#This Row],[Lakó-népesség]]</f>
        <v>2232036</v>
      </c>
      <c r="AF3166" s="1"/>
      <c r="AG3166" s="4"/>
      <c r="AJ3166" s="8"/>
      <c r="AK3166" s="4"/>
      <c r="AS3166" s="8"/>
      <c r="AT3166" s="4"/>
      <c r="BJ3166" s="1"/>
    </row>
    <row r="3167" spans="1:62" x14ac:dyDescent="0.3">
      <c r="A3167" s="33" t="s">
        <v>1269</v>
      </c>
      <c r="B3167" s="32">
        <v>4817</v>
      </c>
      <c r="C3167" s="1" t="s">
        <v>196</v>
      </c>
      <c r="D3167" s="1" t="s">
        <v>224</v>
      </c>
      <c r="E3167" s="1" t="s">
        <v>394</v>
      </c>
      <c r="F3167" s="1" t="s">
        <v>395</v>
      </c>
      <c r="G3167" s="1" t="s">
        <v>396</v>
      </c>
      <c r="H3167" s="1">
        <v>2</v>
      </c>
      <c r="I3167" s="1" t="s">
        <v>38</v>
      </c>
      <c r="J3167" s="4">
        <v>7879</v>
      </c>
      <c r="K3167" s="4">
        <v>1395</v>
      </c>
      <c r="L3167" s="4">
        <v>682</v>
      </c>
      <c r="T3167" s="1">
        <v>1</v>
      </c>
      <c r="AA3167" s="12" t="str">
        <f>_xlfn.XLOOKUP(HsgLista[[#This Row],[Lakó-népesség]],hsgméret[limit],hsgméret[név],,-1)</f>
        <v>apró</v>
      </c>
      <c r="AB3167" s="12" t="str">
        <f>IFERROR(_xlfn.XLOOKUP(HsgLista[[#This Row],[Vármegye]],Régiók[Vármegye],Régiók[Régió]),"")</f>
        <v>Észak-Alföld</v>
      </c>
      <c r="AC3167" s="12" t="str">
        <f>IFERROR(_xlfn.XLOOKUP(HsgLista[[#This Row],[Vármegye]],Régiók[Vármegye],Régiók[NUTS2]),"")</f>
        <v>HU32</v>
      </c>
      <c r="AD3167" s="12" t="str" cm="1">
        <f t="array" ref="AD3167">_xlfn.XLOOKUP(HsgLista[[#This Row],[Helység jogállása]],_xlfn.ANCHORARRAY($AG$12),$AH$12:$AH$18)</f>
        <v>1 község</v>
      </c>
      <c r="AE3167" s="4">
        <f>HsgLista[[#This Row],[Lakó-népesség]]*HsgLista[[#This Row],[Lakó-népesség]]</f>
        <v>1946025</v>
      </c>
      <c r="AF3167" s="1"/>
      <c r="AG3167" s="4"/>
      <c r="AJ3167" s="8"/>
      <c r="AK3167" s="4"/>
      <c r="AS3167" s="8"/>
      <c r="AT3167" s="4"/>
      <c r="BJ3167" s="1"/>
    </row>
    <row r="3168" spans="1:62" x14ac:dyDescent="0.3">
      <c r="A3168" s="33" t="s">
        <v>3754</v>
      </c>
      <c r="B3168" s="31">
        <v>25034</v>
      </c>
      <c r="C3168" s="1" t="s">
        <v>27</v>
      </c>
      <c r="D3168" s="1" t="s">
        <v>75</v>
      </c>
      <c r="E3168" s="1" t="s">
        <v>818</v>
      </c>
      <c r="F3168" s="1" t="s">
        <v>819</v>
      </c>
      <c r="G3168" s="1" t="s">
        <v>819</v>
      </c>
      <c r="H3168" s="1">
        <v>1</v>
      </c>
      <c r="I3168" s="1" t="s">
        <v>32</v>
      </c>
      <c r="J3168" s="4">
        <v>3366</v>
      </c>
      <c r="K3168" s="4">
        <v>5836</v>
      </c>
      <c r="L3168" s="4">
        <v>1955</v>
      </c>
      <c r="R3168" s="1">
        <v>1</v>
      </c>
      <c r="AA3168" s="12" t="str">
        <f>_xlfn.XLOOKUP(HsgLista[[#This Row],[Lakó-népesség]],hsgméret[limit],hsgméret[név],,-1)</f>
        <v>kicsi</v>
      </c>
      <c r="AB3168" s="12" t="str">
        <f>IFERROR(_xlfn.XLOOKUP(HsgLista[[#This Row],[Vármegye]],Régiók[Vármegye],Régiók[Régió]),"")</f>
        <v>Pest</v>
      </c>
      <c r="AC3168" s="12" t="str">
        <f>IFERROR(_xlfn.XLOOKUP(HsgLista[[#This Row],[Vármegye]],Régiók[Vármegye],Régiók[NUTS2]),"")</f>
        <v>HU12</v>
      </c>
      <c r="AD3168" s="12" t="str" cm="1">
        <f t="array" ref="AD3168">_xlfn.XLOOKUP(HsgLista[[#This Row],[Helység jogállása]],_xlfn.ANCHORARRAY($AG$12),$AH$12:$AH$18)</f>
        <v>2 város</v>
      </c>
      <c r="AE3168" s="4">
        <f>HsgLista[[#This Row],[Lakó-népesség]]*HsgLista[[#This Row],[Lakó-népesség]]</f>
        <v>34058896</v>
      </c>
      <c r="AF3168" s="1"/>
      <c r="AG3168" s="4"/>
      <c r="AJ3168" s="8"/>
      <c r="AK3168" s="4"/>
      <c r="AS3168" s="8"/>
      <c r="AT3168" s="4"/>
      <c r="BJ3168" s="1"/>
    </row>
    <row r="3169" spans="1:62" x14ac:dyDescent="0.3">
      <c r="A3169" s="33" t="s">
        <v>3755</v>
      </c>
      <c r="B3169" s="31">
        <v>22035</v>
      </c>
      <c r="C3169" s="1" t="s">
        <v>40</v>
      </c>
      <c r="D3169" s="1" t="s">
        <v>75</v>
      </c>
      <c r="E3169" s="1" t="s">
        <v>1236</v>
      </c>
      <c r="F3169" s="1" t="s">
        <v>1237</v>
      </c>
      <c r="G3169" s="1" t="s">
        <v>1238</v>
      </c>
      <c r="H3169" s="1">
        <v>1</v>
      </c>
      <c r="I3169" s="1" t="s">
        <v>32</v>
      </c>
      <c r="J3169" s="4">
        <v>2335</v>
      </c>
      <c r="K3169" s="4">
        <v>2354</v>
      </c>
      <c r="L3169" s="4">
        <v>995</v>
      </c>
      <c r="AA3169" s="12" t="str">
        <f>_xlfn.XLOOKUP(HsgLista[[#This Row],[Lakó-népesség]],hsgméret[limit],hsgméret[név],,-1)</f>
        <v>kicsi</v>
      </c>
      <c r="AB3169" s="12" t="str">
        <f>IFERROR(_xlfn.XLOOKUP(HsgLista[[#This Row],[Vármegye]],Régiók[Vármegye],Régiók[Régió]),"")</f>
        <v>Pest</v>
      </c>
      <c r="AC3169" s="12" t="str">
        <f>IFERROR(_xlfn.XLOOKUP(HsgLista[[#This Row],[Vármegye]],Régiók[Vármegye],Régiók[NUTS2]),"")</f>
        <v>HU12</v>
      </c>
      <c r="AD3169" s="12" t="str" cm="1">
        <f t="array" ref="AD3169">_xlfn.XLOOKUP(HsgLista[[#This Row],[Helység jogállása]],_xlfn.ANCHORARRAY($AG$12),$AH$12:$AH$18)</f>
        <v>1 község</v>
      </c>
      <c r="AE3169" s="4">
        <f>HsgLista[[#This Row],[Lakó-népesség]]*HsgLista[[#This Row],[Lakó-népesség]]</f>
        <v>5541316</v>
      </c>
      <c r="AF3169" s="1"/>
      <c r="AG3169" s="4"/>
      <c r="AJ3169" s="8"/>
      <c r="AK3169" s="4"/>
      <c r="AS3169" s="8"/>
      <c r="AT3169" s="4"/>
      <c r="BJ3169" s="1"/>
    </row>
    <row r="3170" spans="1:62" x14ac:dyDescent="0.3">
      <c r="A3170" s="33" t="s">
        <v>3756</v>
      </c>
      <c r="B3170" s="31">
        <v>15158</v>
      </c>
      <c r="C3170" s="1" t="s">
        <v>40</v>
      </c>
      <c r="D3170" s="1" t="s">
        <v>140</v>
      </c>
      <c r="E3170" s="1" t="s">
        <v>600</v>
      </c>
      <c r="F3170" s="1" t="s">
        <v>601</v>
      </c>
      <c r="G3170" s="1" t="s">
        <v>602</v>
      </c>
      <c r="H3170" s="1">
        <v>5</v>
      </c>
      <c r="I3170" s="1" t="s">
        <v>599</v>
      </c>
      <c r="J3170" s="4">
        <v>8794</v>
      </c>
      <c r="K3170" s="4">
        <v>666</v>
      </c>
      <c r="L3170" s="4">
        <v>405</v>
      </c>
      <c r="AA3170" s="12" t="str">
        <f>_xlfn.XLOOKUP(HsgLista[[#This Row],[Lakó-népesség]],hsgméret[limit],hsgméret[név],,-1)</f>
        <v>apró</v>
      </c>
      <c r="AB3170" s="12" t="str">
        <f>IFERROR(_xlfn.XLOOKUP(HsgLista[[#This Row],[Vármegye]],Régiók[Vármegye],Régiók[Régió]),"")</f>
        <v>Dél-Alföld</v>
      </c>
      <c r="AC3170" s="12" t="str">
        <f>IFERROR(_xlfn.XLOOKUP(HsgLista[[#This Row],[Vármegye]],Régiók[Vármegye],Régiók[NUTS2]),"")</f>
        <v>HU33</v>
      </c>
      <c r="AD3170" s="12" t="str" cm="1">
        <f t="array" ref="AD3170">_xlfn.XLOOKUP(HsgLista[[#This Row],[Helység jogállása]],_xlfn.ANCHORARRAY($AG$12),$AH$12:$AH$18)</f>
        <v>1 község</v>
      </c>
      <c r="AE3170" s="4">
        <f>HsgLista[[#This Row],[Lakó-népesség]]*HsgLista[[#This Row],[Lakó-népesség]]</f>
        <v>443556</v>
      </c>
      <c r="AF3170" s="1"/>
      <c r="AG3170" s="4"/>
      <c r="AJ3170" s="8"/>
      <c r="AK3170" s="4"/>
      <c r="AS3170" s="8"/>
      <c r="AT3170" s="4"/>
      <c r="BJ3170" s="1"/>
    </row>
    <row r="3171" spans="1:62" x14ac:dyDescent="0.3">
      <c r="A3171" s="33" t="s">
        <v>3757</v>
      </c>
      <c r="B3171" s="31">
        <v>28750</v>
      </c>
      <c r="C3171" s="1" t="s">
        <v>40</v>
      </c>
      <c r="D3171" s="1" t="s">
        <v>159</v>
      </c>
      <c r="E3171" s="1" t="s">
        <v>950</v>
      </c>
      <c r="F3171" s="1" t="s">
        <v>951</v>
      </c>
      <c r="G3171" s="1" t="s">
        <v>952</v>
      </c>
      <c r="H3171" s="1">
        <v>5</v>
      </c>
      <c r="I3171" s="1" t="s">
        <v>2243</v>
      </c>
      <c r="J3171" s="4">
        <v>639</v>
      </c>
      <c r="K3171" s="4">
        <v>355</v>
      </c>
      <c r="L3171" s="4">
        <v>153</v>
      </c>
      <c r="AA3171" s="12" t="str">
        <f>_xlfn.XLOOKUP(HsgLista[[#This Row],[Lakó-népesség]],hsgméret[limit],hsgméret[név],,-1)</f>
        <v>mikro</v>
      </c>
      <c r="AB3171" s="12" t="str">
        <f>IFERROR(_xlfn.XLOOKUP(HsgLista[[#This Row],[Vármegye]],Régiók[Vármegye],Régiók[Régió]),"")</f>
        <v>Észak-Alföld</v>
      </c>
      <c r="AC3171" s="12" t="str">
        <f>IFERROR(_xlfn.XLOOKUP(HsgLista[[#This Row],[Vármegye]],Régiók[Vármegye],Régiók[NUTS2]),"")</f>
        <v>HU32</v>
      </c>
      <c r="AD3171" s="12" t="str" cm="1">
        <f t="array" ref="AD3171">_xlfn.XLOOKUP(HsgLista[[#This Row],[Helység jogállása]],_xlfn.ANCHORARRAY($AG$12),$AH$12:$AH$18)</f>
        <v>1 község</v>
      </c>
      <c r="AE3171" s="4">
        <f>HsgLista[[#This Row],[Lakó-népesség]]*HsgLista[[#This Row],[Lakó-népesség]]</f>
        <v>126025</v>
      </c>
      <c r="AF3171" s="1"/>
      <c r="AG3171" s="4"/>
      <c r="AJ3171" s="8"/>
      <c r="AK3171" s="4"/>
      <c r="AS3171" s="8"/>
      <c r="AT3171" s="4"/>
      <c r="BJ3171" s="1"/>
    </row>
    <row r="3172" spans="1:62" x14ac:dyDescent="0.3">
      <c r="A3172" s="33" t="s">
        <v>3758</v>
      </c>
      <c r="B3172" s="31">
        <v>16869</v>
      </c>
      <c r="C3172" s="1" t="s">
        <v>40</v>
      </c>
      <c r="D3172" s="1" t="s">
        <v>66</v>
      </c>
      <c r="E3172" s="1" t="s">
        <v>101</v>
      </c>
      <c r="F3172" s="1" t="s">
        <v>102</v>
      </c>
      <c r="G3172" s="1" t="s">
        <v>103</v>
      </c>
      <c r="H3172" s="1">
        <v>5</v>
      </c>
      <c r="I3172" s="1" t="s">
        <v>2855</v>
      </c>
      <c r="J3172" s="4">
        <v>465</v>
      </c>
      <c r="K3172" s="4">
        <v>121</v>
      </c>
      <c r="L3172" s="4">
        <v>65</v>
      </c>
      <c r="AA3172" s="12" t="str">
        <f>_xlfn.XLOOKUP(HsgLista[[#This Row],[Lakó-népesség]],hsgméret[limit],hsgméret[név],,-1)</f>
        <v>mikro</v>
      </c>
      <c r="AB3172" s="12" t="str">
        <f>IFERROR(_xlfn.XLOOKUP(HsgLista[[#This Row],[Vármegye]],Régiók[Vármegye],Régiók[Régió]),"")</f>
        <v>Nyugat-Dunántúl</v>
      </c>
      <c r="AC3172" s="12" t="str">
        <f>IFERROR(_xlfn.XLOOKUP(HsgLista[[#This Row],[Vármegye]],Régiók[Vármegye],Régiók[NUTS2]),"")</f>
        <v>HU22</v>
      </c>
      <c r="AD3172" s="12" t="str" cm="1">
        <f t="array" ref="AD3172">_xlfn.XLOOKUP(HsgLista[[#This Row],[Helység jogállása]],_xlfn.ANCHORARRAY($AG$12),$AH$12:$AH$18)</f>
        <v>1 község</v>
      </c>
      <c r="AE3172" s="4">
        <f>HsgLista[[#This Row],[Lakó-népesség]]*HsgLista[[#This Row],[Lakó-népesség]]</f>
        <v>14641</v>
      </c>
      <c r="AF3172" s="1"/>
      <c r="AG3172" s="4"/>
      <c r="AJ3172" s="8"/>
      <c r="AK3172" s="4"/>
      <c r="AS3172" s="8"/>
      <c r="AT3172" s="4"/>
      <c r="BJ3172" s="1"/>
    </row>
    <row r="3173" spans="1:62" x14ac:dyDescent="0.3">
      <c r="A3173" s="33" t="s">
        <v>3759</v>
      </c>
      <c r="B3173" s="31">
        <v>21643</v>
      </c>
      <c r="C3173" s="1" t="s">
        <v>40</v>
      </c>
      <c r="D3173" s="1" t="s">
        <v>95</v>
      </c>
      <c r="E3173" s="1" t="s">
        <v>709</v>
      </c>
      <c r="F3173" s="1" t="s">
        <v>710</v>
      </c>
      <c r="G3173" s="1" t="s">
        <v>711</v>
      </c>
      <c r="H3173" s="1">
        <v>5</v>
      </c>
      <c r="I3173" s="1" t="s">
        <v>1958</v>
      </c>
      <c r="J3173" s="4">
        <v>643</v>
      </c>
      <c r="K3173" s="4">
        <v>212</v>
      </c>
      <c r="L3173" s="4">
        <v>101</v>
      </c>
      <c r="AA3173" s="12" t="str">
        <f>_xlfn.XLOOKUP(HsgLista[[#This Row],[Lakó-népesség]],hsgméret[limit],hsgméret[név],,-1)</f>
        <v>mikro</v>
      </c>
      <c r="AB3173" s="12" t="str">
        <f>IFERROR(_xlfn.XLOOKUP(HsgLista[[#This Row],[Vármegye]],Régiók[Vármegye],Régiók[Régió]),"")</f>
        <v>Nyugat-Dunántúl</v>
      </c>
      <c r="AC3173" s="12" t="str">
        <f>IFERROR(_xlfn.XLOOKUP(HsgLista[[#This Row],[Vármegye]],Régiók[Vármegye],Régiók[NUTS2]),"")</f>
        <v>HU22</v>
      </c>
      <c r="AD3173" s="12" t="str" cm="1">
        <f t="array" ref="AD3173">_xlfn.XLOOKUP(HsgLista[[#This Row],[Helység jogállása]],_xlfn.ANCHORARRAY($AG$12),$AH$12:$AH$18)</f>
        <v>1 község</v>
      </c>
      <c r="AE3173" s="4">
        <f>HsgLista[[#This Row],[Lakó-népesség]]*HsgLista[[#This Row],[Lakó-népesség]]</f>
        <v>44944</v>
      </c>
      <c r="AF3173" s="1"/>
      <c r="AG3173" s="4"/>
      <c r="AJ3173" s="8"/>
      <c r="AK3173" s="4"/>
      <c r="AS3173" s="8"/>
      <c r="AT3173" s="4"/>
      <c r="BJ3173" s="1"/>
    </row>
    <row r="3174" spans="1:62" x14ac:dyDescent="0.3">
      <c r="A3174" s="33" t="s">
        <v>3760</v>
      </c>
      <c r="B3174" s="31">
        <v>26842</v>
      </c>
      <c r="C3174" s="1" t="s">
        <v>40</v>
      </c>
      <c r="D3174" s="1" t="s">
        <v>112</v>
      </c>
      <c r="E3174" s="1" t="s">
        <v>234</v>
      </c>
      <c r="F3174" s="1" t="s">
        <v>235</v>
      </c>
      <c r="G3174" s="1" t="s">
        <v>236</v>
      </c>
      <c r="H3174" s="1">
        <v>5</v>
      </c>
      <c r="I3174" s="1" t="s">
        <v>649</v>
      </c>
      <c r="J3174" s="4">
        <v>2608</v>
      </c>
      <c r="K3174" s="4">
        <v>215</v>
      </c>
      <c r="L3174" s="4">
        <v>112</v>
      </c>
      <c r="AA3174" s="12" t="str">
        <f>_xlfn.XLOOKUP(HsgLista[[#This Row],[Lakó-népesség]],hsgméret[limit],hsgméret[név],,-1)</f>
        <v>mikro</v>
      </c>
      <c r="AB3174" s="12" t="str">
        <f>IFERROR(_xlfn.XLOOKUP(HsgLista[[#This Row],[Vármegye]],Régiók[Vármegye],Régiók[Régió]),"")</f>
        <v>Dél-Dunántúl</v>
      </c>
      <c r="AC3174" s="12" t="str">
        <f>IFERROR(_xlfn.XLOOKUP(HsgLista[[#This Row],[Vármegye]],Régiók[Vármegye],Régiók[NUTS2]),"")</f>
        <v>HU23</v>
      </c>
      <c r="AD3174" s="12" t="str" cm="1">
        <f t="array" ref="AD3174">_xlfn.XLOOKUP(HsgLista[[#This Row],[Helység jogállása]],_xlfn.ANCHORARRAY($AG$12),$AH$12:$AH$18)</f>
        <v>1 község</v>
      </c>
      <c r="AE3174" s="4">
        <f>HsgLista[[#This Row],[Lakó-népesség]]*HsgLista[[#This Row],[Lakó-népesség]]</f>
        <v>46225</v>
      </c>
      <c r="AF3174" s="1"/>
      <c r="AG3174" s="4"/>
      <c r="AJ3174" s="8"/>
      <c r="AK3174" s="4"/>
      <c r="AS3174" s="8"/>
      <c r="AT3174" s="4"/>
      <c r="BJ3174" s="1"/>
    </row>
    <row r="3175" spans="1:62" x14ac:dyDescent="0.3">
      <c r="A3175" s="33" t="s">
        <v>3761</v>
      </c>
      <c r="B3175" s="31">
        <v>24110</v>
      </c>
      <c r="C3175" s="1" t="s">
        <v>40</v>
      </c>
      <c r="D3175" s="1" t="s">
        <v>112</v>
      </c>
      <c r="E3175" s="1" t="s">
        <v>234</v>
      </c>
      <c r="F3175" s="1" t="s">
        <v>235</v>
      </c>
      <c r="G3175" s="1" t="s">
        <v>236</v>
      </c>
      <c r="H3175" s="1">
        <v>5</v>
      </c>
      <c r="I3175" s="1" t="s">
        <v>649</v>
      </c>
      <c r="J3175" s="4">
        <v>1039</v>
      </c>
      <c r="K3175" s="4">
        <v>430</v>
      </c>
      <c r="L3175" s="4">
        <v>182</v>
      </c>
      <c r="AA3175" s="12" t="str">
        <f>_xlfn.XLOOKUP(HsgLista[[#This Row],[Lakó-népesség]],hsgméret[limit],hsgméret[név],,-1)</f>
        <v>mikro</v>
      </c>
      <c r="AB3175" s="12" t="str">
        <f>IFERROR(_xlfn.XLOOKUP(HsgLista[[#This Row],[Vármegye]],Régiók[Vármegye],Régiók[Régió]),"")</f>
        <v>Dél-Dunántúl</v>
      </c>
      <c r="AC3175" s="12" t="str">
        <f>IFERROR(_xlfn.XLOOKUP(HsgLista[[#This Row],[Vármegye]],Régiók[Vármegye],Régiók[NUTS2]),"")</f>
        <v>HU23</v>
      </c>
      <c r="AD3175" s="12" t="str" cm="1">
        <f t="array" ref="AD3175">_xlfn.XLOOKUP(HsgLista[[#This Row],[Helység jogállása]],_xlfn.ANCHORARRAY($AG$12),$AH$12:$AH$18)</f>
        <v>1 község</v>
      </c>
      <c r="AE3175" s="4">
        <f>HsgLista[[#This Row],[Lakó-népesség]]*HsgLista[[#This Row],[Lakó-népesség]]</f>
        <v>184900</v>
      </c>
      <c r="AF3175" s="1"/>
      <c r="AG3175" s="4"/>
      <c r="AJ3175" s="8"/>
      <c r="AK3175" s="4"/>
      <c r="AS3175" s="8"/>
      <c r="AT3175" s="4"/>
      <c r="BJ3175" s="1"/>
    </row>
    <row r="3176" spans="1:62" x14ac:dyDescent="0.3">
      <c r="A3176" s="33" t="s">
        <v>3762</v>
      </c>
      <c r="B3176" s="31">
        <v>17491</v>
      </c>
      <c r="C3176" s="1" t="s">
        <v>40</v>
      </c>
      <c r="D3176" s="1" t="s">
        <v>112</v>
      </c>
      <c r="E3176" s="1" t="s">
        <v>234</v>
      </c>
      <c r="F3176" s="1" t="s">
        <v>235</v>
      </c>
      <c r="G3176" s="1" t="s">
        <v>236</v>
      </c>
      <c r="H3176" s="1">
        <v>5</v>
      </c>
      <c r="I3176" s="1" t="s">
        <v>649</v>
      </c>
      <c r="J3176" s="4">
        <v>1035</v>
      </c>
      <c r="K3176" s="4">
        <v>429</v>
      </c>
      <c r="L3176" s="4">
        <v>164</v>
      </c>
      <c r="AA3176" s="12" t="str">
        <f>_xlfn.XLOOKUP(HsgLista[[#This Row],[Lakó-népesség]],hsgméret[limit],hsgméret[név],,-1)</f>
        <v>mikro</v>
      </c>
      <c r="AB3176" s="12" t="str">
        <f>IFERROR(_xlfn.XLOOKUP(HsgLista[[#This Row],[Vármegye]],Régiók[Vármegye],Régiók[Régió]),"")</f>
        <v>Dél-Dunántúl</v>
      </c>
      <c r="AC3176" s="12" t="str">
        <f>IFERROR(_xlfn.XLOOKUP(HsgLista[[#This Row],[Vármegye]],Régiók[Vármegye],Régiók[NUTS2]),"")</f>
        <v>HU23</v>
      </c>
      <c r="AD3176" s="12" t="str" cm="1">
        <f t="array" ref="AD3176">_xlfn.XLOOKUP(HsgLista[[#This Row],[Helység jogállása]],_xlfn.ANCHORARRAY($AG$12),$AH$12:$AH$18)</f>
        <v>1 község</v>
      </c>
      <c r="AE3176" s="4">
        <f>HsgLista[[#This Row],[Lakó-népesség]]*HsgLista[[#This Row],[Lakó-népesség]]</f>
        <v>184041</v>
      </c>
      <c r="AF3176" s="1"/>
      <c r="AG3176" s="4"/>
      <c r="AJ3176" s="8"/>
      <c r="AK3176" s="4"/>
      <c r="AS3176" s="8"/>
      <c r="AT3176" s="4"/>
      <c r="BJ3176" s="1"/>
    </row>
    <row r="3177" spans="1:62" x14ac:dyDescent="0.3">
      <c r="A3177" s="33" t="s">
        <v>3763</v>
      </c>
      <c r="B3177" s="31">
        <v>12292</v>
      </c>
      <c r="C3177" s="1" t="s">
        <v>40</v>
      </c>
      <c r="D3177" s="1" t="s">
        <v>95</v>
      </c>
      <c r="E3177" s="1" t="s">
        <v>96</v>
      </c>
      <c r="F3177" s="1" t="s">
        <v>97</v>
      </c>
      <c r="G3177" s="1" t="s">
        <v>98</v>
      </c>
      <c r="H3177" s="1">
        <v>5</v>
      </c>
      <c r="I3177" s="1" t="s">
        <v>1160</v>
      </c>
      <c r="J3177" s="4">
        <v>502</v>
      </c>
      <c r="K3177" s="4">
        <v>107</v>
      </c>
      <c r="L3177" s="4">
        <v>56</v>
      </c>
      <c r="AA3177" s="12" t="str">
        <f>_xlfn.XLOOKUP(HsgLista[[#This Row],[Lakó-népesség]],hsgméret[limit],hsgméret[név],,-1)</f>
        <v>mikro</v>
      </c>
      <c r="AB3177" s="12" t="str">
        <f>IFERROR(_xlfn.XLOOKUP(HsgLista[[#This Row],[Vármegye]],Régiók[Vármegye],Régiók[Régió]),"")</f>
        <v>Nyugat-Dunántúl</v>
      </c>
      <c r="AC3177" s="12" t="str">
        <f>IFERROR(_xlfn.XLOOKUP(HsgLista[[#This Row],[Vármegye]],Régiók[Vármegye],Régiók[NUTS2]),"")</f>
        <v>HU22</v>
      </c>
      <c r="AD3177" s="12" t="str" cm="1">
        <f t="array" ref="AD3177">_xlfn.XLOOKUP(HsgLista[[#This Row],[Helység jogállása]],_xlfn.ANCHORARRAY($AG$12),$AH$12:$AH$18)</f>
        <v>1 község</v>
      </c>
      <c r="AE3177" s="4">
        <f>HsgLista[[#This Row],[Lakó-népesség]]*HsgLista[[#This Row],[Lakó-népesség]]</f>
        <v>11449</v>
      </c>
      <c r="AF3177" s="1"/>
      <c r="AG3177" s="4"/>
      <c r="AJ3177" s="8"/>
      <c r="AK3177" s="4"/>
      <c r="AS3177" s="8"/>
      <c r="AT3177" s="4"/>
      <c r="BJ3177" s="1"/>
    </row>
    <row r="3178" spans="1:62" x14ac:dyDescent="0.3">
      <c r="A3178" s="33" t="s">
        <v>3764</v>
      </c>
      <c r="B3178" s="32">
        <v>4622</v>
      </c>
      <c r="C3178" s="1" t="s">
        <v>40</v>
      </c>
      <c r="D3178" s="1" t="s">
        <v>66</v>
      </c>
      <c r="E3178" s="1" t="s">
        <v>145</v>
      </c>
      <c r="F3178" s="1" t="s">
        <v>146</v>
      </c>
      <c r="G3178" s="1" t="s">
        <v>147</v>
      </c>
      <c r="H3178" s="1">
        <v>5</v>
      </c>
      <c r="I3178" s="1" t="s">
        <v>1715</v>
      </c>
      <c r="J3178" s="4">
        <v>1467</v>
      </c>
      <c r="K3178" s="4">
        <v>813</v>
      </c>
      <c r="L3178" s="4">
        <v>315</v>
      </c>
      <c r="AA3178" s="12" t="str">
        <f>_xlfn.XLOOKUP(HsgLista[[#This Row],[Lakó-népesség]],hsgméret[limit],hsgméret[név],,-1)</f>
        <v>apró</v>
      </c>
      <c r="AB3178" s="12" t="str">
        <f>IFERROR(_xlfn.XLOOKUP(HsgLista[[#This Row],[Vármegye]],Régiók[Vármegye],Régiók[Régió]),"")</f>
        <v>Nyugat-Dunántúl</v>
      </c>
      <c r="AC3178" s="12" t="str">
        <f>IFERROR(_xlfn.XLOOKUP(HsgLista[[#This Row],[Vármegye]],Régiók[Vármegye],Régiók[NUTS2]),"")</f>
        <v>HU22</v>
      </c>
      <c r="AD3178" s="12" t="str" cm="1">
        <f t="array" ref="AD3178">_xlfn.XLOOKUP(HsgLista[[#This Row],[Helység jogállása]],_xlfn.ANCHORARRAY($AG$12),$AH$12:$AH$18)</f>
        <v>1 község</v>
      </c>
      <c r="AE3178" s="4">
        <f>HsgLista[[#This Row],[Lakó-népesség]]*HsgLista[[#This Row],[Lakó-népesség]]</f>
        <v>660969</v>
      </c>
      <c r="AF3178" s="1"/>
      <c r="AG3178" s="4"/>
      <c r="AJ3178" s="8"/>
      <c r="AK3178" s="4"/>
      <c r="AS3178" s="8"/>
      <c r="AT3178" s="4"/>
      <c r="BJ3178" s="1"/>
    </row>
    <row r="3179" spans="1:62" x14ac:dyDescent="0.3">
      <c r="A3179" s="33" t="s">
        <v>3765</v>
      </c>
      <c r="B3179" s="31">
        <v>17765</v>
      </c>
      <c r="C3179" s="1" t="s">
        <v>196</v>
      </c>
      <c r="D3179" s="1" t="s">
        <v>197</v>
      </c>
      <c r="E3179" s="1" t="s">
        <v>399</v>
      </c>
      <c r="F3179" s="1" t="s">
        <v>400</v>
      </c>
      <c r="G3179" s="1" t="s">
        <v>401</v>
      </c>
      <c r="H3179" s="1">
        <v>1</v>
      </c>
      <c r="I3179" s="1" t="s">
        <v>32</v>
      </c>
      <c r="J3179" s="4">
        <v>2689</v>
      </c>
      <c r="K3179" s="4">
        <v>3390</v>
      </c>
      <c r="L3179" s="4">
        <v>1461</v>
      </c>
      <c r="AA3179" s="12" t="str">
        <f>_xlfn.XLOOKUP(HsgLista[[#This Row],[Lakó-népesség]],hsgméret[limit],hsgméret[név],,-1)</f>
        <v>kicsi</v>
      </c>
      <c r="AB3179" s="12" t="str">
        <f>IFERROR(_xlfn.XLOOKUP(HsgLista[[#This Row],[Vármegye]],Régiók[Vármegye],Régiók[Régió]),"")</f>
        <v>Dél-Alföld</v>
      </c>
      <c r="AC3179" s="12" t="str">
        <f>IFERROR(_xlfn.XLOOKUP(HsgLista[[#This Row],[Vármegye]],Régiók[Vármegye],Régiók[NUTS2]),"")</f>
        <v>HU33</v>
      </c>
      <c r="AD3179" s="12" t="str" cm="1">
        <f t="array" ref="AD3179">_xlfn.XLOOKUP(HsgLista[[#This Row],[Helység jogállása]],_xlfn.ANCHORARRAY($AG$12),$AH$12:$AH$18)</f>
        <v>1 község</v>
      </c>
      <c r="AE3179" s="4">
        <f>HsgLista[[#This Row],[Lakó-népesség]]*HsgLista[[#This Row],[Lakó-népesség]]</f>
        <v>11492100</v>
      </c>
      <c r="AF3179" s="1"/>
      <c r="AG3179" s="4"/>
      <c r="AJ3179" s="8"/>
      <c r="AK3179" s="4"/>
      <c r="AS3179" s="8"/>
      <c r="AT3179" s="4"/>
      <c r="BJ3179" s="1"/>
    </row>
    <row r="3180" spans="1:62" x14ac:dyDescent="0.3">
      <c r="A3180" s="33" t="s">
        <v>3766</v>
      </c>
      <c r="B3180" s="31">
        <v>11022</v>
      </c>
      <c r="C3180" s="1" t="s">
        <v>40</v>
      </c>
      <c r="D3180" s="1" t="s">
        <v>52</v>
      </c>
      <c r="E3180" s="1" t="s">
        <v>53</v>
      </c>
      <c r="F3180" s="1" t="s">
        <v>54</v>
      </c>
      <c r="G3180" s="1" t="s">
        <v>55</v>
      </c>
      <c r="H3180" s="1">
        <v>5</v>
      </c>
      <c r="I3180" s="1" t="s">
        <v>1857</v>
      </c>
      <c r="J3180" s="4">
        <v>673</v>
      </c>
      <c r="K3180" s="4">
        <v>245</v>
      </c>
      <c r="L3180" s="4">
        <v>91</v>
      </c>
      <c r="AA3180" s="12" t="str">
        <f>_xlfn.XLOOKUP(HsgLista[[#This Row],[Lakó-népesség]],hsgméret[limit],hsgméret[név],,-1)</f>
        <v>mikro</v>
      </c>
      <c r="AB3180" s="12" t="str">
        <f>IFERROR(_xlfn.XLOOKUP(HsgLista[[#This Row],[Vármegye]],Régiók[Vármegye],Régiók[Régió]),"")</f>
        <v>Észak-Magyarország</v>
      </c>
      <c r="AC3180" s="12" t="str">
        <f>IFERROR(_xlfn.XLOOKUP(HsgLista[[#This Row],[Vármegye]],Régiók[Vármegye],Régiók[NUTS2]),"")</f>
        <v>HU31</v>
      </c>
      <c r="AD3180" s="12" t="str" cm="1">
        <f t="array" ref="AD3180">_xlfn.XLOOKUP(HsgLista[[#This Row],[Helység jogállása]],_xlfn.ANCHORARRAY($AG$12),$AH$12:$AH$18)</f>
        <v>1 község</v>
      </c>
      <c r="AE3180" s="4">
        <f>HsgLista[[#This Row],[Lakó-népesség]]*HsgLista[[#This Row],[Lakó-népesség]]</f>
        <v>60025</v>
      </c>
      <c r="AF3180" s="1"/>
      <c r="AG3180" s="4"/>
      <c r="AJ3180" s="8"/>
      <c r="AK3180" s="4"/>
      <c r="AS3180" s="8"/>
      <c r="AT3180" s="4"/>
      <c r="BJ3180" s="1"/>
    </row>
    <row r="3181" spans="1:62" x14ac:dyDescent="0.3">
      <c r="A3181" s="33" t="s">
        <v>3767</v>
      </c>
      <c r="B3181" s="31">
        <v>13037</v>
      </c>
      <c r="C3181" s="1" t="s">
        <v>40</v>
      </c>
      <c r="D3181" s="1" t="s">
        <v>159</v>
      </c>
      <c r="E3181" s="1" t="s">
        <v>750</v>
      </c>
      <c r="F3181" s="1" t="s">
        <v>751</v>
      </c>
      <c r="G3181" s="1" t="s">
        <v>752</v>
      </c>
      <c r="H3181" s="1">
        <v>5</v>
      </c>
      <c r="I3181" s="1" t="s">
        <v>752</v>
      </c>
      <c r="J3181" s="4">
        <v>1519</v>
      </c>
      <c r="K3181" s="4">
        <v>593</v>
      </c>
      <c r="L3181" s="4">
        <v>280</v>
      </c>
      <c r="AA3181" s="12" t="str">
        <f>_xlfn.XLOOKUP(HsgLista[[#This Row],[Lakó-népesség]],hsgméret[limit],hsgméret[név],,-1)</f>
        <v>apró</v>
      </c>
      <c r="AB3181" s="12" t="str">
        <f>IFERROR(_xlfn.XLOOKUP(HsgLista[[#This Row],[Vármegye]],Régiók[Vármegye],Régiók[Régió]),"")</f>
        <v>Észak-Alföld</v>
      </c>
      <c r="AC3181" s="12" t="str">
        <f>IFERROR(_xlfn.XLOOKUP(HsgLista[[#This Row],[Vármegye]],Régiók[Vármegye],Régiók[NUTS2]),"")</f>
        <v>HU32</v>
      </c>
      <c r="AD3181" s="12" t="str" cm="1">
        <f t="array" ref="AD3181">_xlfn.XLOOKUP(HsgLista[[#This Row],[Helység jogállása]],_xlfn.ANCHORARRAY($AG$12),$AH$12:$AH$18)</f>
        <v>1 község</v>
      </c>
      <c r="AE3181" s="4">
        <f>HsgLista[[#This Row],[Lakó-népesség]]*HsgLista[[#This Row],[Lakó-népesség]]</f>
        <v>351649</v>
      </c>
      <c r="AF3181" s="1"/>
      <c r="AG3181" s="4"/>
      <c r="AJ3181" s="8"/>
      <c r="AK3181" s="4"/>
      <c r="AS3181" s="8"/>
      <c r="AT3181" s="4"/>
      <c r="BJ3181" s="1"/>
    </row>
    <row r="3183" spans="1:62" x14ac:dyDescent="0.3">
      <c r="A3183" s="1" t="s">
        <v>3768</v>
      </c>
      <c r="J3183" s="34">
        <v>9302400</v>
      </c>
      <c r="K3183" s="34">
        <v>9584627</v>
      </c>
      <c r="L3183" s="34">
        <v>4603906</v>
      </c>
      <c r="N3183" s="1">
        <v>35</v>
      </c>
      <c r="O3183" s="1">
        <v>35</v>
      </c>
      <c r="P3183" s="1">
        <v>116</v>
      </c>
      <c r="Q3183" s="1">
        <v>45</v>
      </c>
      <c r="R3183" s="1">
        <v>403</v>
      </c>
      <c r="S3183" s="1">
        <v>33</v>
      </c>
      <c r="T3183" s="3">
        <v>1121</v>
      </c>
      <c r="U3183" s="1">
        <v>63</v>
      </c>
      <c r="V3183" s="1">
        <v>43</v>
      </c>
      <c r="W3183" s="1">
        <v>46</v>
      </c>
      <c r="X3183" s="1">
        <v>113</v>
      </c>
      <c r="Y3183" s="1">
        <v>10</v>
      </c>
      <c r="Z3183" s="1">
        <v>32</v>
      </c>
    </row>
  </sheetData>
  <sortState xmlns:xlrd2="http://schemas.microsoft.com/office/spreadsheetml/2017/richdata2" ref="AG4:AG9">
    <sortCondition descending="1" ref="AG9"/>
  </sortState>
  <phoneticPr fontId="20" type="noConversion"/>
  <hyperlinks>
    <hyperlink ref="AM1" r:id="rId1" xr:uid="{60093473-B762-4B0A-BAF8-C3D87B6B020F}"/>
    <hyperlink ref="L1" r:id="rId2" xr:uid="{11D9A1E9-D519-4E1A-B8EC-F26DF334FC7F}"/>
  </hyperlinks>
  <pageMargins left="0.7" right="0.7" top="0.75" bottom="0.75" header="0.3" footer="0.3"/>
  <drawing r:id="rId3"/>
  <tableParts count="3"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hnt_letoltes_2024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Strommer László</dc:creator>
  <cp:lastModifiedBy>Strommer László</cp:lastModifiedBy>
  <dcterms:created xsi:type="dcterms:W3CDTF">2025-05-06T05:43:20Z</dcterms:created>
  <dcterms:modified xsi:type="dcterms:W3CDTF">2025-05-07T11:17:22Z</dcterms:modified>
</cp:coreProperties>
</file>